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pivotTables/_rels/pivotTable1.xml.rels" ContentType="application/vnd.openxmlformats-package.relationships+xml"/>
  <Override PartName="/xl/pivotTables/pivotTable1.xml" ContentType="application/vnd.openxmlformats-officedocument.spreadsheetml.pivotTabl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2.xml.rels" ContentType="application/vnd.openxmlformats-package.relationships+xml"/>
  <Override PartName="/xl/worksheets/sheet9.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pivotCache/pivotCacheDefinition1.xml" ContentType="application/vnd.openxmlformats-officedocument.spreadsheetml.pivotCacheDefinition+xml"/>
  <Override PartName="/xl/pivotCache/_rels/pivotCacheDefinition1.xml.rels" ContentType="application/vnd.openxmlformats-package.relationships+xml"/>
  <Override PartName="/xl/pivotCache/pivotCacheRecords1.xml" ContentType="application/vnd.openxmlformats-officedocument.spreadsheetml.pivotCacheRecord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January 2024" sheetId="1" state="visible" r:id="rId3"/>
    <sheet name="February 2024" sheetId="2" state="visible" r:id="rId4"/>
    <sheet name="March 2024 " sheetId="3" state="visible" r:id="rId5"/>
    <sheet name="April 2024" sheetId="4" state="visible" r:id="rId6"/>
    <sheet name="May 2024" sheetId="5" state="visible" r:id="rId7"/>
    <sheet name="June 2024" sheetId="6" state="visible" r:id="rId8"/>
    <sheet name="July 2024" sheetId="7" state="visible" r:id="rId9"/>
    <sheet name="August 2024" sheetId="8" state="visible" r:id="rId10"/>
    <sheet name="September 2024" sheetId="9" state="visible" r:id="rId11"/>
    <sheet name="October 2024" sheetId="10" state="visible" r:id="rId12"/>
    <sheet name="November 2024" sheetId="11" state="visible" r:id="rId13"/>
    <sheet name="December 2024" sheetId="12" state="visible" r:id="rId14"/>
    <sheet name="DPCache_February 2023" sheetId="13" state="hidden" r:id="rId15"/>
  </sheets>
  <definedNames>
    <definedName function="false" hidden="true" localSheetId="3" name="_xlnm._FilterDatabase" vbProcedure="false">'April 2024'!$A$1:$BF$40</definedName>
    <definedName function="false" hidden="true" localSheetId="1" name="_xlnm._FilterDatabase" vbProcedure="false">'February 2024'!$H$1:$H$41</definedName>
    <definedName function="false" hidden="true" localSheetId="4" name="_xlnm._FilterDatabase" vbProcedure="false">'May 2024'!$A$1:$BF$38</definedName>
    <definedName function="false" hidden="false" name="A" vbProcedure="false">'October 2024'!$BC$30</definedName>
    <definedName function="false" hidden="false" name="Accessibility" vbProcedure="false">[6]dropdown!#ref!</definedName>
    <definedName function="false" hidden="false" name="B54\" vbProcedure="false">'November 2024'!$BB$57</definedName>
    <definedName function="false" hidden="false" name="Communication" vbProcedure="false">[6]dropdown!#ref!</definedName>
    <definedName function="false" hidden="false" name="Humanness.Caring" vbProcedure="false">[6]dropdown!#ref!</definedName>
    <definedName function="false" hidden="false" name="Institutional.issues" vbProcedure="false">[6]dropdown!#ref!</definedName>
    <definedName function="false" hidden="false" name="Quality" vbProcedure="false">[6]dropdown!#ref!</definedName>
    <definedName function="false" hidden="false" name="Safety" vbProcedure="false">[6]dropdown!#ref!</definedName>
    <definedName function="false" hidden="false" name="_1._Quality" vbProcedure="false">[6]dropdown!#ref!</definedName>
    <definedName function="false" hidden="false" name="_2._Safety" vbProcedure="false">[6]dropdown!#ref!</definedName>
    <definedName function="false" hidden="false" name="_3._Institutional_issues" vbProcedure="false">[6]dropdown!#ref!</definedName>
    <definedName function="false" hidden="false" name="_4._Accessibility" vbProcedure="false">[6]dropdown!#ref!</definedName>
    <definedName function="false" hidden="false" name="_5._Communication" vbProcedure="false">[6]dropdown!#ref!</definedName>
    <definedName function="false" hidden="false" name="_6._Humanness___Caring" vbProcedure="false">[6]dropdown!#ref!</definedName>
    <definedName function="false" hidden="false" localSheetId="4" name="Accessibility" vbProcedure="false">[5]dropdown!#ref!</definedName>
    <definedName function="false" hidden="false" localSheetId="4" name="Communication" vbProcedure="false">[5]dropdown!#ref!</definedName>
    <definedName function="false" hidden="false" localSheetId="4" name="Humanness.Caring" vbProcedure="false">[5]dropdown!#ref!</definedName>
    <definedName function="false" hidden="false" localSheetId="4" name="Institutional.issues" vbProcedure="false">[5]dropdown!#ref!</definedName>
    <definedName function="false" hidden="false" localSheetId="4" name="Quality" vbProcedure="false">[5]dropdown!#ref!</definedName>
    <definedName function="false" hidden="false" localSheetId="4" name="Safety" vbProcedure="false">[5]dropdown!#ref!</definedName>
    <definedName function="false" hidden="false" localSheetId="4" name="_1._Quality" vbProcedure="false">[5]dropdown!#ref!</definedName>
    <definedName function="false" hidden="false" localSheetId="4" name="_2._Safety" vbProcedure="false">[5]dropdown!#ref!</definedName>
    <definedName function="false" hidden="false" localSheetId="4" name="_3._Institutional_issues" vbProcedure="false">[5]dropdown!#ref!</definedName>
    <definedName function="false" hidden="false" localSheetId="4" name="_4._Accessibility" vbProcedure="false">[5]dropdown!#ref!</definedName>
    <definedName function="false" hidden="false" localSheetId="4" name="_5._Communication" vbProcedure="false">[5]dropdown!#ref!</definedName>
    <definedName function="false" hidden="false" localSheetId="4" name="_6._Humanness___Caring" vbProcedure="false">[5]dropdown!#ref!</definedName>
    <definedName function="false" hidden="false" localSheetId="5" name="Accessibility" vbProcedure="false">[4]dropdown!#ref!</definedName>
    <definedName function="false" hidden="false" localSheetId="5" name="Communication" vbProcedure="false">[4]dropdown!#ref!</definedName>
    <definedName function="false" hidden="false" localSheetId="5" name="Humanness.Caring" vbProcedure="false">[4]dropdown!#ref!</definedName>
    <definedName function="false" hidden="false" localSheetId="5" name="Institutional.issues" vbProcedure="false">[4]dropdown!#ref!</definedName>
    <definedName function="false" hidden="false" localSheetId="5" name="Quality" vbProcedure="false">[4]dropdown!#ref!</definedName>
    <definedName function="false" hidden="false" localSheetId="5" name="Safety" vbProcedure="false">[4]dropdown!#ref!</definedName>
    <definedName function="false" hidden="false" localSheetId="5" name="_1._Quality" vbProcedure="false">[4]dropdown!#ref!</definedName>
    <definedName function="false" hidden="false" localSheetId="5" name="_2._Safety" vbProcedure="false">[4]dropdown!#ref!</definedName>
    <definedName function="false" hidden="false" localSheetId="5" name="_3._Institutional_issues" vbProcedure="false">[4]dropdown!#ref!</definedName>
    <definedName function="false" hidden="false" localSheetId="5" name="_4._Accessibility" vbProcedure="false">[4]dropdown!#ref!</definedName>
    <definedName function="false" hidden="false" localSheetId="5" name="_5._Communication" vbProcedure="false">[4]dropdown!#ref!</definedName>
    <definedName function="false" hidden="false" localSheetId="5" name="_6._Humanness___Caring" vbProcedure="false">[4]dropdown!#ref!</definedName>
  </definedNames>
  <calcPr iterateCount="100" refMode="A1" iterate="false" iterateDelta="0.0001"/>
  <pivotCaches>
    <pivotCache cacheId="1" r:id="rId17"/>
  </pivotCaches>
  <extLst>
    <ext xmlns:loext="http://schemas.libreoffice.org/" uri="{7626C862-2A13-11E5-B345-FEFF819CDC9F}">
      <loext:extCalcPr stringRefSyntax="CalcA1ExcelA1"/>
    </ext>
  </extLst>
</workbook>
</file>

<file path=xl/sharedStrings.xml><?xml version="1.0" encoding="utf-8"?>
<sst xmlns="http://schemas.openxmlformats.org/spreadsheetml/2006/main" count="16373" uniqueCount="1623">
  <si>
    <t xml:space="preserve">Week</t>
  </si>
  <si>
    <t xml:space="preserve">No.</t>
  </si>
  <si>
    <t xml:space="preserve">رقم الشكوى</t>
  </si>
  <si>
    <t xml:space="preserve">رقم الملف</t>
  </si>
  <si>
    <t xml:space="preserve">جهة الشكوى</t>
  </si>
  <si>
    <t xml:space="preserve">الموقع</t>
  </si>
  <si>
    <t xml:space="preserve">القسم الرئيس</t>
  </si>
  <si>
    <t xml:space="preserve">القسم الفرعي</t>
  </si>
  <si>
    <t xml:space="preserve">تاريخ إستلام الشكوى</t>
  </si>
  <si>
    <t xml:space="preserve">المدخل</t>
  </si>
  <si>
    <t xml:space="preserve">Time line</t>
  </si>
  <si>
    <t xml:space="preserve">إرسال نموذج الشكوى</t>
  </si>
  <si>
    <t xml:space="preserve">Employee </t>
  </si>
  <si>
    <t xml:space="preserve">تحرير الشكوى</t>
  </si>
  <si>
    <t xml:space="preserve">تفعيل الشكوى</t>
  </si>
  <si>
    <t xml:space="preserve">تم ارسال الشكوى</t>
  </si>
  <si>
    <t xml:space="preserve">الوقت بين التحرير والارسال</t>
  </si>
  <si>
    <t xml:space="preserve">First Reminder Sent</t>
  </si>
  <si>
    <t xml:space="preserve">الوقت بين اول ايميل والارسال</t>
  </si>
  <si>
    <t xml:space="preserve">Second Reminder Sent</t>
  </si>
  <si>
    <t xml:space="preserve">الوقت بين ثاني ايميل والاول</t>
  </si>
  <si>
    <t xml:space="preserve">Escalated</t>
  </si>
  <si>
    <t xml:space="preserve">Reason of Escalation </t>
  </si>
  <si>
    <t xml:space="preserve">الوقت بين التصعيد والارسال</t>
  </si>
  <si>
    <t xml:space="preserve">Closed</t>
  </si>
  <si>
    <t xml:space="preserve">الوقت بين الاغلاق والارسال</t>
  </si>
  <si>
    <t xml:space="preserve">تاريخ الرد</t>
  </si>
  <si>
    <t xml:space="preserve">الوقت بين الرد والارسال</t>
  </si>
  <si>
    <t xml:space="preserve">Resolved</t>
  </si>
  <si>
    <t xml:space="preserve">الوقت بين المعالجة و الارسال</t>
  </si>
  <si>
    <t xml:space="preserve">ID</t>
  </si>
  <si>
    <r>
      <rPr>
        <b val="true"/>
        <sz val="15"/>
        <color rgb="FF9C5700"/>
        <rFont val="Noto Sans Devanagari"/>
        <family val="2"/>
      </rPr>
      <t xml:space="preserve">اسم الشخص المشتكى عليه </t>
    </r>
    <r>
      <rPr>
        <b val="true"/>
        <sz val="15"/>
        <color rgb="FF9C5700"/>
        <rFont val="Calibri"/>
        <family val="0"/>
        <charset val="1"/>
      </rPr>
      <t xml:space="preserve">- </t>
    </r>
    <r>
      <rPr>
        <b val="true"/>
        <sz val="15"/>
        <color rgb="FF9C5700"/>
        <rFont val="Noto Sans Devanagari"/>
        <family val="2"/>
      </rPr>
      <t xml:space="preserve">ان وجد</t>
    </r>
  </si>
  <si>
    <t xml:space="preserve">Domain</t>
  </si>
  <si>
    <t xml:space="preserve">Category</t>
  </si>
  <si>
    <t xml:space="preserve">Sub-Category</t>
  </si>
  <si>
    <t xml:space="preserve">Classification</t>
  </si>
  <si>
    <r>
      <rPr>
        <b val="true"/>
        <sz val="15"/>
        <color rgb="FF9C0006"/>
        <rFont val="Noto Sans Devanagari"/>
        <family val="2"/>
      </rPr>
      <t xml:space="preserve">محتوى الشكوى </t>
    </r>
    <r>
      <rPr>
        <b val="true"/>
        <sz val="15"/>
        <color rgb="FF9C0006"/>
        <rFont val="Calibri"/>
        <family val="0"/>
        <charset val="1"/>
      </rPr>
      <t xml:space="preserve">(</t>
    </r>
    <r>
      <rPr>
        <b val="true"/>
        <sz val="15"/>
        <color rgb="FF9C0006"/>
        <rFont val="Noto Sans Devanagari"/>
        <family val="2"/>
      </rPr>
      <t xml:space="preserve">عربي</t>
    </r>
    <r>
      <rPr>
        <b val="true"/>
        <sz val="15"/>
        <color rgb="FF9C0006"/>
        <rFont val="Calibri"/>
        <family val="0"/>
        <charset val="1"/>
      </rPr>
      <t xml:space="preserve">)</t>
    </r>
  </si>
  <si>
    <r>
      <rPr>
        <b val="true"/>
        <sz val="15"/>
        <color rgb="FF9C0006"/>
        <rFont val="Noto Sans Devanagari"/>
        <family val="2"/>
      </rPr>
      <t xml:space="preserve">محتوى الشكوى </t>
    </r>
    <r>
      <rPr>
        <b val="true"/>
        <sz val="15"/>
        <color rgb="FF9C0006"/>
        <rFont val="Calibri"/>
        <family val="0"/>
        <charset val="1"/>
      </rPr>
      <t xml:space="preserve">(English)</t>
    </r>
  </si>
  <si>
    <t xml:space="preserve">Satisfied/Dissatisfied</t>
  </si>
  <si>
    <t xml:space="preserve">The Rightful Side</t>
  </si>
  <si>
    <t xml:space="preserve">Recommendation/Action plan</t>
  </si>
  <si>
    <t xml:space="preserve">Date</t>
  </si>
  <si>
    <t xml:space="preserve">Time</t>
  </si>
  <si>
    <t xml:space="preserve">مجلس الضمان الصحي</t>
  </si>
  <si>
    <t xml:space="preserve">العيادات الخارجية</t>
  </si>
  <si>
    <t xml:space="preserve">الإداري</t>
  </si>
  <si>
    <t xml:space="preserve">قسم الموافقات الطبية</t>
  </si>
  <si>
    <t xml:space="preserve">مي سليمان الدخيل</t>
  </si>
  <si>
    <t xml:space="preserve">48 Hours</t>
  </si>
  <si>
    <t xml:space="preserve">وزارة الصحة</t>
  </si>
  <si>
    <t xml:space="preserve">قسم التقارير الطبية</t>
  </si>
  <si>
    <t xml:space="preserve">ابرار بندر الشمري</t>
  </si>
  <si>
    <t xml:space="preserve">24 Hours</t>
  </si>
  <si>
    <t xml:space="preserve">مراجع</t>
  </si>
  <si>
    <t xml:space="preserve">الطبي</t>
  </si>
  <si>
    <t xml:space="preserve">عيادات العيون</t>
  </si>
  <si>
    <t xml:space="preserve">ذوي المراجع</t>
  </si>
  <si>
    <t xml:space="preserve">عيادات الجراحة العامة (أطفال)</t>
  </si>
  <si>
    <t xml:space="preserve">Management complaints</t>
  </si>
  <si>
    <t xml:space="preserve">3. Institutional Issues</t>
  </si>
  <si>
    <t xml:space="preserve">3.7.Medical records</t>
  </si>
  <si>
    <t xml:space="preserve">3.7.7.Sick leave issues</t>
  </si>
  <si>
    <t xml:space="preserve">عدم رفع الاجازة المرضيه . </t>
  </si>
  <si>
    <t xml:space="preserve">Failure to submit sick leave.</t>
  </si>
  <si>
    <t xml:space="preserve">Patient</t>
  </si>
  <si>
    <t xml:space="preserve">الطوارئ</t>
  </si>
  <si>
    <t xml:space="preserve">المدير المناوب</t>
  </si>
  <si>
    <t xml:space="preserve">72 Hours</t>
  </si>
  <si>
    <t xml:space="preserve">استقبال الطوارئ</t>
  </si>
  <si>
    <t xml:space="preserve">التنويم</t>
  </si>
  <si>
    <t xml:space="preserve">وحدة العناية المتوسطة</t>
  </si>
  <si>
    <t xml:space="preserve">More than 72 Hours</t>
  </si>
  <si>
    <t xml:space="preserve">4. Accessibility</t>
  </si>
  <si>
    <t xml:space="preserve">4.1.Access</t>
  </si>
  <si>
    <t xml:space="preserve">4.1.3.Patient admission refusal</t>
  </si>
  <si>
    <t xml:space="preserve">تم حضور المريضة الى المستشفى كحالة طارئة حيث لديها مغص في البطن ولم يتم استقبال الحالة لرفض تأمينها التابع لشركة بوبا.</t>
  </si>
  <si>
    <t xml:space="preserve">The patient was brought to the hospital as an emergency case with abdominal cramps, but the case was not admitted due to her Bupa insurance being rejected.</t>
  </si>
  <si>
    <t xml:space="preserve">امال ماهل القحطاني</t>
  </si>
  <si>
    <t xml:space="preserve">عيادات جراحة المسالك البولية</t>
  </si>
  <si>
    <t xml:space="preserve">استقبال العيادات الخارجية</t>
  </si>
  <si>
    <t xml:space="preserve">التمريض</t>
  </si>
  <si>
    <t xml:space="preserve">تمريض غرفة التطعيمات</t>
  </si>
  <si>
    <t xml:space="preserve">تنويم النساء والولادة</t>
  </si>
  <si>
    <t xml:space="preserve">3.Delays</t>
  </si>
  <si>
    <t xml:space="preserve">4.3.8.Vaccinating delay</t>
  </si>
  <si>
    <t xml:space="preserve">التطعيم غير متوفر في النظام
رقم تعريف الطفل: ١٢١٢٣٢٧١٧٣</t>
  </si>
  <si>
    <t xml:space="preserve">vaccination not avalible on the system
ID for baby : 1212327173</t>
  </si>
  <si>
    <t xml:space="preserve">قسم المختبر</t>
  </si>
  <si>
    <t xml:space="preserve">تنويم الأطفال</t>
  </si>
  <si>
    <t xml:space="preserve">Specialist - SHAIMAA</t>
  </si>
  <si>
    <t xml:space="preserve">Clinical complaints</t>
  </si>
  <si>
    <t xml:space="preserve">1. Quality</t>
  </si>
  <si>
    <t xml:space="preserve">1.2.Patient journey</t>
  </si>
  <si>
    <t xml:space="preserve">1.2.1.Miscoordination</t>
  </si>
  <si>
    <r>
      <rPr>
        <sz val="11"/>
        <color theme="1"/>
        <rFont val="Noto Sans Devanagari"/>
        <family val="2"/>
      </rPr>
      <t xml:space="preserve">خرجت من عيادة  الدكتور حسن وتم توجيهي للفحص عند الاخصائية شيماء ولم تكن متواجده بغرفة الفحص ووجدت
اسمي من ضمن القائمه بغرفة الفحص وانتظرت نصف ساعه وبعد تراكم المرضى سالت اين دوري ردت قالت لم
تقطعي فاتورة ولم يتم اعلامي بفاتورة الا بعد سؤالي لها ذهبت ودفعت بعدها قلت هل علي الانتظار اكثر قالت بعد
انتهاء المرضى كلهم يجي دورك لانك لم تدفعي الفاتورة باسلوب مستفز  وعليك ان تعيدي الانتظار مجددا اسلوبها مستفز
وتريد جعلي انتظر مع العلم كنت امامها انتظر واريد حاليا  اتخاذ اجراء والاعتذار لي من قبلها</t>
    </r>
    <r>
      <rPr>
        <sz val="11"/>
        <color theme="1"/>
        <rFont val="Calibri"/>
        <family val="0"/>
        <charset val="1"/>
      </rPr>
      <t xml:space="preserve">.</t>
    </r>
  </si>
  <si>
    <t xml:space="preserve">I left Dr. Hassan's clinic and was directed to see Specialist Shaimaa, but she wasn't in the examination room. I found my name on the list and waited for half an hour. After the patients piled up, I asked where my turn was. She replied that I hadn't received a bill, and I wasn't given one until I asked her. I went and paid, and then I asked if I had to wait longer. She said, in a provocative manner, that my turn would come after all the other patients had finished because I hadn't paid, and that I would have to wait again. Her attitude was offensive, and she wanted to make me wait even though I was waiting in front of her. I now want to take action and receive an apology from her.</t>
  </si>
  <si>
    <t xml:space="preserve">عيادات الأطفال</t>
  </si>
  <si>
    <t xml:space="preserve">بنك الدم</t>
  </si>
  <si>
    <t xml:space="preserve">Relationship Complaints </t>
  </si>
  <si>
    <t xml:space="preserve">6. Humanness / Caring</t>
  </si>
  <si>
    <t xml:space="preserve">6.4.Consent</t>
  </si>
  <si>
    <t xml:space="preserve">6.4.2.No/Invalid consent obtained</t>
  </si>
  <si>
    <r>
      <rPr>
        <sz val="11"/>
        <color theme="1"/>
        <rFont val="Noto Sans Devanagari"/>
        <family val="2"/>
      </rPr>
      <t xml:space="preserve"> عدم التعاون والتجاوب في متابعه الموافقه المرسله لشركة التامين وطلب التامين تقرير طبي من الطبيب المعالج
ولحد الان مافي تجاوب</t>
    </r>
    <r>
      <rPr>
        <sz val="11"/>
        <color theme="1"/>
        <rFont val="Calibri"/>
        <family val="0"/>
        <charset val="1"/>
      </rPr>
      <t xml:space="preserve">! </t>
    </r>
  </si>
  <si>
    <t xml:space="preserve">Lack of cooperation and responsiveness in following up on the approval sent to the insurance company and the insurance company's request for a medical report from the treating physician.
So far, there has been no response!</t>
  </si>
  <si>
    <t xml:space="preserve">عيادات النساء والولادة</t>
  </si>
  <si>
    <t xml:space="preserve">Dr MOHAMMAD ANAS AHMAD RATEB  AL SHAWA</t>
  </si>
  <si>
    <t xml:space="preserve">1.3.Quality of Care</t>
  </si>
  <si>
    <t xml:space="preserve">1.3.5.Rushed, not time to see patients</t>
  </si>
  <si>
    <t xml:space="preserve">تمت مغادرة الطبيب للعياده قبل دخول المريض بالرغم من  وجود موعد محجوز ومؤكد </t>
  </si>
  <si>
    <t xml:space="preserve">The doctor left the clinic before the patient arrived, despite having a confirmed appointment.</t>
  </si>
  <si>
    <t xml:space="preserve">5. Communication</t>
  </si>
  <si>
    <t xml:space="preserve">5.1.Patient-staff communication</t>
  </si>
  <si>
    <t xml:space="preserve">5.1.4.Failure to clarify patient case to his family</t>
  </si>
  <si>
    <r>
      <rPr>
        <sz val="11"/>
        <color theme="1"/>
        <rFont val="Noto Sans Devanagari"/>
        <family val="2"/>
      </rPr>
      <t xml:space="preserve">تم نقل المريضه للعنايه المتوسطه ولم يتم ابلاغي رغم اول ماتنومت بلغتهم يتم اخباري عند نقلها اي مكان
كما تم توقيع احد الزوار على ورقه تربيط المريض باي حق يتم توقيعها وباي حق يتم تربيطها بدون شرح لي انا المسؤوله عنها بموجب وكاله لان ليس لديها ابناء او بنات او زوج وحيده </t>
    </r>
    <r>
      <rPr>
        <sz val="11"/>
        <color theme="1"/>
        <rFont val="Calibri"/>
        <family val="0"/>
        <charset val="1"/>
      </rPr>
      <t xml:space="preserve">! 
</t>
    </r>
    <r>
      <rPr>
        <sz val="11"/>
        <color theme="1"/>
        <rFont val="Noto Sans Devanagari"/>
        <family val="2"/>
      </rPr>
      <t xml:space="preserve">بانتظار ردكم</t>
    </r>
  </si>
  <si>
    <t xml:space="preserve">The patient was transferred to intermediate care, and I wasn't informed, even though I was told from the moment she was admitted that I should be notified whenever she was transferred.
Furthermore, a visitor signed a restraint form for the patient. By what right was this form signed, and by what right was she restrained without any explanation to me, as I am her legal guardian by virtue of power of attorney, since she has no children or husband and is alone!
I await your response.</t>
  </si>
  <si>
    <t xml:space="preserve">قسم المالية</t>
  </si>
  <si>
    <t xml:space="preserve">ALHH.0030169101</t>
  </si>
  <si>
    <t xml:space="preserve">The complaint was escalated due to the department's failure to respond</t>
  </si>
  <si>
    <t xml:space="preserve">Dr USAMAH JBARA ABDELHAMEED ALBARGOUTHI</t>
  </si>
  <si>
    <t xml:space="preserve">5.1.1.Miscommunication with Patient</t>
  </si>
  <si>
    <r>
      <rPr>
        <sz val="11"/>
        <color theme="1"/>
        <rFont val="Noto Sans Devanagari"/>
        <family val="2"/>
      </rPr>
      <t xml:space="preserve"> منذ اول يوم قدوم لي بالطوارىء تم تنويمي بالمستشفى لأجراء عملية ازالة حصى عن طريق المنظار مع الدكتور
اسامه برغوثي الذي لم اقابله الا بعد اجراء العمليه و تكلم معي بأستهتار واضح و صريح عندما قابلني في غرفة
التنويم لأني فقط طلبت منه مسكن لأزالة الالم الذي احسست به بعد العمليه وكان كلامه كله يتكلم عن الرغد
الذي نمر فيه نحن السعوديين و اقتبس كلامه بقوله   انتو تجون هنا تتعورون من حاجه بسيطه و تتشكون كثير ليه
ما تروح غزة و تشوف المعاناة الي هناك و الالم الي فيك مو شيء وروح على بيتك خلاص انت جلست كثير
بالمستشفى تبي مورفين و اعطيناك كثير وما يصلح نعطيك زياده  وانا لم اطلب منه مورفين كنت اطلب منه مسكن
للألم الذي احس فيه بعد العملية وكان يقولها لي بأبتسامه وانا رددت عليه طبيعي وكأنه كان يمزح ولكن كلامه لم
يعجبني ولم استطع الرد عليه خوفاً على صحتي و اني سأجري عمليه اخرى معه وهي ازالة الدعامه بالحالب ، و بعد ما اتى يوم ازالة الدعامه لدي تمت ازالتها و كل شيء كان طبيعي حتى زارني الدكتور اسامه البرغوثي بعد عملية الازاله في غرفة التنويم وكرركلامه من جديد انني يجب ان اذهب الى غزة لكي احس بمعاناة الشعب الذي في غزة سكت و ابتسمت و قلت له  انا في السعودية و مرتاح   و ابتسمت وهو ابتسم و كان معاه طبيب سعودي ليتني اذكر اسمه لكنه اسمر اللون و يرتدي نظارة طبيه ويمكنكم التأكد من الكلام الذي حصل معي و ايضاً لدي شهود على هذا العمل السيء و الكلام السيء الذي يخرج من فم دكتور من المفترض ان يكون نزيه و احترافي في تعامله مع مرضاه حيث لا يجب ذكر السياسة  في مكان عمل وهذا مخالف لقانون الدولة بشكل كبير جداً </t>
    </r>
    <r>
      <rPr>
        <sz val="11"/>
        <color theme="1"/>
        <rFont val="Calibri"/>
        <family val="0"/>
        <charset val="1"/>
      </rPr>
      <t xml:space="preserve">.
</t>
    </r>
  </si>
  <si>
    <t xml:space="preserve">From the first day I arrived at the emergency room, I was admitted to the hospital for an endoscopic kidney stone removal procedure with Dr. Osama Barghouthi, whom I only met after the operation. He spoke to me with blatant and contemptuous disregard when he saw me in the recovery room simply because I had asked him for pain relief after the procedure. His entire conversation revolved around the luxurious life we ​​Saudis supposedly enjoy. I quote him saying, "You come here and get hurt over something minor and complain so much. Why don't you go to Gaza and see the suffering there? Your pain is nothing. Go home already. You've been here too long." The hospital wanted morphine, and they gave me plenty; they couldn't give me more. I didn't ask for morphine; I asked for pain relief for the pain I was experiencing after the surgery. He said this to me with a smile, and I responded normally, as if he were joking. But I didn't like what he said, and I couldn't respond for fear of harming my health, especially since I was going to have another surgery with him—to remove a stent in my ureter. The day for the stent removal arrived, and it was done. Everything was normal until Dr. Osama Al-Barghouthi visited me in my recovery room after the procedure. He repeated his statement that I should go to Gaza to understand the suffering of the people there. I remained silent, smiled, and told him, "I'm in Saudi Arabia, and I'm comfortable."She smiled and he smiled, and he was with a Saudi doctor, I wish I could remember his name, but he was dark-skinned and wore glasses. You can verify what happened to me, and I also have witnesses to this bad deed and the bad words that come out of the mouth of a doctor who is supposed to be honest and professional in his dealings with his patients, as politics should not be mentioned in a workplace, and this is very much against the law of the country.</t>
  </si>
  <si>
    <t xml:space="preserve">مكتب التنويم</t>
  </si>
  <si>
    <t xml:space="preserve">2. Safety</t>
  </si>
  <si>
    <t xml:space="preserve">2.1.Medication &amp; Vaccination</t>
  </si>
  <si>
    <t xml:space="preserve">2.1.9.Refusal to dispense medications</t>
  </si>
  <si>
    <r>
      <rPr>
        <sz val="11"/>
        <color theme="1"/>
        <rFont val="Noto Sans Devanagari"/>
        <family val="2"/>
      </rPr>
      <t xml:space="preserve">تم طلب صرف علاج السكر الدورى لمدة ٣ أشهر بتاريخ ٤ ديسمبر متضمنا طلب ٦ مجسات قياس السكر </t>
    </r>
    <r>
      <rPr>
        <sz val="11"/>
        <color theme="1"/>
        <rFont val="Calibri"/>
        <family val="0"/>
        <charset val="1"/>
      </rPr>
      <t xml:space="preserve">Freestyle libre </t>
    </r>
    <r>
      <rPr>
        <sz val="11"/>
        <color theme="1"/>
        <rFont val="Noto Sans Devanagari"/>
        <family val="2"/>
      </rPr>
      <t xml:space="preserve">وعند صرف العلاج أفاد الصيدلى بأن الموافقة على وحدة واحدة فقط وتم التواصل مع شركة التأمين فأفادت ان الموافقة على ٦ وحدات وتم مراجعة المستشفى وشركة التأمين اكثر من مرة ولا يوجد حل للمشكلة حتى الآن المستشفى ترفض الصرف وشركة التأمين تفيد أن الموافقة أصدرت بالفعل فى طلب </t>
    </r>
    <r>
      <rPr>
        <sz val="11"/>
        <color theme="1"/>
        <rFont val="Calibri"/>
        <family val="0"/>
        <charset val="1"/>
      </rPr>
      <t xml:space="preserve">64282317</t>
    </r>
  </si>
  <si>
    <t xml:space="preserve">A three-month supply of regular diabetes medication was requested on December 4th, including six Freestyle Libre blood glucose meters. Upon receiving the medication, the pharmacist stated that only one unit was approved. The insurance company was contacted and confirmed approval for six units. The hospital and insurance company have been contacted multiple times, but the problem remains unresolved. The hospital refuses to dispense the medication, while the insurance company maintains that approval was already granted under request number 64282317.</t>
  </si>
  <si>
    <t xml:space="preserve">قسم الصيدلية</t>
  </si>
  <si>
    <t xml:space="preserve">عيادات جراحة الأوعية الدموية</t>
  </si>
  <si>
    <t xml:space="preserve">عيادات جراحة المسالك البولية (أطفال)</t>
  </si>
  <si>
    <t xml:space="preserve">MUNEERAH HABAB M AL OTAIBI</t>
  </si>
  <si>
    <t xml:space="preserve">5.1.Patient-staff 
communication</t>
  </si>
  <si>
    <t xml:space="preserve">اثناء حضورى مع زوجتى حيث انه كان لدينا مراجعه مع الدكتور معد الساعاتى قسم العظام و عند الذهاب لقسم
الاستقبال لفتح الملف توجهت للاخت منيره العتيبي و قمت باعطاؤها رقم الملف فطلبت منى الاقامه بالرغم من ان
كل البيانات موجوده فى السيستم حيث ان هذه ليست المره الأولى التى ناتى بها إلى المستشفى فجميع بياناتنا
موجوده لديكم و صور الإقامات و قالت لى ان لم يعجبك الأمر اذهب و اشتكينى لمدير العيادات و بالرغم من ذلك
قمت بإحضار أقامه زوجتى و اعطاؤها لممثله الاستقبال و طلبت منها سرعه إنهاء الإجراءات و لكن فوجئت بانها
قالت لى انا مش شغاله عندك ايه الوقاحه دى و رفضت خدمتى و قالت لى انا أسمى منيره العتيبي روح اشتكينى
لمدير العيادات و طلبت من زوجتى الحضور و طلبنا منها مره اخرى إنهاء الإجراءات و لكنها رفضت بشده و قالت
لنا لن اخدمكم و قالت زوجتى لها سنذهب لتقديم شكوى لمدير العيادات و اثناء التوجه فوجئنا بانها مره اخرى
كررت نفس العباره انتم ناس وقحه فعلا و ذهبت بعد ذلك لمدير العيادات لاطلعه بما حدث  و قال لى مدير العيادات قم بتقديم الشكوى بشكل رسمى وانه لن يقبل نهائي بما حدث فأنا اعلم ومتأكد ان اداره المستشفى لن تقبل باهانه المرضى .</t>
  </si>
  <si>
    <t xml:space="preserve">While I was with my wife for an appointment with Dr. Mu'ad Al-Sa'ati in the orthopedics department, when we went to the reception to open a file, I approached Ms. Munira Al-Otaibi and gave her the file number. She asked for my residency permit, even though all the information was in the system. This wasn't our first time at the hospital; all our information and copies of our residency permits were already on file. She told me if I didn't like it, I should go and complain to the clinic manager. Despite this, I brought my wife's residency permit and gave it to the receptionist.I asked her to expedite the procedures, but I was shocked when she told me, "I don't work for you! How rude!" She refused to serve me and said, "My name is Munira Al-Otaibi. Go complain to the clinic director." I asked my wife to come over, and we asked her again to finish the procedures, but she refused vehemently and said, "I won't serve you." My wife told her, "We will go and file a complaint with the clinic director."While we were heading there, we were surprised that she repeated the same phrase again: "You are really rude people." I then went to the director of the clinics to inform him of what happened, and the director of the clinics told me to file a formal complaint, and that he would not accept what happened at all. I know and I am sure that the hospital administration will not accept insulting patients.</t>
  </si>
  <si>
    <t xml:space="preserve">Employee Name</t>
  </si>
  <si>
    <t xml:space="preserve">Number of complaints</t>
  </si>
  <si>
    <t xml:space="preserve">Total Percentage</t>
  </si>
  <si>
    <t xml:space="preserve">More than 72 hours</t>
  </si>
  <si>
    <t xml:space="preserve">Total</t>
  </si>
  <si>
    <t xml:space="preserve">Dr MARWA ABDELRAHMAN SALEH HOSNI</t>
  </si>
  <si>
    <t xml:space="preserve">6.1.Emotional
Support</t>
  </si>
  <si>
    <t xml:space="preserve">6.1.2.Neglect</t>
  </si>
  <si>
    <r>
      <rPr>
        <sz val="11"/>
        <color theme="1"/>
        <rFont val="Noto Sans Devanagari"/>
        <family val="2"/>
      </rPr>
      <t xml:space="preserve"> جرح الولادة التهب وتم فك القطب والجرح لم يكن ملتئم .. وطلبت المريضة مضاد حيوي بعد الولادة مباشرة ورفضوا
اعطائها بشكل قطعي بالرغم من وجود تاريخ مرضي أطلعتهم عليه وبالرغم من شكوى المريضة بشكل مستمر من الم الجرح وكان
هناك إهمال من الكادر الطبي بالتنويم كامل وجائت احد الطبيبات وقالت ان القطب ليست جيدة ولم تعمل اي
اجراء كما تاخر الحصول على العلاج بعد الولادة ب ٥ ساعات حاليا ذهبت لمستشفى آخر للعلاج عند دكتور موثوق
وعلى حسابي الشخصي خارج التامين حيث ذهبنا للطبيبة مروى عدة مرات وكان كلامها  بسيطة مع إعطاء  ادوية فقط
دون اي اجراء طبي فوري لتجنب فتح الجرح والجرح مازال غير ملتئم،، الرجاء اتخاذ اجراء وتعويضنا عن الخطأ الطبي الحاصل</t>
    </r>
    <r>
      <rPr>
        <sz val="11"/>
        <color theme="1"/>
        <rFont val="Calibri"/>
        <family val="0"/>
        <charset val="1"/>
      </rPr>
      <t xml:space="preserve">.</t>
    </r>
  </si>
  <si>
    <t xml:space="preserve">The cesarean section wound became infected, the stitches were removed, and the wound was not healing. The patient requested antibiotics immediately after delivery, but they categorically refused to give them to her despite her medical history and her continuous complaints of pain from the wound.There was negligence on the part of the medical staff during my admission. One of the doctors came and said the stitches weren't good and didn't perform any procedure. Treatment was also delayed for five hours after delivery. I've now gone to another hospital for treatment with a trusted doctor, at my own expense and outside of my insurance. We went to Dr. Marwa.Several times, her advice was simple, and she only prescribed medication without any immediate medical intervention to prevent the wound from reopening. The wound is still not healing. Please take action and compensate us for the medical error.</t>
  </si>
  <si>
    <t xml:space="preserve">الخدمات المساندة</t>
  </si>
  <si>
    <t xml:space="preserve">قسم النظافة</t>
  </si>
  <si>
    <t xml:space="preserve">Dr MOHAMED NADER ABDELHAMID ELSAYED</t>
  </si>
  <si>
    <t xml:space="preserve">1.4.Treatment</t>
  </si>
  <si>
    <t xml:space="preserve">1.4.1.Treatment plan issues</t>
  </si>
  <si>
    <r>
      <rPr>
        <sz val="11"/>
        <color theme="1"/>
        <rFont val="Noto Sans Devanagari"/>
        <family val="2"/>
      </rPr>
      <t xml:space="preserve"> تم ازالة كيس دهني من عيني وقام الدكتور بازالته جراحيا من داخل الجفن مما سبب لي الام لم تتوقف حتى الان
وتم تغيير العلاج مرتين دون فائدة</t>
    </r>
    <r>
      <rPr>
        <sz val="11"/>
        <color theme="1"/>
        <rFont val="Calibri"/>
        <family val="0"/>
        <charset val="1"/>
      </rPr>
      <t xml:space="preserve">.
</t>
    </r>
    <r>
      <rPr>
        <sz val="11"/>
        <color theme="1"/>
        <rFont val="Noto Sans Devanagari"/>
        <family val="2"/>
      </rPr>
      <t xml:space="preserve">حاليا اتمنى العافية من االله قبل كل شيء وتنبيه الدكتور ان هذا الاجراء غير مناسب ما ضر لو استأصل الكيس خارجيا</t>
    </r>
  </si>
  <si>
    <t xml:space="preserve">A sebaceous cyst was surgically removed from inside my eyelid by the doctor, causing me persistent pain. The treatment has been changed twice without success.
Currently, I pray for recovery above all else, and I hope the doctor will understand that this procedure was inappropriate. Wouldn't it have been better to remove the cyst externally?</t>
  </si>
  <si>
    <t xml:space="preserve">قسم عمليات الولادة</t>
  </si>
  <si>
    <t xml:space="preserve">تمريض تنويم النساء والولادة</t>
  </si>
  <si>
    <r>
      <rPr>
        <sz val="11"/>
        <color theme="1"/>
        <rFont val="Noto Sans Devanagari"/>
        <family val="2"/>
      </rPr>
      <t xml:space="preserve"> احترام المريض و عدم الطلب منه فتح علبة البول المطلوب للتحليل و الاكتفاء بوضع العينة ف مكانها
المخصص و إعطاء تعليمات للمتخصصين بتقدير و احترام المراجع و عدم الطلب منه فتح العينة للتأكد من اسم
الشخص حيث لا بد من اظهار الاحترام لكبار السن</t>
    </r>
    <r>
      <rPr>
        <sz val="11"/>
        <color theme="1"/>
        <rFont val="Calibri"/>
        <family val="0"/>
        <charset val="1"/>
      </rPr>
      <t xml:space="preserve">.
</t>
    </r>
    <r>
      <rPr>
        <sz val="11"/>
        <color theme="1"/>
        <rFont val="Noto Sans Devanagari"/>
        <family val="2"/>
      </rPr>
      <t xml:space="preserve">حاليا اطالب برد اعتبار معنوي من ادارة المختبر ع سوء التعامل لديهم و تحسين التعامل مع المرضى في المختبر</t>
    </r>
    <r>
      <rPr>
        <sz val="11"/>
        <color theme="1"/>
        <rFont val="Calibri"/>
        <family val="0"/>
        <charset val="1"/>
      </rPr>
      <t xml:space="preserve">.</t>
    </r>
  </si>
  <si>
    <t xml:space="preserve">Respecting the patient and not asking them to open the urine collection container for analysis, but simply placing the sample in its designated place, is essential. Furthermore, instructing staff to treat patients with respect and not ask them to open the sample to verify their name is crucial, especially for the elderly.
I am currently demanding a formal apology from the laboratory administration for their poor treatment of patients and an improvement in patient care.</t>
  </si>
  <si>
    <t xml:space="preserve">Hospital</t>
  </si>
  <si>
    <t xml:space="preserve">عيادات جراحة العيون</t>
  </si>
  <si>
    <t xml:space="preserve">WALEED ABDALRAHMAN AHMED MOHAMMED</t>
  </si>
  <si>
    <t xml:space="preserve">1.3.1.Substandard clinical/nursing care</t>
  </si>
  <si>
    <t xml:space="preserve"> تبرع دم وقام الممرض ضرب ابره بالعصب بالغلط</t>
  </si>
  <si>
    <t xml:space="preserve">He donated blood and the nurse accidentally injected a nerve with a needle.</t>
  </si>
  <si>
    <t xml:space="preserve">Dr NIBAL RADWAN OKLEH SHAWAKFAH</t>
  </si>
  <si>
    <t xml:space="preserve">3.1.4.Required Service not obtained</t>
  </si>
  <si>
    <r>
      <rPr>
        <sz val="11"/>
        <color theme="1"/>
        <rFont val="Noto Sans Devanagari"/>
        <family val="2"/>
      </rPr>
      <t xml:space="preserve">بعد الولادة لم يتم شرح اي تعليمات ولم يقوم الدكتور باخذ الوزن ولا مقاس محيط الراس للطفل واخبروني بالحضور الى العيادة يوم السبت مساء وعندالحضور جلست في الانتظار ساعة و نصف، وايضا كانت تجربة سيئة لي مع الخدمة بالحضانة حيث  لم يعطي الدكتور اي تعليمات وبعد عمل الفحوصات طلبو مني تحليل سكرالطفل دون اخباري بالنتيجة</t>
    </r>
    <r>
      <rPr>
        <sz val="11"/>
        <color theme="1"/>
        <rFont val="Calibri"/>
        <family val="0"/>
        <charset val="1"/>
      </rPr>
      <t xml:space="preserve">.</t>
    </r>
  </si>
  <si>
    <t xml:space="preserve">After the birth, no instructions were given, and the doctor did not take the baby's weight or head circumference. They told me to come to the clinic on Saturday evening, and when I arrived, I sat waiting for an hour and a half. Also, I had a bad experience with the nursery service, as the doctor did not give any instructions. After doing the tests, they asked me to have the baby's sugar tested without telling me the result.</t>
  </si>
  <si>
    <t xml:space="preserve">عيادات جراحة الأنف وأذن وحنجرة</t>
  </si>
  <si>
    <t xml:space="preserve">Dr ELHAM EBRAHIM AHMED MANSOUR</t>
  </si>
  <si>
    <r>
      <rPr>
        <sz val="10"/>
        <color theme="1"/>
        <rFont val="Noto Sans Devanagari"/>
        <family val="2"/>
      </rPr>
      <t xml:space="preserve"> كان موعدي ساعه </t>
    </r>
    <r>
      <rPr>
        <sz val="10"/>
        <color theme="1"/>
        <rFont val="Calibri"/>
        <family val="0"/>
        <charset val="1"/>
      </rPr>
      <t xml:space="preserve">6:50 م وانتظرت حتى ساعه 9 حتى تم دخولي على العيادة وعند السؤال عن سبب التأخير تمت
</t>
    </r>
    <r>
      <rPr>
        <sz val="10"/>
        <color theme="1"/>
        <rFont val="Noto Sans Devanagari"/>
        <family val="2"/>
      </rPr>
      <t xml:space="preserve">الإجابة انه النظام متعطل ما دام النظام متعطل لماذا لم يتم اخباري حيث ليس من المنطق ان انتظر لمدة ساعتين  وعند
مراجعة ادارة العيادات والاستقبال تم اخباري عدم وجود عطل كما أنا اسلوب الدكتورة  لم يكن مناسب
حيث تم الرد علي إذا مش عاجبك لا ترجعي علي وروحي على عيادة ثانيه</t>
    </r>
    <r>
      <rPr>
        <sz val="10"/>
        <color theme="1"/>
        <rFont val="Calibri"/>
        <family val="0"/>
        <charset val="1"/>
      </rPr>
      <t xml:space="preserve">!</t>
    </r>
  </si>
  <si>
    <t xml:space="preserve">My appointment was at 6:50 PM, and I waited until 9:00 PM before finally being seen at the clinic. When I inquired about the delay, I was told the system was down. If the system was down, why wasn't I informed? It's illogical to wait two hours. Upon contacting the clinic administration and reception, I was told there was no problem. Furthermore, the doctor's attitude was unacceptable; she told me, "If you don't like it, don't come back and go to another clinic!"</t>
  </si>
  <si>
    <t xml:space="preserve">CCHI</t>
  </si>
  <si>
    <t xml:space="preserve">عيادات الأسنان</t>
  </si>
  <si>
    <t xml:space="preserve">4.3.5.Delayed test result</t>
  </si>
  <si>
    <t xml:space="preserve">تاخير في تسليم نتائج التحاليل </t>
  </si>
  <si>
    <t xml:space="preserve">Delay test results</t>
  </si>
  <si>
    <t xml:space="preserve">DR. ABDULLAH ALSHAMRANI</t>
  </si>
  <si>
    <t xml:space="preserve">.3.Skills and 
Conduct</t>
  </si>
  <si>
    <t xml:space="preserve">6.2.1.Inappropriate/aggressive behavior</t>
  </si>
  <si>
    <r>
      <rPr>
        <sz val="10"/>
        <color theme="1"/>
        <rFont val="Noto Sans Devanagari"/>
        <family val="2"/>
      </rPr>
      <t xml:space="preserve"> السلام عليكم ورحمة االله اتقدم بشكوى بخصوص موعد باسم ابني زامل الزامل هوية رقم </t>
    </r>
    <r>
      <rPr>
        <sz val="10"/>
        <color theme="1"/>
        <rFont val="Calibri"/>
        <family val="0"/>
        <charset val="1"/>
      </rPr>
      <t xml:space="preserve">1187623556 تاريخ
</t>
    </r>
    <r>
      <rPr>
        <sz val="10"/>
        <color theme="1"/>
        <rFont val="Noto Sans Devanagari"/>
        <family val="2"/>
      </rPr>
      <t xml:space="preserve">١٤٣٩/٠٨/١٢ حيث أن الواقعة المشتكى بشأنها حدثت في يوم الأحد مساءاً بتاريخ (٢٠٢٤/٠١/٠٧</t>
    </r>
    <r>
      <rPr>
        <sz val="10"/>
        <color theme="1"/>
        <rFont val="Calibri"/>
        <family val="0"/>
        <charset val="1"/>
      </rPr>
      <t xml:space="preserve">) في قسم الأطفال
</t>
    </r>
    <r>
      <rPr>
        <sz val="10"/>
        <color theme="1"/>
        <rFont val="Noto Sans Devanagari"/>
        <family val="2"/>
      </rPr>
      <t xml:space="preserve">بمستشفى الحمادي النزهة ضد الطبيب عبداالله الشمراني. وذلك للاسباب الاتية: -موعد ابني زامل مع الطبيب
المشار اليه أعلاه في الساعة ٧:٤٠ وقد حظرنا في الموعد تماماً وذلك بموجب الفاتورة المرفقة ومع ذلك فقد
كلفني الأمر انتظار الطبيب لمدة عشرين دقيقة ومن ثم فوجئت برفض الطبيب استقبال ابني رغم انتظارنا له بحجة
التأخير خمس دقائق في صدور الفاتورة علماً انه الوقت المستغرق من موظفي الاستقبال في إدخال البيانات. -عند
محاولتي لاقناع الطبيب انسانياً لفحص ابني وشرحي له كأم عن حالة ابني الحرجه وعدم قدرة ابني على التنفس
بشكل طبيعي واني قد قطعت طريق ساعه كاملة للوصول إليه وبدل من أن يباشر حالة ابني واعطاءه حقه النظامي،
قام بطردي من العياده بأعلى صوت! وطلب من الموظفين بإبعادي عن المستشفى! وارجاع قيمة الكشفية
المدفوعة! -بالاضافة الى كل الاهانات السابقه قد شتمني الدكتور وشهر بي بشكل علني وبدون مبرر بأبشع العبارات
بأعلى صوت وأمام جميع المراجعين والموظفين وقال بنص العباره :(ما ادري كيف متزوجه االله يعين زوجك
عليك) الأمر الذي يعتبر جريمة يعاقب عليها النظام لتوافر ركن التشهير بواقعة السب والشتم والمساس بكرامة
المراجعين بشكل علني والذي يترتب عليه حق خاص وحق عام بموجب الانظمة المرعية. -شهد على هذا الحدث
جميع المراجعين والموظفين الموجودين في استقبال قسم الاطفال يوم الأحد مساءاً بتاريخ (٢٠٢٤/٠١/٠٧</t>
    </r>
    <r>
      <rPr>
        <sz val="10"/>
        <color theme="1"/>
        <rFont val="Calibri"/>
        <family val="0"/>
        <charset val="1"/>
      </rPr>
      <t xml:space="preserve">)
</t>
    </r>
    <r>
      <rPr>
        <sz val="10"/>
        <color theme="1"/>
        <rFont val="Noto Sans Devanagari"/>
        <family val="2"/>
      </rPr>
      <t xml:space="preserve">بالاضافة الى ان مساعدة مكتب مدير المستشفى قد تقدمت إلي وعرفت بنفسها وطلبت شرح الواقعه وشرحت لها
ماحدث بالتفصيل وزودتني برقم تواصل ٨٦٧٥ ٠٢٥ ٠٥٣ ولكن للاسف لم يتم تقديم أي اعتذار ولا اي طبيب بديل
بشكل مباشر بل وكأن شيء لم يكن وذلك مع وصول العلم بالواقعه، فقد انتظرت للطبيب البديل الطبيبه (إكرام)
لأكثر من ساعه إضافية ليكون مجموع الوقت للانتهاء من تلقي الرعاية الصحية يصل الى ساعتين !!! وعليه وبناءً
على ماسبق من سب وشتم وتشهير وإهانه صادرة من الدكتور عبداالله الشمراني تجاهي وتجاه إبني والتقليل من
شأني ومس كرامتي والاستهتار بحالة ابني الصحية وإرهاب الاطفال بالصوت العالي أطالب بحقي الخاص برد إعتبار
وتعويض عن الأذى الذي لحقني ولحق ابني جراء تصرف هذا الطبيب وعدم إلتزامه بالانظمة واللوائح المنظمة
للعمل الصحي بل وعدم إلتزامه بأخلاقيات المهنه ومبادئ الدين الاسلامي الحنيف والذوق العام والتي لايقتصر
أثرها على الطبيب والمراجع وحسب بل على سمعة المنشأة الصحية وثقة المراجعين والمسؤولين بها. حيث أن
ماقام به الطبيب المذكور أعلاه مخالفة صريحة لنظام مزاولة المهن الصحية الصادر بالمرسوم الملكي رقم
</t>
    </r>
    <r>
      <rPr>
        <sz val="10"/>
        <color theme="1"/>
        <rFont val="Calibri"/>
        <family val="0"/>
        <charset val="1"/>
      </rPr>
      <t xml:space="preserve">(</t>
    </r>
    <r>
      <rPr>
        <sz val="10"/>
        <color theme="1"/>
        <rFont val="Noto Sans Devanagari"/>
        <family val="2"/>
      </rPr>
      <t xml:space="preserve">م٥٩</t>
    </r>
    <r>
      <rPr>
        <sz val="10"/>
        <color theme="1"/>
        <rFont val="Calibri"/>
        <family val="0"/>
        <charset val="1"/>
      </rPr>
      <t xml:space="preserve">/) </t>
    </r>
    <r>
      <rPr>
        <sz val="10"/>
        <color theme="1"/>
        <rFont val="Noto Sans Devanagari"/>
        <family val="2"/>
      </rPr>
      <t xml:space="preserve">وتاريخ (١٤٢٦/١١/٤</t>
    </r>
    <r>
      <rPr>
        <sz val="10"/>
        <color theme="1"/>
        <rFont val="Calibri"/>
        <family val="0"/>
        <charset val="1"/>
      </rPr>
      <t xml:space="preserve">) ولائحته التنفيذية وبالتحديد في المادة الخامسة من النظام ومن الفقرة (</t>
    </r>
    <r>
      <rPr>
        <sz val="10"/>
        <color theme="1"/>
        <rFont val="Noto Sans Devanagari"/>
        <family val="2"/>
      </rPr>
      <t xml:space="preserve">٥</t>
    </r>
    <r>
      <rPr>
        <sz val="10"/>
        <color theme="1"/>
        <rFont val="Calibri"/>
        <family val="0"/>
        <charset val="1"/>
      </rPr>
      <t xml:space="preserve">-</t>
    </r>
    <r>
      <rPr>
        <sz val="10"/>
        <color theme="1"/>
        <rFont val="Noto Sans Devanagari"/>
        <family val="2"/>
      </rPr>
      <t xml:space="preserve">١</t>
    </r>
    <r>
      <rPr>
        <sz val="10"/>
        <color theme="1"/>
        <rFont val="Calibri"/>
        <family val="0"/>
        <charset val="1"/>
      </rPr>
      <t xml:space="preserve">) من
</t>
    </r>
    <r>
      <rPr>
        <sz val="10"/>
        <color theme="1"/>
        <rFont val="Noto Sans Devanagari"/>
        <family val="2"/>
      </rPr>
      <t xml:space="preserve">اللائحة التنفيذية حيث تضمنت الاتي: (على الممارس الصحي إحترام حقوق المرضى وذويهم وفقاً للمبادئ
الشرعية والمعايير الطبية المعتمده وجميع مايرد من تعليمات من الوزارة والجهات المختصه حيال ذلك). وحيث ان
النظام قد أوضح المسؤولية الجزائية المترتبة على مخالفة النظام ولائحته التنفيذية بالفقرة (٦</t>
    </r>
    <r>
      <rPr>
        <sz val="10"/>
        <color theme="1"/>
        <rFont val="Calibri"/>
        <family val="0"/>
        <charset val="1"/>
      </rPr>
      <t xml:space="preserve">) من المادة (</t>
    </r>
    <r>
      <rPr>
        <sz val="10"/>
        <color theme="1"/>
        <rFont val="Noto Sans Devanagari"/>
        <family val="2"/>
      </rPr>
      <t xml:space="preserve">٢٨</t>
    </r>
    <r>
      <rPr>
        <sz val="10"/>
        <color theme="1"/>
        <rFont val="Calibri"/>
        <family val="0"/>
        <charset val="1"/>
      </rPr>
      <t xml:space="preserve">) من
</t>
    </r>
    <r>
      <rPr>
        <sz val="10"/>
        <color theme="1"/>
        <rFont val="Noto Sans Devanagari"/>
        <family val="2"/>
      </rPr>
      <t xml:space="preserve">النظام المشار إليه أعلاه والمتعلقة بالمسؤولية الجزائية التي تقع على الممارس الصحي والتي تضمنت الآتي: (مع
عدم الإخلال بأي عقوبة أشد منصوص عليها في أنظمة أخرى يعاقب بالسجن مدة لاتتجاوز ستة أشهر وبغرامة
لاتزيد عن مائة ألف ريال أو بإحدى هاتين العقوبتين كل من : -٦ إمتنع عن علاج مريض دون سبب مقبول</t>
    </r>
    <r>
      <rPr>
        <sz val="10"/>
        <color theme="1"/>
        <rFont val="Calibri"/>
        <family val="0"/>
        <charset val="1"/>
      </rPr>
      <t xml:space="preserve">.
</t>
    </r>
    <r>
      <rPr>
        <sz val="10"/>
        <color theme="1"/>
        <rFont val="Noto Sans Devanagari"/>
        <family val="2"/>
      </rPr>
      <t xml:space="preserve">بالاضافة الى ان النظام قد أوضح المسؤولية التأديبية في المادة (٣١</t>
    </r>
    <r>
      <rPr>
        <sz val="10"/>
        <color theme="1"/>
        <rFont val="Calibri"/>
        <family val="0"/>
        <charset val="1"/>
      </rPr>
      <t xml:space="preserve">) حيث نصت على الاتي: (مع عدم الاخلال
</t>
    </r>
    <r>
      <rPr>
        <sz val="10"/>
        <color theme="1"/>
        <rFont val="Noto Sans Devanagari"/>
        <family val="2"/>
      </rPr>
      <t xml:space="preserve">بأحكام المسؤولية الجزائية أو المدنية إذا أخل بأحد واجباته المنصوص عليها في هذا النظام أو خالف أصول
مهنته أو كان في تصرفه مايعد خروجاً على مقتضيات مهنته وآدابها). كما اني أنوه انه في حال عدم اتخاذ الاجراءات
النظامية اللازمة في مواجهة الطبيب عبداالله الشمراني ورد حقي الخاص وتعويضي عن الأذى الذي لحقني سيتم
تقديم بلاغ رسمي للسلطات المختصة للسير في اجراءات الدعوى بشكل رسمي</t>
    </r>
    <r>
      <rPr>
        <sz val="10"/>
        <color theme="1"/>
        <rFont val="Calibri"/>
        <family val="0"/>
        <charset val="1"/>
      </rPr>
      <t xml:space="preserve">.
</t>
    </r>
    <r>
      <rPr>
        <sz val="10"/>
        <color theme="1"/>
        <rFont val="Noto Sans Devanagari"/>
        <family val="2"/>
      </rPr>
      <t xml:space="preserve">حيث أطالب حاليا بحقي وبرد إعتبار عن طريق إعتذار الطبيب لي بشكل علني كما أهانني بشكل علني. بالاضافة الى طلب تعويض
مالي عن الأذى الذي لحقني ولحق ابني جراء تصرف هذا الطبيب وعدم إلتزامه بالانظمة واللوائح المنظمة لمزاولة
المهن الصحية بالاضافة الى طلب تعويض المستشفى لي عن تضييع وقتي المتسبب به ادارة المستشفى عن طريق
اتباعهم لموقف سلبي بعدم معالجة المشكلة بعد علمهم بحدوثها مماترتب عليه تضييع وقتي لساعتين متتاليات
للانتهاء من تلقي الخدمه المطلوبه</t>
    </r>
    <r>
      <rPr>
        <sz val="10"/>
        <color theme="1"/>
        <rFont val="Calibri"/>
        <family val="0"/>
        <charset val="1"/>
      </rPr>
      <t xml:space="preserve">.</t>
    </r>
  </si>
  <si>
    <t xml:space="preserve">Peace, mercy, and blessings of God be upon you. I am submitting a complaint regarding an appointment for my son, Zamil Al-Zamil, ID number 1187623556, dated 12/08/1439 AH (corresponding to 2018/08/2019). The incident in question occurred on Sunday evening, 07/01/2024 (corresponding to 2024/01/07), in the pediatric department of Al-Hammadi Hospital in Al-Nuzha, against Dr. Abdullah Al-Shamrani. The reasons for this complaint are as follows: My son Zamil's appointment with the aforementioned doctor was at 7:40 PM, and we arrived precisely on time, as evidenced by the attached invoice.However, it cost me a twenty-minute wait for the doctor, and then I was surprised when he refused to see my son, despite our waiting, claiming a five-minute delay in the billing process, even though that was the time the reception staff took to enter the data. When I tried to persuade the doctor to examine my son, explaining his critical condition as a mother, he refused.My son was unable to breathe normally, and I had traveled for a full hour to reach him. Instead of attending to my son's condition and providing him with his due care, he shouted at me and expelled me from the clinic! He ordered the staff to remove me from the hospital and return the consultation fee I had paid! In addition to all the previous insults, the doctor publicly and without justification insulted and defamed me with the most vile language, shouting at the top of his lungs in front of all the patients and staff.He said, verbatim: "I don't know how you got married. God help your husband with you." This constitutes a crime punishable by law, as it involves defamation through verbal abuse and insults, publicly violating the dignity of patients. This entails both private and public rights under applicable regulations. All patients and staff present in the pediatric department reception on Sunday evening, January 7, 2024, witnessed this incident. Furthermore, the assistant to the hospital director approached me, identified herself, and requested an explanation of the incident. I explained what happened in detail, and she provided me with a contact number: 053 025 8675. Unfortunately, no apology has been offered.Nor did any substitute doctor attend directly, as if nothing had happened, even after the incident was reported. I waited for the substitute doctor, Dr. Ikram, for more than an additional hour, bringing the total time for receiving medical care to two hours! Therefore, based on the aforementioned insults, slander, defamation, and abuse directed at me and my son by Dr. Abdullah Al-Shamrani, belittling me, violating my dignity, disregarding my son's health condition, and terrorizing the children with his loud voice, I demand my right to redress and compensation for the harm inflicted upon me and my son as a result of this doctor's behavior and his failure to adhere to regulations.The regulations governing healthcare practice, and the doctor's failure to adhere to professional ethics, the principles of Islam, and public decency, have repercussions not only for the doctor and the patient but also for the reputation of the healthcare facility and the trust placed in it by patients and administrators. The actions of the aforementioned doctor constitute a clear violation of the Healthcare Professions Practice Law issued by Royal Decree No. (M59/) dated (1426/11/4) and its implementing regulations, specifically Article Five of the Law and Paragraph (5-1) of the implementing regulations, which stipulate the following:(The healthcare practitioner must respect the rights of patients and their families in accordance with Sharia principles, approved medical standards, and all instructions issued by the Ministry and relevant authorities in this regard). Furthermore, the system has clarified the criminal liability resulting from violations of the system and its implementing regulations in paragraph (6) of Article (28) of the aforementioned system, which pertains to the criminal liability of the healthcare practitioner and includes the following: (Without prejudice to any more severe penalty stipulated in other regulations, the penalty shall be imprisonment for a period not exceeding six months and a fine not exceeding one hundred thousand riyals, or one of these two penalties).Each of the following: -6. Refused to treat a patient without a valid reason.
Furthermore, the regulations have clarified disciplinary responsibility in Article (31), which stipulates the following: (Without prejudice to the provisions of criminal or civil liability, if he breaches any of the duties stipulated in these regulations, violates the principles of his profession, or his conduct constitutes a departure from the requirements and ethics of his profession). I also note that in the event that the necessary legal procedures are not taken against Dr. Abdullah Al-Shamrani, and my private rights are not restored and I am not compensated for the harm I have suffered, an official report will be submitted to the competent authorities to proceed with the legal action officially I am currently demanding my rights and redress through a public apology from the doctor, who publicly insulted me. In addition, I am seeking financial compensation for the harm inflicted upon me and my son as a result of this doctor's actions and his failure to adhere to the regulations governing the practice of healthcare professions. Furthermore, I am requesting compensation from the hospital for the time wasted due to the hospital administration's inaction after becoming aware of the problem, which resulted in me losing two consecutive hours to receive the required service.</t>
  </si>
  <si>
    <t xml:space="preserve">عيادات الجهاز الهضمي والمناظير</t>
  </si>
  <si>
    <t xml:space="preserve">3.1.Administrative
Policies and
Procedures</t>
  </si>
  <si>
    <r>
      <rPr>
        <sz val="10"/>
        <color theme="1"/>
        <rFont val="Noto Sans Devanagari"/>
        <family val="2"/>
      </rPr>
      <t xml:space="preserve">اسم المريض</t>
    </r>
    <r>
      <rPr>
        <sz val="10"/>
        <color theme="1"/>
        <rFont val="Calibri"/>
        <family val="0"/>
        <charset val="1"/>
      </rPr>
      <t xml:space="preserve">: </t>
    </r>
    <r>
      <rPr>
        <sz val="10"/>
        <color theme="1"/>
        <rFont val="Noto Sans Devanagari"/>
        <family val="2"/>
      </rPr>
      <t xml:space="preserve">ابني عبدالله فادي دبورة – وثيقة تأمين برقم حدود </t>
    </r>
    <r>
      <rPr>
        <sz val="10"/>
        <color theme="1"/>
        <rFont val="Calibri"/>
        <family val="0"/>
        <charset val="1"/>
      </rPr>
      <t xml:space="preserve">(4832141362)</t>
    </r>
    <r>
      <rPr>
        <sz val="10"/>
        <color theme="1"/>
        <rFont val="Noto Sans Devanagari"/>
        <family val="2"/>
      </rPr>
      <t xml:space="preserve">أفيدكم أنه بتاريخ </t>
    </r>
    <r>
      <rPr>
        <sz val="10"/>
        <color theme="1"/>
        <rFont val="Calibri"/>
        <family val="0"/>
        <charset val="1"/>
      </rPr>
      <t xml:space="preserve">29-12-2023</t>
    </r>
    <r>
      <rPr>
        <sz val="10"/>
        <color theme="1"/>
        <rFont val="Noto Sans Devanagari"/>
        <family val="2"/>
      </rPr>
      <t xml:space="preserve">م الجمعة الساعة </t>
    </r>
    <r>
      <rPr>
        <sz val="10"/>
        <color theme="1"/>
        <rFont val="Calibri"/>
        <family val="0"/>
        <charset val="1"/>
      </rPr>
      <t xml:space="preserve">04:34 </t>
    </r>
    <r>
      <rPr>
        <sz val="10"/>
        <color theme="1"/>
        <rFont val="Noto Sans Devanagari"/>
        <family val="2"/>
      </rPr>
      <t xml:space="preserve">صباحا راجعت مستشفى الحمادي– فرع النزهة بسبب شكوى طفلي الصغير </t>
    </r>
    <r>
      <rPr>
        <sz val="10"/>
        <color theme="1"/>
        <rFont val="Calibri"/>
        <family val="0"/>
        <charset val="1"/>
      </rPr>
      <t xml:space="preserve">(</t>
    </r>
    <r>
      <rPr>
        <sz val="10"/>
        <color theme="1"/>
        <rFont val="Noto Sans Devanagari"/>
        <family val="2"/>
      </rPr>
      <t xml:space="preserve">عمره </t>
    </r>
    <r>
      <rPr>
        <sz val="10"/>
        <color theme="1"/>
        <rFont val="Calibri"/>
        <family val="0"/>
        <charset val="1"/>
      </rPr>
      <t xml:space="preserve">09 </t>
    </r>
    <r>
      <rPr>
        <sz val="10"/>
        <color theme="1"/>
        <rFont val="Noto Sans Devanagari"/>
        <family val="2"/>
      </rPr>
      <t xml:space="preserve">سنوات</t>
    </r>
    <r>
      <rPr>
        <sz val="10"/>
        <color theme="1"/>
        <rFont val="Calibri"/>
        <family val="0"/>
        <charset val="1"/>
      </rPr>
      <t xml:space="preserve">) </t>
    </r>
    <r>
      <rPr>
        <sz val="10"/>
        <color theme="1"/>
        <rFont val="Noto Sans Devanagari"/>
        <family val="2"/>
      </rPr>
      <t xml:space="preserve">يشتكي من حرارة وقيئ واسهال وبعد اجراء الفحوصات أفادو أنه التهاب بكتيري واعطوني العلاج ولكن في المساء زاد الوضع سوءا فرجعت لهم مرة اخرى نفس اليوم الساعة </t>
    </r>
    <r>
      <rPr>
        <sz val="10"/>
        <color theme="1"/>
        <rFont val="Calibri"/>
        <family val="0"/>
        <charset val="1"/>
      </rPr>
      <t xml:space="preserve">09:00 </t>
    </r>
    <r>
      <rPr>
        <sz val="10"/>
        <color theme="1"/>
        <rFont val="Noto Sans Devanagari"/>
        <family val="2"/>
      </rPr>
      <t xml:space="preserve">مساء وأجرو له الفحوصات مرة اخري وأفادو أنه التهاب بالزائدة الدودية ويحتاج الى عملية جراحية – الى هنا لا توجد مشكلة – لكن المشكلة أنهم قالو أن شركة التأمين لم توافق على الطلب المرسل لهم لاجراء الجراحة فاتصلت على شركة التأمين قالو مستشفي الحمادي لم ترسل شئ لكي نوافق عليه راجعت مدير الطواري بالمستشفي قال لي المشكلة عند نفيس اتصلت بنفيس قالو ليس لنا دخل ولم نعطل شيء رجعت له قال لي المشكلة عند الضمان الصحي واتصلت بهم قالو ليس لنا دخل في رفض طلبهم من شركة التأمين قلت لهم أعطوني الطلب الذي رفعتموه لاجراء الجراحة لارسله لشركة التأمين كي يوافقو ولكنهم لم يعطوني شيء ثم قال لي مدير الطوارئ اذا تريد ادخاله العمليات ادفع مبلغ ضمان </t>
    </r>
    <r>
      <rPr>
        <sz val="10"/>
        <color theme="1"/>
        <rFont val="Calibri"/>
        <family val="0"/>
        <charset val="1"/>
      </rPr>
      <t xml:space="preserve">4500 </t>
    </r>
    <r>
      <rPr>
        <sz val="10"/>
        <color theme="1"/>
        <rFont val="Noto Sans Devanagari"/>
        <family val="2"/>
      </rPr>
      <t xml:space="preserve">ريال فدفعت لانقاذ ابني ولكنهم تركوه بقسم الطوارئ الى الساعة </t>
    </r>
    <r>
      <rPr>
        <sz val="10"/>
        <color theme="1"/>
        <rFont val="Calibri"/>
        <family val="0"/>
        <charset val="1"/>
      </rPr>
      <t xml:space="preserve">10:00 </t>
    </r>
    <r>
      <rPr>
        <sz val="10"/>
        <color theme="1"/>
        <rFont val="Noto Sans Devanagari"/>
        <family val="2"/>
      </rPr>
      <t xml:space="preserve">صباحا وأفاد مدير الطوارئ أنه بامكاني ادخال الطفل العمليات ولكن بشرط أن أوقع على اقرار بتحمل رسوم العملية بالكامل ثم حولوه لغرفة التنويم وتركوه الى الساعة </t>
    </r>
    <r>
      <rPr>
        <sz val="10"/>
        <color theme="1"/>
        <rFont val="Calibri"/>
        <family val="0"/>
        <charset val="1"/>
      </rPr>
      <t xml:space="preserve">07:00 </t>
    </r>
    <r>
      <rPr>
        <sz val="10"/>
        <color theme="1"/>
        <rFont val="Noto Sans Devanagari"/>
        <family val="2"/>
      </rPr>
      <t xml:space="preserve">مساء دون اتخاذ اي اجراء وعندها اضطرت الي اخراج ابني من المستشفي على مسؤوليتي وتوجهت به مباشرة الي المستشفي التخصصي الطبي وأفادو أن الالتهاب بالزائدة الدودية بدء بمرحلة الرشح وعلى وشك الانفجار وللعلم أنه لم يقابلهم أي مشاكل مع التأمين أو الضمان الصحي أو نفيس كما زعمت مستشفى الحمادي </t>
    </r>
    <r>
      <rPr>
        <sz val="10"/>
        <color theme="1"/>
        <rFont val="Calibri"/>
        <family val="0"/>
        <charset val="1"/>
      </rPr>
      <t xml:space="preserve">- </t>
    </r>
    <r>
      <rPr>
        <sz val="10"/>
        <color theme="1"/>
        <rFont val="Noto Sans Devanagari"/>
        <family val="2"/>
      </rPr>
      <t xml:space="preserve">وتم اجراء العملية بالمستشفي التخصصي والحمد لله</t>
    </r>
    <r>
      <rPr>
        <sz val="10"/>
        <color theme="1"/>
        <rFont val="Calibri"/>
        <family val="0"/>
        <charset val="1"/>
      </rPr>
      <t xml:space="preserve">.</t>
    </r>
    <r>
      <rPr>
        <sz val="10"/>
        <color theme="1"/>
        <rFont val="Noto Sans Devanagari"/>
        <family val="2"/>
      </rPr>
      <t xml:space="preserve">لذا ارجو من سعادتكم التحقيق بالأمر ومعاقبة المقصرين فأنا لا أعلم حتى الأن لماذا لم يرسلو الطلب لشركة التأمين ولماذا طلبو مني دفع هذه المبالغ ودفع تكاليف العملية الجراحية والطفل لديه تأمين صحي فئة </t>
    </r>
    <r>
      <rPr>
        <sz val="10"/>
        <color theme="1"/>
        <rFont val="Calibri"/>
        <family val="0"/>
        <charset val="1"/>
      </rPr>
      <t xml:space="preserve">(A) </t>
    </r>
    <r>
      <rPr>
        <sz val="10"/>
        <color theme="1"/>
        <rFont val="Noto Sans Devanagari"/>
        <family val="2"/>
      </rPr>
      <t xml:space="preserve">حيث أن هذا التصرف فيه اهمال وعدم مسؤولية وتهاون بأرواح المرضى خاصة أن الالتهاب قد وصل الي مرحلة متقدمة وقد تعرضت حياة ابني للخطر</t>
    </r>
  </si>
  <si>
    <t xml:space="preserve">Patient's Name: My son, Abdullah Fadi Daboura – Insurance Policy No. (4832141362). I would like to inform you that on Friday, December 29, 2023, at 4:34 AM, I took my young son (9 years old) to Al-Hammadi Hospital – Al-Nuzha Branch, because he was complaining of fever, vomiting, and diarrhea. After conducting tests, they diagnosed him with a bacterial infection and gave me medication. However, in the evening, his condition worsened, so I returned to them again the same day at 9:00 PM. They conducted tests again and diagnosed him with appendicitis, requiring surgery. Up to this point, there is no problem. The problem is that they said the insurance company hadn't approved the request they sent for the surgery. I contacted the insurance company, and they said Al Hammadi Hospital hadn't sent anything for them to approve. I went to the hospital's emergency room manager, and he told me the problem was with Nafis. I contacted Nafis, and they said it wasn't their fault and they hadn't delayed anything. I went back to him, and he told me the problem was with the health insurance company. I contacted them, and they said it wasn't their fault that the insurance company had rejected their request. I told them to give me the request they had submitted for the surgery so I could send it to the insurance company. They agreed, but they didn't give me anything. Then the emergency room manager told me that if I wanted him admitted to surgery, I had to pay a 4500 riyal deposit. I paid it to save my son, but they left him in the emergency room until 10:00 AM. The emergency room manager said I could have the child admitted to surgery, but only if I signed a waiver agreeing to cover all the surgery fees. Then they moved him to a ward and left him there until 7:00 PM without taking any action. At that point, I was forced to take my son out of the hospital against medical advice. I took him directly to the Specialized Medical Hospital, where they reported that his appendicitis had started as a cold and was about to rupture. It's worth noting that they hadn't encountered any problems with insurance, health insurance, or Nafis, contrary to what Al-Hammadi Hospital claimed. The surgery was performed at the Specialized Hospital, and thank God, it was successful. Therefore, I request that you investigate this matter and hold those responsible accountable. I still don't understand why they didn't forward the request to the insurance company and why they asked me to pay these amounts and cover the surgery costs when my child has Category A health insurance. This behavior demonstrates negligence, irresponsibility, and a disregard for patients' lives, especially since the inflammation had reached an advanced stage and my son's life was in danger.</t>
  </si>
  <si>
    <t xml:space="preserve">Dr IKRAM RABEH  AYED</t>
  </si>
  <si>
    <r>
      <rPr>
        <sz val="10"/>
        <color theme="1"/>
        <rFont val="Noto Sans Devanagari"/>
        <family val="2"/>
      </rPr>
      <t xml:space="preserve"> في صباح يوم </t>
    </r>
    <r>
      <rPr>
        <sz val="10"/>
        <color theme="1"/>
        <rFont val="Calibri"/>
        <family val="0"/>
        <charset val="1"/>
      </rPr>
      <t xml:space="preserve">8 January </t>
    </r>
    <r>
      <rPr>
        <sz val="10"/>
        <color theme="1"/>
        <rFont val="Noto Sans Devanagari"/>
        <family val="2"/>
      </rPr>
      <t xml:space="preserve">اخبرتنا الدكتوره بالقيام بتحاليل وبعدها نذهب للمنزل, بعد القيام بالتحليل وظهور
نتيجة تحليل واحده اخبرتنا ان ننتظر ساعتان للتحاليل الاخرى لكي نستطيع الخروج من المستشفى وفور صدور
النتايج ستأتي، اصبحت الساعه ٧ مساءً ونحن لازلنا ننتظرها، وعندها سالنا الممرضه اين الدكتوره فأخبرتها بانها
خرجت وانتهى دوامها! وعندما بحثنا عن طبيب اخر اخبرنا بانها كتبت خطتكم العلاجية وذهبت!! لماذا تخرج
ولم تخبرنا بشيء ونحن ننتظرها (رغم انها اخبرتنا من الصباح بانها ستأتي الينا لتطلعنا على النتائج)</t>
    </r>
  </si>
  <si>
    <t xml:space="preserve">On the morning of January 8th, the doctor told us to get some tests done and then go home. After the tests were done and one result came back, she told us to wait two hours for the other tests so we could leave the hospital. She said the results would come as soon as they were available. It was 7 PM and we were still waiting. We asked the nurse where the doctor was, and she told us she had left and her shift was over! When we looked for another doctor, he told us she had written our treatment plan and left! Why did she leave without telling us anything while we waited (even though she had told us that morning she would come to give us the results)?</t>
  </si>
  <si>
    <r>
      <rPr>
        <sz val="10"/>
        <color theme="1"/>
        <rFont val="Noto Sans Devanagari"/>
        <family val="2"/>
      </rPr>
      <t xml:space="preserve">تم رفض استقبال المريض من قبل الطبيب علما انه تم حضوره للعيادة في الوقت المحدد وكان الطبيب فض واسلوبه غير لائق مع والدة المريض وطلب اخراجها من المستشفى وقال رجعو لها فلوسها وقام بإهانتها شخصيا وطردها</t>
    </r>
    <r>
      <rPr>
        <sz val="10"/>
        <color theme="1"/>
        <rFont val="Calibri"/>
        <family val="0"/>
        <charset val="1"/>
      </rPr>
      <t xml:space="preserve">.</t>
    </r>
  </si>
  <si>
    <t xml:space="preserve">The patient was refused admission by the doctor, even though he arrived at the clinic on time. The doctor was rude and his manner was inappropriate towards the patient’s mother. He asked her to leave the hospital and told her to return her money. He personally insulted her and expelled her.</t>
  </si>
  <si>
    <t xml:space="preserve">In-Patient</t>
  </si>
  <si>
    <t xml:space="preserve">6.3.2.Breach of patient privacy</t>
  </si>
  <si>
    <r>
      <rPr>
        <sz val="10"/>
        <color theme="1"/>
        <rFont val="Noto Sans Devanagari"/>
        <family val="2"/>
      </rPr>
      <t xml:space="preserve">احترام المريض و عدم الطلب منه فتح علبة البول المطلوب للتحليل و الاكتفاء بوضع العينة وارتداء القفاز وقت استلام وضع العينات في مكانها المخصص و إعطاء تعليمات للمتخصصين بتقدير و احترام المراجع و عدم الطلب منه فتح العينة للتأكد من اسم الشخص حيث لا بد من اظهار الاحترام لكبار السن</t>
    </r>
    <r>
      <rPr>
        <sz val="10"/>
        <color theme="1"/>
        <rFont val="Calibri"/>
        <family val="0"/>
        <charset val="1"/>
      </rPr>
      <t xml:space="preserve">.
</t>
    </r>
    <r>
      <rPr>
        <sz val="10"/>
        <color theme="1"/>
        <rFont val="Noto Sans Devanagari"/>
        <family val="2"/>
      </rPr>
      <t xml:space="preserve">حاليا اطالب برد اعتبار معنوي من ادارة المختبر على سوء التعامل لديهم و تحسين التعامل مع المرضى في المختبر</t>
    </r>
    <r>
      <rPr>
        <sz val="10"/>
        <color theme="1"/>
        <rFont val="Calibri"/>
        <family val="0"/>
        <charset val="1"/>
      </rPr>
      <t xml:space="preserve">.</t>
    </r>
  </si>
  <si>
    <t xml:space="preserve">Respecting the patient and not asking them to open the urine collection container for analysis is essential. Simply place the sample in the designated container and wear gloves when receiving it. Instruct staff to treat patients with respect and not ask them to open the container to verify their name, as this is especially important for the elderly.
I am currently demanding a formal apology from the laboratory administration for their poor treatment of patients and an improvement in patient care.</t>
  </si>
  <si>
    <t xml:space="preserve">Out-Patient</t>
  </si>
  <si>
    <t xml:space="preserve">Patient’s relatives</t>
  </si>
  <si>
    <t xml:space="preserve">1.5.Diagnosis</t>
  </si>
  <si>
    <t xml:space="preserve">1.1.2. Inadequate/incomplete assessment</t>
  </si>
  <si>
    <r>
      <rPr>
        <sz val="10"/>
        <color theme="1"/>
        <rFont val="Noto Sans Devanagari"/>
        <family val="2"/>
      </rPr>
      <t xml:space="preserve">تم حضور الابن بدر مع والدته يوم الثلاثاء </t>
    </r>
    <r>
      <rPr>
        <sz val="10"/>
        <color theme="1"/>
        <rFont val="Calibri"/>
        <family val="0"/>
        <charset val="1"/>
      </rPr>
      <t xml:space="preserve">9 </t>
    </r>
    <r>
      <rPr>
        <sz val="10"/>
        <color theme="1"/>
        <rFont val="Noto Sans Devanagari"/>
        <family val="2"/>
      </rPr>
      <t xml:space="preserve">يناير وطلبت تحليل شامل حيث انه كان لديه في الصغر ارتجاع للبول للكلى ووزنه الزائد وقصر القامة وعند مراجعتي انا والده للكتور هذا اليوم لاستعراض النتائج تفاجأت بان الدكتور يهبرني ان بان هناك نقص شديد في فيتامين د حيث ان النتيجة </t>
    </r>
    <r>
      <rPr>
        <sz val="10"/>
        <color theme="1"/>
        <rFont val="Calibri"/>
        <family val="0"/>
        <charset val="1"/>
      </rPr>
      <t xml:space="preserve">40 </t>
    </r>
    <r>
      <rPr>
        <sz val="10"/>
        <color theme="1"/>
        <rFont val="Noto Sans Devanagari"/>
        <family val="2"/>
      </rPr>
      <t xml:space="preserve">وعندما اخبرت الدكتور بان هذا النقص لايعتبر كبير بحكم معرفتي بالمعدل الطبيعي لفيتامين د بحكم ان اغلب الاسرة لديهم نقص يصل الى </t>
    </r>
    <r>
      <rPr>
        <sz val="10"/>
        <color theme="1"/>
        <rFont val="Calibri"/>
        <family val="0"/>
        <charset val="1"/>
      </rPr>
      <t xml:space="preserve">10 </t>
    </r>
    <r>
      <rPr>
        <sz val="10"/>
        <color theme="1"/>
        <rFont val="Noto Sans Devanagari"/>
        <family val="2"/>
      </rPr>
      <t xml:space="preserve">واقل ويتناولون علاج لذلك وعندما احس الدكتور باني غير راضي عن وصفه بالنقص الشديد قام بالاتصال بدكتور اسمه محمد وساله عن المعدل الطبيعي للبالغين واخبره بان بدر نتيجته </t>
    </r>
    <r>
      <rPr>
        <sz val="10"/>
        <color theme="1"/>
        <rFont val="Calibri"/>
        <family val="0"/>
        <charset val="1"/>
      </rPr>
      <t xml:space="preserve">40 </t>
    </r>
    <r>
      <rPr>
        <sz val="10"/>
        <color theme="1"/>
        <rFont val="Noto Sans Devanagari"/>
        <family val="2"/>
      </rPr>
      <t xml:space="preserve">اخبره الدكتور محمد بانه كما سمعته </t>
    </r>
    <r>
      <rPr>
        <sz val="10"/>
        <color theme="1"/>
        <rFont val="Calibri"/>
        <family val="0"/>
        <charset val="1"/>
      </rPr>
      <t xml:space="preserve">sufficient </t>
    </r>
    <r>
      <rPr>
        <sz val="10"/>
        <color theme="1"/>
        <rFont val="Noto Sans Devanagari"/>
        <family val="2"/>
      </rPr>
      <t xml:space="preserve">وللأسف لم اكن اصدق بان طبيب يستفسر من طبيب اخر عن المعدل الطبيعي لفيتامين د</t>
    </r>
    <r>
      <rPr>
        <sz val="10"/>
        <color theme="1"/>
        <rFont val="Calibri"/>
        <family val="0"/>
        <charset val="1"/>
      </rPr>
      <t xml:space="preserve">. </t>
    </r>
    <r>
      <rPr>
        <sz val="10"/>
        <color theme="1"/>
        <rFont val="Noto Sans Devanagari"/>
        <family val="2"/>
      </rPr>
      <t xml:space="preserve">حيث ان الثقة تهتز فوراً بما سوف يشرحه للمريض وعند سؤاله عن نتائج السكر ووظائف الكلى والكبد افاد بان والدته لم تطلب ذلك واخبرت الدكتور ان والدته طلبت تحليل شامل لبدر والمفترض ان يكون السكر ووظائف الكبد والكلى من ضمننها خصوصاً وانها بتدفع كاش وبدر واضح ان وزنه زائد </t>
    </r>
    <r>
      <rPr>
        <sz val="10"/>
        <color theme="1"/>
        <rFont val="Calibri"/>
        <family val="0"/>
        <charset val="1"/>
      </rPr>
      <t xml:space="preserve">60 kg </t>
    </r>
    <r>
      <rPr>
        <sz val="10"/>
        <color theme="1"/>
        <rFont val="Noto Sans Devanagari"/>
        <family val="2"/>
      </rPr>
      <t xml:space="preserve">وتحليل السكر من اهم التحاليل لذلك وقد قمت بالذهاب للأخ صالح العبدان مدير العيادات الخارجية واتصل بالدكتور واخبره بان والدة بدر اخبرته بان لديه نقص في الشهية فكيف نقص في الشهية ووزنه </t>
    </r>
    <r>
      <rPr>
        <sz val="10"/>
        <color theme="1"/>
        <rFont val="Calibri"/>
        <family val="0"/>
        <charset val="1"/>
      </rPr>
      <t xml:space="preserve">60 kg . </t>
    </r>
    <r>
      <rPr>
        <sz val="10"/>
        <color theme="1"/>
        <rFont val="Noto Sans Devanagari"/>
        <family val="2"/>
      </rPr>
      <t xml:space="preserve">ارغب بالتوضيح ومعرفة لماذا تم تشخيص بدر بالنقص  الشديد في الفيتامين ولماذا لم يتم عمل التحاليل الأخرى خصوصاً وان الحضور لاخر زياره كان لأخذ التحليل واقناعة بذلك اخذ منا وقت وجهد طويل لخوفه الشديد من الأبر وارجو اشعاري بما يتم  بانتظار ردكم </t>
    </r>
    <r>
      <rPr>
        <sz val="10"/>
        <color theme="1"/>
        <rFont val="Calibri"/>
        <family val="0"/>
        <charset val="1"/>
      </rPr>
      <t xml:space="preserve">. </t>
    </r>
  </si>
  <si>
    <t xml:space="preserve">My son, Bader, came in with his mother on Tuesday, January 9th. She requested a comprehensive blood test because he had vesicoureteral reflux in his childhood, was overweight, and short in stature. When I, his father, went to the doctor that day to review the results, I was surprised to learn that he had a severe vitamin D deficiency, with a level of 40. When I told the doctor that this deficiency wasn't considered significant, given my knowledge of the normal range for vitamin D, he...Since most of the family members have a deficiency of 10 or less and are taking medication for it, and when Dr. Bani felt dissatisfied with his diagnosis of severe deficiency, he contacted a doctor named Muhammad and asked him about the normal range for adults. He told him that Badr's result was 40. Dr. Muhammad told him that, as he had heard, it was sufficient. Unfortunately, I couldn't believe that a doctor would ask another doctor about the normal range for Vitamin D.Trust is immediately shaken by what he will explain to the patient. When asked about the results of the blood sugar, kidney, and liver function tests, he stated that his mother hadn't requested them. He told the doctor that his mother had requested a comprehensive analysis for Bader, which should have included blood sugar, liver, and kidney function tests, especially since she was paying in cash. Bader is clearly overweight (60 kg), and a blood sugar test is one of the most important tests. Therefore, I went to Mr. Saleh Al-Abdan, the director of the outpatient clinics, who contacted the doctor and informed him that Bader's mother had told him he had a loss of appetite.How can his appetite be reduced when he weighs 60 kg? I would like clarification and to know why Bader was diagnosed with a severe vitamin deficiency and why other tests were not done, especially since the last visit was to get the test results and convincing him of this took a long time and effort because of his extreme fear of needles. Please keep me informed of what is happening. I await your response.</t>
  </si>
  <si>
    <t xml:space="preserve">ER</t>
  </si>
  <si>
    <t xml:space="preserve">4.3.Delays</t>
  </si>
  <si>
    <t xml:space="preserve">تم عمل فحوصات تشمل (صورة كاملة للدم و هرمون الغدة الدرقية و فحص بول و مخزون الحديد) يوم الإثنين ٨ يناير لم تظهر النتيجة في التطبيق لمدة ٤٨ ساعة ولم يتم الرد من قبل المختبر على المكالمات المتكررة وعند توجهي اليوم لاستقبال المختبر أخبروني أن النتيجة غير ظاهرة وطلبوا مني الدخول لغرفة الفحص لأخذ عينة دم جديدة عندها أخبرتهم ان النتيجة لزوجتي وليست لي!!! فذهب موظف من استقبال المختبر لجهة المختبر و بعد
سؤالهم لي اكثر من مرة عن نوع الفحوصات المعمولة وبعد ما يزيد عن ٣٠ دقيقه اخبرني ان النتائج جاهزة دون ابداء اي اسباب للتأخير غير المبرر والمفهوم طلبت مقابلة المدير واخبرته بشكل واضح ليس لدي مشكلة بالتاخير لكن اريد ان افهم السبب فكانت ردوده فظه وغير لائقة وعندما اخبرته انه نتائج هذه التحاليل لا تأخد اكثر من ساعات اخبرني غير صحيح (مين قلك ) وعند سؤالي عن موعد صدور النتائج أطلعني على نتائج الفحوصات على شاشة الكمبيوتر وكان جليا ان تاريخ النتيجه هو ١٠ يناير الساعة ٥:٤٥م اي عندما قدمت للمستشفى وسألت عند الموضوع ( هنا اخبرته ان النتيجة مدخله على النظام الآن) قال لا هذا وقت طباعة النتيجة لك علماً انه لم يتم طباعة اي نتيجة ورقية لي ومراراً لم يتم التجاوب والتوضيح انه هناك خطأ ما  في سؤالي له عن سبب عدم ظهور النتيجة على التطبيق قال يعني (هو لما حظرتك تشيك على التطبيق لازم تشوف النتيجة)  أخبرته انني ارغب بالتقدم بشكوى سألته عن مكاتب الادراة تم ابلاغي ( دور لحالك بالمستشفى) وعن اسمه رفض ايضاً الإدلاء باسمه في تصرف غير مقبول من موظف باختصار، أنا الان غير مقتنع بالنتيجة وأشك في صحتها بشكل كامل اضافة لذلك تصرف الموظف كان غير لائق</t>
  </si>
  <si>
    <t xml:space="preserve">Blood tests were conducted (complete blood count, thyroid hormone test, urine test, and iron stores) on Monday, January 8. The result did not appear in the application for 48 hours, and the laboratory did not respond to repeated phone calls. When I went today to the laboratory reception, they told me that the result was not showing and asked me to enter the examination room to take a new blood sample. At that point, I informed them that the result was for my wife, not for me!!! A staff member from the laboratory reception went to the laboratory section, and after asking me several times about the type of tests performed, and after more than 30 minutes, he informed me that the results were ready without giving any reasons for the unjustified and incomprehensible delay.
I requested to meet the manager and clearly told him that I do not have a problem with the delay, but I want to understand the reason. His responses were rude and inappropriate. When I told him that the results of these tests do not take more than hours, he said that this was not correct (“Who told you?”). When I asked about the time the results were issued, he showed me the test results on the computer screen, and it was clear that the result date was January 10 at 5:45 PM, which was when I came to the hospital and inquired about the matter (here I informed him that the result was entered into the system at that moment). He said, “No, this is the time of printing the result for you,” noting that no paper result was printed for me. Repeatedly, there was no response or clarification that there was some mistake. When I asked him about the reason the result did not appear in the application, he said, “So when you check the application, you must see the result?”
I informed him that I wish to file a complaint. When I asked about the administration offices, I was told, “Look for them yourself in the hospital,” and he also refused to provide his name, which is unacceptable behavior from an employee. In short, I am now not convinced of the result and completely doubt its validity. In addition to that, the employee’s behavior was inappropriate</t>
  </si>
  <si>
    <t xml:space="preserve">3.4.Finance and
Billing</t>
  </si>
  <si>
    <r>
      <rPr>
        <sz val="10"/>
        <color theme="1"/>
        <rFont val="Noto Sans Devanagari"/>
        <family val="2"/>
      </rPr>
      <t xml:space="preserve"> تم حجز موعد عند الدكتور محمود فوزي ودفع مبلغ ختان قدره ٧٠٠ ريال وبعد الدفع والزيارة الثانية رفض الا بتقرير طبي من مسالك بولية ، وجينا المرة الثالثة وتم الرفض ايضا وبعد الذهاب لدكتور اخر عمل له الختان بكل يسر وسهولة، حاليا نطالب باسترجاع مبلغ الختان لرفض الدكتور محمود فوزي عمل العمليه لثلاث مرات متتاليه</t>
    </r>
    <r>
      <rPr>
        <sz val="10"/>
        <color theme="1"/>
        <rFont val="Calibri"/>
        <family val="0"/>
        <charset val="1"/>
      </rPr>
      <t xml:space="preserve">!</t>
    </r>
  </si>
  <si>
    <t xml:space="preserve">An appointment was booked with Dr. Mahmoud Fawzi and a circumcision fee of 700 riyals was paid. After payment and the second visit, he refused unless there was a medical report from a urologist. We came for the third time and it was also refused. After going to another doctor, the circumcision was performed very easily and smoothly. We are now requesting a refund of the circumcision fee due to Dr. Mahmoud Fawzi’s refusal to perform the procedure three consecutive times!</t>
  </si>
  <si>
    <t xml:space="preserve">Medical</t>
  </si>
  <si>
    <t xml:space="preserve">Patients</t>
  </si>
  <si>
    <t xml:space="preserve">Dr MAHMOUD FAWZY ABDELFATTAH ABDELHALIM</t>
  </si>
  <si>
    <t xml:space="preserve">5.1.2.Poor provider-patient communication</t>
  </si>
  <si>
    <t xml:space="preserve">Admin</t>
  </si>
  <si>
    <t xml:space="preserve">SARAH KHALIFAH BIN MOKLEF ALANAZI</t>
  </si>
  <si>
    <r>
      <rPr>
        <sz val="10"/>
        <color theme="1"/>
        <rFont val="Noto Sans Devanagari"/>
        <family val="2"/>
      </rPr>
      <t xml:space="preserve">تم حضور لقسم الطوارئ وتم طلب حضور المسؤل وحضرت الموظفه ساره من مكتب التنويم وتم النقاش فيما يخص البنود المفترض ان يتم التوقيع عليها من قبلي وبعد النقااش تم رفع الصوت من قبل الموظفة وعند سؤالي وطلب التوضيح اكثر لم يتم التجاوب ويتم ابلاغي بالتوقيع فقط ومن ثم تم خروجها بدون اكمال النقاش وعدم احترامي والتعامل بطريقة غير لائقه من قبل الموظفة </t>
    </r>
    <r>
      <rPr>
        <sz val="10"/>
        <color theme="1"/>
        <rFont val="Calibri"/>
        <family val="0"/>
        <charset val="1"/>
      </rPr>
      <t xml:space="preserve">. </t>
    </r>
  </si>
  <si>
    <t xml:space="preserve">I attended the Emergency Department and requested the presence of the person in charge. Ms. Sarah from the admission office came, and a discussion took place regarding the clauses that I was supposed to sign. During the discussion, the employee raised her voice, and when I asked for further clarification, there was no response, and I was simply told to sign. She then left without completing the discussion, showing disrespect and behaving in an inappropriate manner.</t>
  </si>
  <si>
    <t xml:space="preserve">Nursing</t>
  </si>
  <si>
    <t xml:space="preserve">3.4.4.Reimbursements issues</t>
  </si>
  <si>
    <r>
      <rPr>
        <sz val="10"/>
        <color theme="1"/>
        <rFont val="Noto Sans Devanagari"/>
        <family val="2"/>
      </rPr>
      <t xml:space="preserve">تم طلب لاجراء منظار لابني وتم رفع الطلب علما انه تم ابلاغي بالموافقه على التخدير والمنظار ورفض التنويم وتم الدفع كاش وبعد الانتهاء من الاجراء اتضح وجود موافقه على التنويم وتم الرجوع للمستشفى وتم رفض التعويض  بانتظار التوضيح فيما يخص الموافقه والتعويض </t>
    </r>
    <r>
      <rPr>
        <sz val="10"/>
        <color theme="1"/>
        <rFont val="Calibri"/>
        <family val="0"/>
        <charset val="1"/>
      </rPr>
      <t xml:space="preserve">.</t>
    </r>
  </si>
  <si>
    <t xml:space="preserve">A request was made to perform an endoscopy for my son, and the request was submitted. I was informed that there was approval for anesthesia and the endoscopy, and that admission was not approved. Payment was made in cash. After completing the procedure, it became clear that there was approval for admission. We returned to the hospital, and compensation was refused. We are awaiting clarification regarding the approval and the compensation.</t>
  </si>
  <si>
    <t xml:space="preserve">Support Services</t>
  </si>
  <si>
    <r>
      <rPr>
        <sz val="10"/>
        <color theme="1"/>
        <rFont val="Noto Sans Devanagari"/>
        <family val="2"/>
      </rPr>
      <t xml:space="preserve">رفضو استقبال المريض مع العلم ان فئة تامينه تدخله المستشفى بدون موافقه مسبقه </t>
    </r>
    <r>
      <rPr>
        <sz val="10"/>
        <color theme="1"/>
        <rFont val="Calibri"/>
        <family val="0"/>
        <charset val="1"/>
      </rPr>
      <t xml:space="preserve">.. </t>
    </r>
  </si>
  <si>
    <t xml:space="preserve">They refused to admit the patient, even though his insurance category allows him to be admitted to the hospital without prior approval.</t>
  </si>
  <si>
    <t xml:space="preserve">Dr KHALID ABDULRAHMAN SALEM ALBREKEIT</t>
  </si>
  <si>
    <r>
      <rPr>
        <sz val="10"/>
        <color theme="1"/>
        <rFont val="Noto Sans Devanagari"/>
        <family val="2"/>
      </rPr>
      <t xml:space="preserve">رفض الاطلاع على تقاريري واشعتي من مستشفى آخر ومحاولة اقناعي بعمل جديدة على تكلفة التأمين وحين رفضت ، رفض
تشخيصي</t>
    </r>
    <r>
      <rPr>
        <sz val="10"/>
        <color theme="1"/>
        <rFont val="Calibri"/>
        <family val="0"/>
        <charset val="1"/>
      </rPr>
      <t xml:space="preserve">.</t>
    </r>
  </si>
  <si>
    <t xml:space="preserve">He refused to look at my reports and scans from another hospital and tried to convince me to do a new one at the cost of insurance, and when I refused, he rejected my diagnosis.</t>
  </si>
  <si>
    <t xml:space="preserve">Dr YAMINE   KERARMA</t>
  </si>
  <si>
    <t xml:space="preserve">1.5.1.Errors in diagnosis</t>
  </si>
  <si>
    <r>
      <rPr>
        <sz val="10"/>
        <color theme="1"/>
        <rFont val="Noto Sans Devanagari"/>
        <family val="2"/>
      </rPr>
      <t xml:space="preserve"> راجعت اثنين من الاطباء بقسم الاطفال بغرض فحص ابني الذي يعاني من السعال والحراره و بعد عمل صوره
اشعه تبين ان لديه التهاب حاد بالرئه . كان رأي الاطباء اعطاؤه دواء عادي و رغم طلبنا من احد الطبيبين فحص
الاكسجين لابني الا انها رفضت بدعوى انها يمكنها تمييز نقص الاكسجين عند الطفل بعينها المجرده بسبب خبرتها
و انه لا يظهر عليه اي اعراض . و طلبت منا مراجعه الطواريء لصرف الادويه و عندما راجعنا الطواريء قامو بعمل
الاجراء الروتيني و هو فحص ال</t>
    </r>
    <r>
      <rPr>
        <sz val="10"/>
        <color theme="1"/>
        <rFont val="Calibri"/>
        <family val="0"/>
        <charset val="1"/>
      </rPr>
      <t xml:space="preserve">2spo </t>
    </r>
    <r>
      <rPr>
        <sz val="10"/>
        <color theme="1"/>
        <rFont val="Noto Sans Devanagari"/>
        <family val="2"/>
      </rPr>
      <t xml:space="preserve">تبين ان مستوى الاكسجين لدى طفلي ذو العامين هو ٨١ ! و بناء عليه تم
تحويله مباشره للعنايه المركزه و رقد بالمستشفى لمدة ٥ ايام !! لا يمكنني تخيل ما كان سيحصل لو اني سمعت
كلامهم ولم اتبع حدسي و اطلب فحص الاكسجين</t>
    </r>
    <r>
      <rPr>
        <sz val="10"/>
        <color theme="1"/>
        <rFont val="Calibri"/>
        <family val="0"/>
        <charset val="1"/>
      </rPr>
      <t xml:space="preserve">! 
</t>
    </r>
    <r>
      <rPr>
        <sz val="10"/>
        <color theme="1"/>
        <rFont val="Noto Sans Devanagari"/>
        <family val="2"/>
      </rPr>
      <t xml:space="preserve">حاليا اتمنى ان يكون فحص الاكسجين والضغط اجراء روتيني و اجباري قبل كل مراجعه وقبل الدخول عند الطبيب ( كما هو
متعارف عليه بكل العالم). و ان يستعمل الاطباء الادوات الطبيه المتاحه لهم بدلا من اتباع اعينهم المجرده ان امكن</t>
    </r>
    <r>
      <rPr>
        <sz val="10"/>
        <color theme="1"/>
        <rFont val="Calibri"/>
        <family val="0"/>
        <charset val="1"/>
      </rPr>
      <t xml:space="preserve">.</t>
    </r>
  </si>
  <si>
    <t xml:space="preserve">I consulted two doctors in the Pediatrics Department to examine my son, who was suffering from cough and fever. After an X-ray was performed, it was found that he had acute pneumonia. The doctors’ opinion was to give him regular medication. Despite our request to one of the two doctors to check my son’s oxygen level, she refused, claiming that she could recognize oxygen deficiency in a child with her naked eye due to her experience and that he did not show any symptoms. She asked us to go to the Emergency Department to receive the medications.
When we went to the Emergency Department, they performed the routine procedure, which is checking SpO2. It turned out that my two-year-old child’s oxygen level was 81! Accordingly, he was immediately transferred to the Intensive Care Unit and was hospitalized for 5 days!! I cannot imagine what would have happened if I had listened to them and not followed my instinct to request an oxygen check!
Currently, I hope that checking oxygen and blood pressure will become a routine and mandatory procedure before every visit and before entering the doctor’s office (as is customary worldwide). I also hope that doctors will use the medical tools available to them instead of relying solely on their naked eyes whenever possible.</t>
  </si>
  <si>
    <t xml:space="preserve">MOH</t>
  </si>
  <si>
    <t xml:space="preserve">3.4.3.Calculate Additional amount</t>
  </si>
  <si>
    <r>
      <rPr>
        <sz val="10"/>
        <color theme="1"/>
        <rFont val="Noto Sans Devanagari"/>
        <family val="2"/>
      </rPr>
      <t xml:space="preserve">تم رفع طلب لتامين وتم الموافقه من قبل التامين وتم احتساب رسوم زياده لتويم </t>
    </r>
    <r>
      <rPr>
        <sz val="10"/>
        <color theme="1"/>
        <rFont val="Calibri"/>
        <family val="0"/>
        <charset val="1"/>
      </rPr>
      <t xml:space="preserve">. </t>
    </r>
  </si>
  <si>
    <t xml:space="preserve">An insurance application was submitted and approved by the insurance company, and additional fees were calculated for the twinning service.</t>
  </si>
  <si>
    <r>
      <rPr>
        <sz val="10"/>
        <color theme="1"/>
        <rFont val="Noto Sans Devanagari"/>
        <family val="2"/>
      </rPr>
      <t xml:space="preserve">تاخير في رفع فحص ماقبل الزواج رغم ظهور النتائج في النظام </t>
    </r>
    <r>
      <rPr>
        <sz val="10"/>
        <color theme="1"/>
        <rFont val="Calibri"/>
        <family val="0"/>
        <charset val="1"/>
      </rPr>
      <t xml:space="preserve">. </t>
    </r>
  </si>
  <si>
    <t xml:space="preserve">There is a delay in uploading the premarital medical examination results despite the results appearing in the system.</t>
  </si>
  <si>
    <r>
      <rPr>
        <sz val="10"/>
        <color theme="1"/>
        <rFont val="Noto Sans Devanagari"/>
        <family val="2"/>
      </rPr>
      <t xml:space="preserve">رفضو استقبال المريض مع العلم ان فئة تامينه تدخله المستشفى بدون موافقه مسبقه </t>
    </r>
    <r>
      <rPr>
        <sz val="10"/>
        <color theme="1"/>
        <rFont val="Calibri"/>
        <family val="0"/>
        <charset val="1"/>
      </rPr>
      <t xml:space="preserve">.</t>
    </r>
  </si>
  <si>
    <t xml:space="preserve">They refused to admit the patient, even though his insurance category allowed him to enter the hospital without prior approval.</t>
  </si>
  <si>
    <t xml:space="preserve">Dr AZZA JAFFAR BASHIR MOHAMED</t>
  </si>
  <si>
    <r>
      <rPr>
        <sz val="10"/>
        <color theme="1"/>
        <rFont val="Noto Sans Devanagari"/>
        <family val="2"/>
      </rPr>
      <t xml:space="preserve"> كشفت عند الدكتوره في العياده ووصفت لي وصفه طبيه وتأخرت في تنزيلها مع اني رجعت لها العياده وطلبت منها تنزلها
ولكن مانزلتها وكلمت الاستقبال لتنزيلها لكن مانزلتها الا لما رجعت البيت مع العلم اني من خارج الرياض واخذت
اجازه وقت قصير واخذت موعد يوم الاحد معها وتم الغاء الموعد اليوم مافي اي مسوؤليه ولا انتظام</t>
    </r>
    <r>
      <rPr>
        <sz val="10"/>
        <color theme="1"/>
        <rFont val="Calibri"/>
        <family val="0"/>
        <charset val="1"/>
      </rPr>
      <t xml:space="preserve">! </t>
    </r>
  </si>
  <si>
    <t xml:space="preserve">I saw the doctor at the clinic and she prescribed medication, but she was late in filling it out, even though I went back to the clinic and asked her to fill it out. She didn't fill it out, and I even called reception to have it filled out, but she didn't fill it out until I got home. Keep in mind that I'm from outside Riyadh and took a short leave of absence. I had an appointment with her on Sunday, but it was canceled today. There's no accountability or punctuality!</t>
  </si>
  <si>
    <r>
      <rPr>
        <sz val="10"/>
        <color theme="1"/>
        <rFont val="Noto Sans Devanagari"/>
        <family val="2"/>
      </rPr>
      <t xml:space="preserve">رفض تحاليل قد ظهرت الموافقة عليها </t>
    </r>
    <r>
      <rPr>
        <sz val="10"/>
        <color theme="1"/>
        <rFont val="Calibri"/>
        <family val="0"/>
        <charset val="1"/>
      </rPr>
      <t xml:space="preserve">tsh , cbc , glocouse </t>
    </r>
    <r>
      <rPr>
        <sz val="10"/>
        <color theme="1"/>
        <rFont val="Noto Sans Devanagari"/>
        <family val="2"/>
      </rPr>
      <t xml:space="preserve">في تطبيق المستشفى </t>
    </r>
    <r>
      <rPr>
        <sz val="10"/>
        <color theme="1"/>
        <rFont val="Calibri"/>
        <family val="0"/>
        <charset val="1"/>
      </rPr>
      <t xml:space="preserve">.</t>
    </r>
  </si>
  <si>
    <t xml:space="preserve">The hospital application rejected tests that had already been approved (TSH, CBC, glucose).</t>
  </si>
  <si>
    <t xml:space="preserve">2.1.6.Prescription of expired medication</t>
  </si>
  <si>
    <r>
      <rPr>
        <sz val="10"/>
        <color theme="1"/>
        <rFont val="Noto Sans Devanagari"/>
        <family val="2"/>
      </rPr>
      <t xml:space="preserve">تم صرف مكمل غذائي منتهي الصلاحية </t>
    </r>
    <r>
      <rPr>
        <sz val="10"/>
        <color theme="1"/>
        <rFont val="Calibri"/>
        <family val="0"/>
        <charset val="1"/>
      </rPr>
      <t xml:space="preserve">. </t>
    </r>
  </si>
  <si>
    <t xml:space="preserve">An expired dietary supplement was dispensed.</t>
  </si>
  <si>
    <r>
      <rPr>
        <sz val="10"/>
        <color theme="1"/>
        <rFont val="Noto Sans Devanagari"/>
        <family val="2"/>
      </rPr>
      <t xml:space="preserve">رفض تغطية العملية من قبل شركة التأمين التعاونية في المستشفى وذلك بسبب تشوه خلقي مع العلم بأن التأمين الخاص بنا مغطي للتشوه الخلقي</t>
    </r>
    <r>
      <rPr>
        <sz val="10"/>
        <color theme="1"/>
        <rFont val="Calibri"/>
        <family val="0"/>
        <charset val="1"/>
      </rPr>
      <t xml:space="preserve">.</t>
    </r>
  </si>
  <si>
    <t xml:space="preserve">The hospital's cooperative insurance company refused to cover the operation due to a congenital defect, even though our private insurance covers congenital defects.</t>
  </si>
  <si>
    <r>
      <rPr>
        <sz val="10"/>
        <color theme="1"/>
        <rFont val="Noto Sans Devanagari"/>
        <family val="2"/>
      </rPr>
      <t xml:space="preserve">الشكوى هي بخصوص سوء تعامل مقدم الرعاية الصحية واحتياله الواضح والصريح على شركة التأمين والمريض</t>
    </r>
    <r>
      <rPr>
        <sz val="10"/>
        <color theme="1"/>
        <rFont val="Calibri"/>
        <family val="0"/>
        <charset val="1"/>
      </rPr>
      <t xml:space="preserve">!
 </t>
    </r>
    <r>
      <rPr>
        <sz val="10"/>
        <color theme="1"/>
        <rFont val="Noto Sans Devanagari"/>
        <family val="2"/>
      </rPr>
      <t xml:space="preserve">لأكثر من زياره لدى المستشفي اتضح ان الطفله لديها عسر هضم لاكتوز وتحتاج حليب قليل الاكتوز تم وصف لي حليب نان من قبل المستشفي تم استخدام العادي وتركيبة وكلها لم تناسب الطفله طلبت من الدكتور كتابة وصفه لحليب اخر افادني انه ممنوع من نفس المستشفي كتابة اي وصفه لصيدليه خارجيه فقط يتم كتابة وصفه للادوية والحليب المتوفر في صيدلية المستشفي</t>
    </r>
    <r>
      <rPr>
        <sz val="10"/>
        <color theme="1"/>
        <rFont val="Calibri"/>
        <family val="0"/>
        <charset val="1"/>
      </rPr>
      <t xml:space="preserve">!
</t>
    </r>
    <r>
      <rPr>
        <sz val="10"/>
        <color theme="1"/>
        <rFont val="Noto Sans Devanagari"/>
        <family val="2"/>
      </rPr>
      <t xml:space="preserve">لكن الحليب المتوفر عندهم لم يناسب الطفله وكانت هناك زياره  للطوارىْ  حيث كانت الطفله عندها غازات شديده وعسر هضم بسبب الحليب وتم عمل سونار واشعه للبطن وتم كتابة تقرير من قبل الدكتورة لكن لم يتم صرف اي علاج ولا حليب اخر والعذر انه غير متوفر في الصيدلية وتم طلب كتابة وصفه طبية ليتم اخذها من صيدلية خارج المستشفي تم الرفض والعذر ايضاً ممنوع من ادارة المستشفي كتابة اي وصفات خارجيه فقط يتم كتابة المتوفر في صيدلية المستشفي وهذا يخالف وثيقة الضمان الصحي والبند ١١ من الوثيقه</t>
    </r>
    <r>
      <rPr>
        <sz val="10"/>
        <color theme="1"/>
        <rFont val="Calibri"/>
        <family val="0"/>
        <charset val="1"/>
      </rPr>
      <t xml:space="preserve">.</t>
    </r>
  </si>
  <si>
    <t xml:space="preserve">The complaint is regarding the poor conduct of the healthcare provider and his clear and explicit fraud against the insurance company and the patient.
After multiple visits to the hospital, it became clear that the child has lactose intolerance and needs low-lactose milk. NAN milk was prescribed to me by the hospital. The regular type and the formula were both used, and neither suited the child. I requested the doctor to write a prescription for another type of milk. He informed me that he is prohibited by the hospital from writing any prescription for an external pharmacy and that prescriptions are only written for medications and milk available in the hospital pharmacy.
However, the milk available there did not suit the child. There was also a visit to the Emergency Department when the child had severe gas and indigestion due to the milk. An ultrasound and abdominal X-ray were performed, and a report was written by the doctor, but no treatment or alternative milk was dispensed, with the excuse that it was not available in the pharmacy. I requested a medical prescription so that I could obtain it from a pharmacy outside the hospital, but this was refused, again with the excuse that hospital administration prohibits writing any external prescriptions and that only what is available in the hospital pharmacy can be prescribed. This contradicts the Health Insurance Policy and Clause 11 of the policy</t>
  </si>
  <si>
    <r>
      <rPr>
        <sz val="10"/>
        <color theme="1"/>
        <rFont val="Noto Sans Devanagari"/>
        <family val="2"/>
      </rPr>
      <t xml:space="preserve">لم يتم اصدار الاجازه الى الان للمريض بتاريخ </t>
    </r>
    <r>
      <rPr>
        <sz val="10"/>
        <color theme="1"/>
        <rFont val="Calibri"/>
        <family val="0"/>
        <charset val="1"/>
      </rPr>
      <t xml:space="preserve">16/1/2024</t>
    </r>
  </si>
  <si>
    <t xml:space="preserve">The sick leave certificate has not yet been issued for the patient as of 1/16/2024</t>
  </si>
  <si>
    <t xml:space="preserve">Dr WARDA ABDELHALIM HAMED ELEISAWY</t>
  </si>
  <si>
    <t xml:space="preserve">4.2.Patient 
Disposition ( final plan)</t>
  </si>
  <si>
    <r>
      <rPr>
        <sz val="10"/>
        <color theme="1"/>
        <rFont val="Noto Sans Devanagari"/>
        <family val="2"/>
      </rPr>
      <t xml:space="preserve">تم طلب ابرة الظهر لزوجتي من قبل الطبيبه ورد المناوبه بقسم التوليد بدون الرجوع لملف المريضه علما ان الطبيبه المعالجه في الزيارات السابقه مروة حسني ابلغتنا بان ابرة الظهر لا يمكن اعطائها للمريضه بسبب حالتها الصحيه ووجود مشكلة بفقرات الظهر الاولى والخامسه علما انه تم النقاشوالشرح لطبيبه ورد بعدم اعطائها الابره ولكنها كانت مصره على ذلك وقمت بطلب الرجوع للملف والتاكد قبل عمل اي اجراء ابلغتني لا يوجد مشكله بين الفقرات واعطاء ابرة الظهر وبعد ذلك قمت برفض الاجراء لزوجتي واستدعاء طبيب التخديرللتاكد لعدم تجاوب الطبيبه معنا  وعندما حضر دكتور التخدير قائًلا لا أستطيع أن أعطي الزوجة إبرة الظهر لوجود مشكلة صحية ممكن تؤدي لشلل لاسمح الله لوجود مشكله بالفقرات كما تم ذكره سابقا اضافة الى تعامل الطبيبه الغير لائق مع المريضه وعدم صبرها على المريضه حيث انها اول ولاده لزوجتي وكانت تجربه جدا سئيه مما واجهت من تعامل من الطبيبه اثناء الولاده </t>
    </r>
    <r>
      <rPr>
        <sz val="10"/>
        <color theme="1"/>
        <rFont val="Calibri"/>
        <family val="0"/>
        <charset val="1"/>
      </rPr>
      <t xml:space="preserve">.. </t>
    </r>
    <r>
      <rPr>
        <sz val="10"/>
        <color theme="1"/>
        <rFont val="Noto Sans Devanagari"/>
        <family val="2"/>
      </rPr>
      <t xml:space="preserve">بانتظار الافاده والتحقيق في ذلك </t>
    </r>
    <r>
      <rPr>
        <sz val="10"/>
        <color theme="1"/>
        <rFont val="Calibri"/>
        <family val="0"/>
        <charset val="1"/>
      </rPr>
      <t xml:space="preserve">. </t>
    </r>
  </si>
  <si>
    <t xml:space="preserve">A request was made for an epidural injection for my wife by the doctor on duty in the Maternity Department without referring to the patient’s file, noting that the treating doctor during previous visits, Dr. Marwa Hosny, had informed us that the epidural injection could not be given to the patient due to her health condition and the presence of a problem in the first and fifth lumbar vertebrae. It should be noted that the matter was discussed and explained to the duty doctor regarding not giving her the injection, but she insisted on proceeding. I requested that she refer back to the file and verify before performing any procedure. She informed me that there was no problem between the vertebrae and that the epidural would be administered. After that, I refused the procedure for my wife and called for the anesthesiologist to confirm due to the doctor’s lack of response to us. When the anesthesiologist arrived, he said, “I cannot give your wife the epidural injection due to a health issue that could lead to paralysis, God forbid, because of a problem in the vertebrae as previously mentioned.” In addition, the doctor’s inappropriate behavior toward the patient and her lack of patience with her should be noted, as this was my wife’s first delivery and it was a very bad experience due to the way the doctor treated her during labor. We are awaiting clarification and an investigation into this matter.</t>
  </si>
  <si>
    <t xml:space="preserve">2.1.Medication &amp;
Vaccination</t>
  </si>
  <si>
    <t xml:space="preserve">لم يظهر التطعيم في النظام</t>
  </si>
  <si>
    <t xml:space="preserve">vaccination not appear on the system</t>
  </si>
  <si>
    <t xml:space="preserve">2.3.4.Poor hand-hygiene</t>
  </si>
  <si>
    <r>
      <rPr>
        <sz val="10"/>
        <color theme="1"/>
        <rFont val="Noto Sans Devanagari"/>
        <family val="2"/>
      </rPr>
      <t xml:space="preserve">تم سحب عينة دم من قبل ممرض غير مهتم بنظافته ، للاسف لابس قلفز في يد واحدة و اليد الثانية بدون قلفز ، و اظافرة
طويلة متسخة ، شعر رأسه طويل و فيه قشرة ! بالرغم من انه يعمل في مكان حساس قد يسبب ذلك خطر عند عملية سحب الدم ، لذا ارجو الاهتمام بهذا الموضوع </t>
    </r>
    <r>
      <rPr>
        <sz val="10"/>
        <color theme="1"/>
        <rFont val="Calibri"/>
        <family val="0"/>
        <charset val="1"/>
      </rPr>
      <t xml:space="preserve">.</t>
    </r>
  </si>
  <si>
    <t xml:space="preserve">Artistic dolls were drawn by a nurse with poor hygiene; unfortunately, she was wearing gloves on one hand and not on the other, and her nails were long and of high quality Nigerian hair! Although she works somewhere that could cause danger during the blood draw, I would like attention to this matter.</t>
  </si>
  <si>
    <t xml:space="preserve">SARAH   YOUSEF</t>
  </si>
  <si>
    <r>
      <rPr>
        <sz val="10"/>
        <color theme="1"/>
        <rFont val="Noto Sans Devanagari"/>
        <family val="2"/>
      </rPr>
      <t xml:space="preserve">الطبيب المناوب سارة كان اسلوبها غير لائق بالتعامل  وكانت تقوم بعكس تعليمات النيرس والدكتورة  مروى واخصائي التخدير </t>
    </r>
    <r>
      <rPr>
        <sz val="10"/>
        <color theme="1"/>
        <rFont val="Calibri"/>
        <family val="0"/>
        <charset val="1"/>
      </rPr>
      <t xml:space="preserve">. </t>
    </r>
    <r>
      <rPr>
        <sz val="10"/>
        <color theme="1"/>
        <rFont val="Noto Sans Devanagari"/>
        <family val="2"/>
      </rPr>
      <t xml:space="preserve">بعد اعطائي ابرة التخدير بالظهر اخبرني اخصائي التخدير والنيرس بالجلوس ثابته دون التحرك لفتره من الزمن </t>
    </r>
    <r>
      <rPr>
        <sz val="10"/>
        <color theme="1"/>
        <rFont val="Calibri"/>
        <family val="0"/>
        <charset val="1"/>
      </rPr>
      <t xml:space="preserve">. </t>
    </r>
    <r>
      <rPr>
        <sz val="10"/>
        <color theme="1"/>
        <rFont val="Noto Sans Devanagari"/>
        <family val="2"/>
      </rPr>
      <t xml:space="preserve">لكن  بعد ثواني اتت د</t>
    </r>
    <r>
      <rPr>
        <sz val="10"/>
        <color theme="1"/>
        <rFont val="Calibri"/>
        <family val="0"/>
        <charset val="1"/>
      </rPr>
      <t xml:space="preserve">.</t>
    </r>
    <r>
      <rPr>
        <sz val="10"/>
        <color theme="1"/>
        <rFont val="Noto Sans Devanagari"/>
        <family val="2"/>
      </rPr>
      <t xml:space="preserve">سارة وقالت استلقي على اليمين واخبرتني بطريقة غير محترمه </t>
    </r>
    <r>
      <rPr>
        <sz val="10"/>
        <color theme="1"/>
        <rFont val="Calibri"/>
        <family val="0"/>
        <charset val="1"/>
      </rPr>
      <t xml:space="preserve">( </t>
    </r>
    <r>
      <rPr>
        <sz val="10"/>
        <color theme="1"/>
        <rFont val="Noto Sans Devanagari"/>
        <family val="2"/>
      </rPr>
      <t xml:space="preserve">تسمين</t>
    </r>
    <r>
      <rPr>
        <sz val="10"/>
        <color theme="1"/>
        <rFont val="Calibri"/>
        <family val="0"/>
        <charset val="1"/>
      </rPr>
      <t xml:space="preserve">. </t>
    </r>
    <r>
      <rPr>
        <sz val="10"/>
        <color theme="1"/>
        <rFont val="Noto Sans Devanagari"/>
        <family val="2"/>
      </rPr>
      <t xml:space="preserve">هذا لفه </t>
    </r>
    <r>
      <rPr>
        <sz val="10"/>
        <color theme="1"/>
        <rFont val="Calibri"/>
        <family val="0"/>
        <charset val="1"/>
      </rPr>
      <t xml:space="preserve">. </t>
    </r>
    <r>
      <rPr>
        <sz val="10"/>
        <color theme="1"/>
        <rFont val="Noto Sans Devanagari"/>
        <family val="2"/>
      </rPr>
      <t xml:space="preserve">لفي عاليمين بصوت مرتفع ولا احترمت المريض </t>
    </r>
    <r>
      <rPr>
        <sz val="10"/>
        <color theme="1"/>
        <rFont val="Calibri"/>
        <family val="0"/>
        <charset val="1"/>
      </rPr>
      <t xml:space="preserve">) </t>
    </r>
    <r>
      <rPr>
        <sz val="10"/>
        <color theme="1"/>
        <rFont val="Noto Sans Devanagari"/>
        <family val="2"/>
      </rPr>
      <t xml:space="preserve">وبعدها بقليل اختلفت مؤشرات نبض الطفل ولم ينتبه احد الا اخصائي التخدير </t>
    </r>
    <r>
      <rPr>
        <sz val="10"/>
        <color theme="1"/>
        <rFont val="Calibri"/>
        <family val="0"/>
        <charset val="1"/>
      </rPr>
      <t xml:space="preserve">. </t>
    </r>
    <r>
      <rPr>
        <sz val="10"/>
        <color theme="1"/>
        <rFont val="Noto Sans Devanagari"/>
        <family val="2"/>
      </rPr>
      <t xml:space="preserve">وقام بالصراخ عليهم لعدم انتباههم لمؤشرات الطفل </t>
    </r>
    <r>
      <rPr>
        <sz val="10"/>
        <color theme="1"/>
        <rFont val="Calibri"/>
        <family val="0"/>
        <charset val="1"/>
      </rPr>
      <t xml:space="preserve">. </t>
    </r>
    <r>
      <rPr>
        <sz val="10"/>
        <color theme="1"/>
        <rFont val="Noto Sans Devanagari"/>
        <family val="2"/>
      </rPr>
      <t xml:space="preserve">كان يوم سيئ جدا بغرفة الولاده رقم </t>
    </r>
    <r>
      <rPr>
        <sz val="10"/>
        <color theme="1"/>
        <rFont val="Calibri"/>
        <family val="0"/>
        <charset val="1"/>
      </rPr>
      <t xml:space="preserve">3 . </t>
    </r>
    <r>
      <rPr>
        <sz val="10"/>
        <color theme="1"/>
        <rFont val="Noto Sans Devanagari"/>
        <family val="2"/>
      </rPr>
      <t xml:space="preserve">وكانت الطبيبة المناوبة سارة تتعامل معي كل البعد عن مايسمى احترافيه بالعمل وتخالف تعليمات الدكتورة الاساسية مروى والنيرس الفلبينيه واخصائي التخدير</t>
    </r>
    <r>
      <rPr>
        <sz val="10"/>
        <color theme="1"/>
        <rFont val="Calibri"/>
        <family val="0"/>
        <charset val="1"/>
      </rPr>
      <t xml:space="preserve">.  </t>
    </r>
    <r>
      <rPr>
        <sz val="10"/>
        <color theme="1"/>
        <rFont val="Noto Sans Devanagari"/>
        <family val="2"/>
      </rPr>
      <t xml:space="preserve">و ترى رأيها هو الصح وتخالف تعليمات الطاقم الطبي حولها وستكون هي السبب بعدم مراجعتي مره اخرى بالمستشفى كامل  مع المريض من سوء التعامل الذي واجهته </t>
    </r>
    <r>
      <rPr>
        <sz val="10"/>
        <color theme="1"/>
        <rFont val="Calibri"/>
        <family val="0"/>
        <charset val="1"/>
      </rPr>
      <t xml:space="preserve">. </t>
    </r>
  </si>
  <si>
    <t xml:space="preserve">The on-duty doctor, Sarah, had an inappropriate manner of dealing with me and was acting contrary to the instructions of the nurse, Dr. Marwa, and the anesthesiologist. After receiving the epidural injection, the anesthesiologist and the nurse told me to sit still without moving for a period of time. But a few seconds later, Dr. Sarah came and told me to lie on my right side and spoke to me in an unprofessional manner (“turn to the right, roll over” in a loud voice, without respecting the patient). Shortly after, the baby’s vital signs changed, and no one noticed except the anesthesiologist, who shouted at them for not paying attention to the baby’s indicators. It was a very bad day in delivery room number 3. The on-duty doctor, Sarah, behaved in a way completely unprofessional, violating the main instructions of Dr. Marwa, the Filipino nurse, and the anesthesiologist. She insisted that her opinion was correct and disregarded the instructions of the surrounding medical staff. Her behavior will be the reason I will not visit this hospital again due to the poor treatment I faced.</t>
  </si>
  <si>
    <t xml:space="preserve">4.1.2.Poor availability and scheduling</t>
  </si>
  <si>
    <t xml:space="preserve">تأخير في الرد من قبل الاداره وعند الحضور وطلب التواصل لم يكن هناك تجاوب من قبل المستشفى </t>
  </si>
  <si>
    <t xml:space="preserve">There was a delay in response from the administration, and upon arrival and requesting communication, there was no response from the hospital.</t>
  </si>
  <si>
    <r>
      <rPr>
        <sz val="10"/>
        <color theme="1"/>
        <rFont val="Noto Sans Devanagari"/>
        <family val="2"/>
      </rPr>
      <t xml:space="preserve">رفض اصدار تقرير طبي من شهر </t>
    </r>
    <r>
      <rPr>
        <sz val="10"/>
        <color theme="1"/>
        <rFont val="Calibri"/>
        <family val="0"/>
        <charset val="1"/>
      </rPr>
      <t xml:space="preserve">5 . </t>
    </r>
  </si>
  <si>
    <t xml:space="preserve">Refusal to issue a medical report from May.</t>
  </si>
  <si>
    <r>
      <rPr>
        <sz val="10"/>
        <color theme="1"/>
        <rFont val="Noto Sans Devanagari"/>
        <family val="2"/>
      </rPr>
      <t xml:space="preserve">تم حضور المريض الى الطوارى وكانت الحالة طارئه ولم يتم استقبال الحالة </t>
    </r>
    <r>
      <rPr>
        <sz val="10"/>
        <color theme="1"/>
        <rFont val="Calibri"/>
        <family val="0"/>
        <charset val="1"/>
      </rPr>
      <t xml:space="preserve">. </t>
    </r>
  </si>
  <si>
    <t xml:space="preserve">The patient was brought to the emergency room, and the case was an emergency, but the patient was not admitted.</t>
  </si>
  <si>
    <t xml:space="preserve">3.2.2.Poor cleanliness/sanitizing</t>
  </si>
  <si>
    <r>
      <rPr>
        <sz val="10"/>
        <color theme="1"/>
        <rFont val="Noto Sans Devanagari"/>
        <family val="2"/>
      </rPr>
      <t xml:space="preserve"> السلام عليكم نفيد اني بهذا اليوم رايت بقع من الدم بالبطانيه وكانت جديده وطلبنا تغييرها ووجدنا بقع مره اخرى فطلبنا تغيرها للمره الثالثه
لذا نرجو منكم المحافظه على النظافه بشكل عام لكون ذلك مسبب للامراض</t>
    </r>
    <r>
      <rPr>
        <sz val="10"/>
        <color theme="1"/>
        <rFont val="Calibri"/>
        <family val="0"/>
        <charset val="1"/>
      </rPr>
      <t xml:space="preserve">.</t>
    </r>
  </si>
  <si>
    <t xml:space="preserve">Peace be upon you. We would like to inform you that today we found bloodstains on a new blanket. We asked for it to be changed, but we found more stains and asked for it to be changed a third time.
Therefore, we urge you to maintain cleanliness in general, as this can cause illness.</t>
  </si>
  <si>
    <t xml:space="preserve">المستفيده تفيد انه تم دفع مبلغ التركيبه وجات على الموعد ولم يتم خدمتها واعطائها التركيبه</t>
  </si>
  <si>
    <t xml:space="preserve">The beneficiary reports that she paid for the treatment and arrived on time, but was not served or given the treatment.</t>
  </si>
  <si>
    <r>
      <rPr>
        <sz val="10"/>
        <color theme="1"/>
        <rFont val="Noto Sans Devanagari"/>
        <family val="2"/>
      </rPr>
      <t xml:space="preserve">تم الحضور لموعد بتاريخ </t>
    </r>
    <r>
      <rPr>
        <sz val="10"/>
        <color theme="1"/>
        <rFont val="Calibri"/>
        <family val="0"/>
        <charset val="1"/>
      </rPr>
      <t xml:space="preserve">12/31 </t>
    </r>
    <r>
      <rPr>
        <sz val="10"/>
        <color theme="1"/>
        <rFont val="Noto Sans Devanagari"/>
        <family val="2"/>
      </rPr>
      <t xml:space="preserve">وبتاريخ </t>
    </r>
    <r>
      <rPr>
        <sz val="10"/>
        <color theme="1"/>
        <rFont val="Calibri"/>
        <family val="0"/>
        <charset val="1"/>
      </rPr>
      <t xml:space="preserve">13/01 </t>
    </r>
    <r>
      <rPr>
        <sz val="10"/>
        <color theme="1"/>
        <rFont val="Noto Sans Devanagari"/>
        <family val="2"/>
      </rPr>
      <t xml:space="preserve">تمت الزيارة ايضا ولم تكمل </t>
    </r>
    <r>
      <rPr>
        <sz val="10"/>
        <color theme="1"/>
        <rFont val="Calibri"/>
        <family val="0"/>
        <charset val="1"/>
      </rPr>
      <t xml:space="preserve">14 </t>
    </r>
    <r>
      <rPr>
        <sz val="10"/>
        <color theme="1"/>
        <rFont val="Noto Sans Devanagari"/>
        <family val="2"/>
      </rPr>
      <t xml:space="preserve">يوم ولكن طلبو منها تدفع لانها غيرت تأمينها</t>
    </r>
  </si>
  <si>
    <t xml:space="preserve">An appointment was scheduled for 12/31, and another visit took place on 13/01. The 14 days were not completed, but they asked her to pay because she had changed her insurance.</t>
  </si>
  <si>
    <r>
      <rPr>
        <sz val="10"/>
        <color theme="1"/>
        <rFont val="Noto Sans Devanagari"/>
        <family val="2"/>
      </rPr>
      <t xml:space="preserve">افاد المريض برفض صرف الدواء جرعات الحديد من قبل صيدلية بالمنشأة وهي مصروفة من قبل الطبيب المعالج بالمنشأه وهو متضرر بهذا الخصوص</t>
    </r>
    <r>
      <rPr>
        <sz val="10"/>
        <color theme="1"/>
        <rFont val="Calibri"/>
        <family val="0"/>
        <charset val="1"/>
      </rPr>
      <t xml:space="preserve">.</t>
    </r>
  </si>
  <si>
    <t xml:space="preserve">The patient reported that the pharmacy at the facility refused to dispense the iron medication doses, which were prescribed by the treating physician at the facility, and he is harmed in this regard.</t>
  </si>
  <si>
    <r>
      <rPr>
        <sz val="10"/>
        <color theme="1"/>
        <rFont val="Noto Sans Devanagari"/>
        <family val="2"/>
      </rPr>
      <t xml:space="preserve">عدم تسليم السي دي تبع المنظار </t>
    </r>
    <r>
      <rPr>
        <sz val="10"/>
        <color theme="1"/>
        <rFont val="Calibri"/>
        <family val="0"/>
        <charset val="1"/>
      </rPr>
      <t xml:space="preserve">. </t>
    </r>
  </si>
  <si>
    <t xml:space="preserve">Dr ABDULAZIZ SALEH LABALLA</t>
  </si>
  <si>
    <t xml:space="preserve">2.2.11.Wrong surgery</t>
  </si>
  <si>
    <r>
      <rPr>
        <sz val="10"/>
        <color theme="1"/>
        <rFont val="Noto Sans Devanagari"/>
        <family val="2"/>
      </rPr>
      <t xml:space="preserve">العملية المفترض اجراءها عملية تعديل جزئي للحاجز الانفي وتصغير قرنيات، بعد العملية وبعد ذهاب التورم
اتضح ان هناك ثقب غريب في الانف (بشكل طولي) حيث تتجمع وتستقر فيه الافرازات، تنظيفه صعب ولا اعرف
سبب وجود هذا الثقب الذي لا يخدم هدف العملية بأي شكل حتى انه ليس قريب من مكان الانحراف! بالاضافة الى
ظهور صوت صفير من الانف بشكل متفاوت من وقت الى آخر بسبب هذا الثقب</t>
    </r>
    <r>
      <rPr>
        <sz val="10"/>
        <color theme="1"/>
        <rFont val="Calibri"/>
        <family val="0"/>
        <charset val="1"/>
      </rPr>
      <t xml:space="preserve">.</t>
    </r>
  </si>
  <si>
    <t xml:space="preserve">The procedure I was supposed to undergo was a partial septoplasty and turbinate reduction. After the surgery and once the swelling subsided, it became clear that there was an unusual hole in my nose (longitudinally) where secretions collect and settle. Cleaning it is difficult, and I don't know the reason for this hole, which doesn't serve the purpose of the surgery at all, and isn't even close to the deviated septum! In addition, I experience intermittent whistling sounds from my nose due to this hole.</t>
  </si>
  <si>
    <t xml:space="preserve">vaccination not appear on the system.</t>
  </si>
  <si>
    <t xml:space="preserve">3.4.2.Miscalculation</t>
  </si>
  <si>
    <r>
      <rPr>
        <sz val="10"/>
        <color theme="1"/>
        <rFont val="Noto Sans Devanagari"/>
        <family val="2"/>
      </rPr>
      <t xml:space="preserve">كان عند زوجتي كشف في مستشفي الحمادي فرع النزهة وقام ممثل الخدمة بمحاسبتي علي الكشف والدواء بأكثر من ١٠ ٪؜ وعند سؤالي عن كيفية حساب النسبة تم الرد بأنني يجب أن اتواصل مع خدمة عملاء التعاونية ليقوموا بالرد علي استفساري علما بأن النسبة ظاهرة عنده علي النظام ١٠٪؜
بالفعل قمت بالتواصل مع خدمة عملاء التعاونية وقاموا بتوضيح ان المحاسبات تكون عن طريق نظام المستشفي واوصوا بتقديم شكوي علي مزود الخدمة </t>
    </r>
    <r>
      <rPr>
        <sz val="10"/>
        <color theme="1"/>
        <rFont val="Calibri"/>
        <family val="0"/>
        <charset val="1"/>
      </rPr>
      <t xml:space="preserve">.
 </t>
    </r>
  </si>
  <si>
    <t xml:space="preserve">My wife had a consultation at Al Hammadi Hospital, Al Nozha branch, and the service representative charged me more than 10% for the consultation and medication. When I asked how this percentage was calculated, I was told I should contact the cooperative's customer service for clarification, even though the percentage appeared as 10% on their system.
I did contact the cooperative's customer service, and they explained that the billing is done through the hospital's system and recommended that I file a complaint against the service provider.</t>
  </si>
  <si>
    <r>
      <rPr>
        <sz val="10"/>
        <color theme="1"/>
        <rFont val="Noto Sans Devanagari"/>
        <family val="2"/>
      </rPr>
      <t xml:space="preserve">مرحباً، لقد وجدت بقع دم على البطانية ثلاث مرات، يُرجى التأكد من نظافة البطانية وتغييرها يومياً للمرضى لأن ذلك قد يُسبب العدوى</t>
    </r>
    <r>
      <rPr>
        <sz val="10"/>
        <color theme="1"/>
        <rFont val="Calibri"/>
        <family val="0"/>
        <charset val="1"/>
      </rPr>
      <t xml:space="preserve">.</t>
    </r>
  </si>
  <si>
    <t xml:space="preserve">Hello, I found blood stains on the blanket 3 times, please make sure blanket been clean and change it everyday to patients because that might make a disease</t>
  </si>
  <si>
    <t xml:space="preserve">the vaccination is not in the system  
1212372369 iqamaa for baby </t>
  </si>
  <si>
    <r>
      <rPr>
        <sz val="10"/>
        <color theme="1"/>
        <rFont val="Noto Sans Devanagari"/>
        <family val="2"/>
      </rPr>
      <t xml:space="preserve">لم يظهر التطعيم في النظام رقم هوية الأم</t>
    </r>
    <r>
      <rPr>
        <sz val="10"/>
        <color theme="1"/>
        <rFont val="Calibri"/>
        <family val="0"/>
        <charset val="1"/>
      </rPr>
      <t xml:space="preserve">: 1078586979 / </t>
    </r>
    <r>
      <rPr>
        <sz val="10"/>
        <color theme="1"/>
        <rFont val="Noto Sans Devanagari"/>
        <family val="2"/>
      </rPr>
      <t xml:space="preserve">رقم هوية الطفل</t>
    </r>
    <r>
      <rPr>
        <sz val="10"/>
        <color theme="1"/>
        <rFont val="Calibri"/>
        <family val="0"/>
        <charset val="1"/>
      </rPr>
      <t xml:space="preserve">: 1211838014 </t>
    </r>
    <r>
      <rPr>
        <sz val="10"/>
        <color theme="1"/>
        <rFont val="Noto Sans Devanagari"/>
        <family val="2"/>
      </rPr>
      <t xml:space="preserve">رتيل فرج</t>
    </r>
  </si>
  <si>
    <t xml:space="preserve">vaccination not avalible on the system ID for mom :1078586979 / ID for baby: 1211838014 Rutayl Faraj 
file: 30302913/ vaccination not avalible</t>
  </si>
  <si>
    <r>
      <rPr>
        <sz val="10"/>
        <color theme="1"/>
        <rFont val="Noto Sans Devanagari"/>
        <family val="2"/>
      </rPr>
      <t xml:space="preserve">تم رفض رفع طلب موافقه لي من قبل قسم الموافقات تاريخ </t>
    </r>
    <r>
      <rPr>
        <sz val="10"/>
        <color theme="1"/>
        <rFont val="Calibri"/>
        <family val="0"/>
        <charset val="1"/>
      </rPr>
      <t xml:space="preserve">20-1-2024</t>
    </r>
  </si>
  <si>
    <t xml:space="preserve">The request for prior approval was rejected on 20-1-2024</t>
  </si>
  <si>
    <r>
      <rPr>
        <sz val="10"/>
        <color theme="1"/>
        <rFont val="Noto Sans Devanagari"/>
        <family val="2"/>
      </rPr>
      <t xml:space="preserve">المستشفى رفعت عدة طلبات لعمليات مختلفة من ضمنها خلع التركيبة ومعالجة العصب للسن وتم مواجهة مشاكل مستمرة مع شركة التأمين بحيث يتم الرفض للعمليات او القبول الجزئي بسبب عدم توافق الكود المرفوع من المستشفى بالكود الموجود بشركة التأمين</t>
    </r>
    <r>
      <rPr>
        <sz val="10"/>
        <color theme="1"/>
        <rFont val="Calibri"/>
        <family val="0"/>
        <charset val="1"/>
      </rPr>
      <t xml:space="preserve">. </t>
    </r>
    <r>
      <rPr>
        <sz val="10"/>
        <color theme="1"/>
        <rFont val="Noto Sans Devanagari"/>
        <family val="2"/>
      </rPr>
      <t xml:space="preserve">والآن المشكلة انعادت مرة اخرى بحيث تم رفع طلب لاستشارة وتركيب الكراون وتم رفضه او قبوله جزئيًا والقبول الجزئي يكون على الاستشارة ويتم رفض تركيب الكراون باستمرار</t>
    </r>
    <r>
      <rPr>
        <sz val="10"/>
        <color theme="1"/>
        <rFont val="Calibri"/>
        <family val="0"/>
        <charset val="1"/>
      </rPr>
      <t xml:space="preserve">. </t>
    </r>
    <r>
      <rPr>
        <sz val="10"/>
        <color theme="1"/>
        <rFont val="Noto Sans Devanagari"/>
        <family val="2"/>
      </rPr>
      <t xml:space="preserve">وتم التوضيح بأن اول سبب للرفض من قبل شركة التأمين كان عدم وجود رقم الضرس بالطلب المرفوع والطلبات الثانية والثالثة </t>
    </r>
    <r>
      <rPr>
        <sz val="10"/>
        <color theme="1"/>
        <rFont val="Calibri"/>
        <family val="0"/>
        <charset val="1"/>
      </rPr>
      <t xml:space="preserve">... </t>
    </r>
    <r>
      <rPr>
        <sz val="10"/>
        <color theme="1"/>
        <rFont val="Noto Sans Devanagari"/>
        <family val="2"/>
      </rPr>
      <t xml:space="preserve">تم رفضها بسبب ان الكود المدخل بالطلب المرسل لشركة التأمين لا يتوافق وغير صحيح</t>
    </r>
    <r>
      <rPr>
        <sz val="10"/>
        <color theme="1"/>
        <rFont val="Calibri"/>
        <family val="0"/>
        <charset val="1"/>
      </rPr>
      <t xml:space="preserve">. </t>
    </r>
    <r>
      <rPr>
        <sz val="10"/>
        <color theme="1"/>
        <rFont val="Noto Sans Devanagari"/>
        <family val="2"/>
      </rPr>
      <t xml:space="preserve">تم زيارة قسم الموافقات لحل الاشكالية ولم يتم ايجاد حل</t>
    </r>
    <r>
      <rPr>
        <sz val="10"/>
        <color theme="1"/>
        <rFont val="Calibri"/>
        <family val="0"/>
        <charset val="1"/>
      </rPr>
      <t xml:space="preserve">. </t>
    </r>
    <r>
      <rPr>
        <sz val="10"/>
        <color theme="1"/>
        <rFont val="Noto Sans Devanagari"/>
        <family val="2"/>
      </rPr>
      <t xml:space="preserve">ذهبت لمدير الموافقات لحل الإشكالية وتم التأكيد لي بأن اتضح له بالنظام ان الكود المرفوع سابقًا غلط ويجب تغييره وتم التواصل امامي بقسم الاسنان وتمت الاتفاقية بينهم بان سيتم تزويده بقائمة الكودات المحدثة الصحيحة ليتم رفع الطلب من جديد</t>
    </r>
    <r>
      <rPr>
        <sz val="10"/>
        <color theme="1"/>
        <rFont val="Calibri"/>
        <family val="0"/>
        <charset val="1"/>
      </rPr>
      <t xml:space="preserve">. </t>
    </r>
    <r>
      <rPr>
        <sz val="10"/>
        <color theme="1"/>
        <rFont val="Noto Sans Devanagari"/>
        <family val="2"/>
      </rPr>
      <t xml:space="preserve">لكن بسبب عدد الطلبات التي تم رفعها والتي تم قبولها جزئيًا باستمرار فقد تم استنفاذ جميع رصيد الاسنان عندي وتم التواصل مع شركة التأمين بعد رفع شكوى عليهم وتم التوضيح بأن السبب الرئيسي لاستنفاذ الرصيد هو الرفع المستمر للطلبات التي تشمل </t>
    </r>
    <r>
      <rPr>
        <sz val="10"/>
        <color theme="1"/>
        <rFont val="Calibri"/>
        <family val="0"/>
        <charset val="1"/>
      </rPr>
      <t xml:space="preserve">(</t>
    </r>
    <r>
      <rPr>
        <sz val="10"/>
        <color theme="1"/>
        <rFont val="Noto Sans Devanagari"/>
        <family val="2"/>
      </rPr>
      <t xml:space="preserve">استشارة وتركيب الكراون</t>
    </r>
    <r>
      <rPr>
        <sz val="10"/>
        <color theme="1"/>
        <rFont val="Calibri"/>
        <family val="0"/>
        <charset val="1"/>
      </rPr>
      <t xml:space="preserve">)</t>
    </r>
    <r>
      <rPr>
        <sz val="10"/>
        <color theme="1"/>
        <rFont val="Noto Sans Devanagari"/>
        <family val="2"/>
      </rPr>
      <t xml:space="preserve">، التي تم قبولها جزئيًا بشكل مستمر مما سبب باستنفاد الرصيد</t>
    </r>
    <r>
      <rPr>
        <sz val="10"/>
        <color theme="1"/>
        <rFont val="Calibri"/>
        <family val="0"/>
        <charset val="1"/>
      </rPr>
      <t xml:space="preserve">. </t>
    </r>
    <r>
      <rPr>
        <sz val="10"/>
        <color theme="1"/>
        <rFont val="Noto Sans Devanagari"/>
        <family val="2"/>
      </rPr>
      <t xml:space="preserve">نأمل منكم حل الاشكالية والغاء الطلبات المسبقة المرفوعة بالكود الخطأ والتي تشمل استشارات لم تتم وتزويد شركة التأمين بالكود الصحيح لعملية تركيب الكراون ليتم القبول عليها من قبلهم</t>
    </r>
    <r>
      <rPr>
        <sz val="10"/>
        <color theme="1"/>
        <rFont val="Calibri"/>
        <family val="0"/>
        <charset val="1"/>
      </rPr>
      <t xml:space="preserve">. </t>
    </r>
    <r>
      <rPr>
        <sz val="10"/>
        <color theme="1"/>
        <rFont val="Noto Sans Devanagari"/>
        <family val="2"/>
      </rPr>
      <t xml:space="preserve">المطلوب حاليا الغاء جميع الطلبات الخاطئة التي تم رفعها مسبقًا ليتم استرجاع قيمتها برصيدي عند شركة التأمين</t>
    </r>
    <r>
      <rPr>
        <sz val="10"/>
        <color theme="1"/>
        <rFont val="Calibri"/>
        <family val="0"/>
        <charset val="1"/>
      </rPr>
      <t xml:space="preserve">. </t>
    </r>
    <r>
      <rPr>
        <sz val="10"/>
        <color theme="1"/>
        <rFont val="Noto Sans Devanagari"/>
        <family val="2"/>
      </rPr>
      <t xml:space="preserve">وتزويد شركة التأمين بالكود الصحيح للعملية ليتم معالجة الضرس بشكل صحي وسليم</t>
    </r>
    <r>
      <rPr>
        <sz val="10"/>
        <color theme="1"/>
        <rFont val="Calibri"/>
        <family val="0"/>
        <charset val="1"/>
      </rPr>
      <t xml:space="preserve">.</t>
    </r>
  </si>
  <si>
    <t xml:space="preserve">The hospital submitted several requests for different procedures, including crown removal and root canal treatment. Continuous problems were encountered with the insurance company, as procedures were either rejected or partially approved due to the hospital’s submitted code not matching the code in the insurance system.
The problem has recurred, as a request was submitted for a consultation and crown placement, and it was either rejected or partially approved—the partial approval covering only the consultation, while the crown placement continues to be rejected. It was clarified that the first reason for rejection by the insurance company was the absence of the tooth number in the submitted request. The second, third, and subsequent requests were rejected because the code submitted did not match or was incorrect.
Visits were made to the approvals department to resolve the issue, but no solution was found. I went to the Approvals Manager, who confirmed that the previously submitted code was incorrect and needed to be updated. He communicated with the dental department in my presence, and it was agreed that the updated correct list of codes would be provided to resubmit the request.
However, due to the number of requests submitted and the continuous partial approvals, all my dental coverage balance has been exhausted. After filing a complaint with the insurance company, it was clarified that the main reason for the exhausted balance was the repeated submission of requests for (consultation and crown placement), which were continuously partially approved, causing the depletion of the coverage.
We hope that the issue can be resolved by canceling all previously submitted requests with incorrect codes that included consultations that were not completed, and by providing the insurance company with the correct code for crown placement so it can be approved by them.
The current request is to cancel all previously submitted incorrect requests so that their value is restored to my insurance balance and to provide the insurance company with the correct code for the procedure so the tooth can be treated properly and safely</t>
  </si>
  <si>
    <t xml:space="preserve">Week 1</t>
  </si>
  <si>
    <t xml:space="preserve">Self</t>
  </si>
  <si>
    <t xml:space="preserve">الشكاوي المصعدة</t>
  </si>
  <si>
    <r>
      <rPr>
        <b val="true"/>
        <sz val="9"/>
        <color theme="1"/>
        <rFont val="Noto Sans Devanagari"/>
        <family val="2"/>
      </rPr>
      <t xml:space="preserve">خلال </t>
    </r>
    <r>
      <rPr>
        <b val="true"/>
        <sz val="9"/>
        <color theme="1"/>
        <rFont val="Calibri"/>
        <family val="0"/>
        <charset val="1"/>
      </rPr>
      <t xml:space="preserve">72</t>
    </r>
  </si>
  <si>
    <t xml:space="preserve">مبكرة</t>
  </si>
  <si>
    <t xml:space="preserve">متأخرة</t>
  </si>
  <si>
    <t xml:space="preserve">الموظف المسؤول</t>
  </si>
  <si>
    <t xml:space="preserve">Week 2</t>
  </si>
  <si>
    <t xml:space="preserve">تنويم الاطفال</t>
  </si>
  <si>
    <t xml:space="preserve">Number of delays in sending the complaint (delay in activation)</t>
  </si>
  <si>
    <t xml:space="preserve">Percentage</t>
  </si>
  <si>
    <t xml:space="preserve">Activated within two hours</t>
  </si>
  <si>
    <t xml:space="preserve">Week 3</t>
  </si>
  <si>
    <t xml:space="preserve">Week 4</t>
  </si>
  <si>
    <t xml:space="preserve">عيادات الاسنان</t>
  </si>
  <si>
    <t xml:space="preserve">Week 5</t>
  </si>
  <si>
    <t xml:space="preserve">عيادات الاطفال</t>
  </si>
  <si>
    <t xml:space="preserve">عيادات االجراحة العامة اطفال</t>
  </si>
  <si>
    <t xml:space="preserve">7.9</t>
  </si>
  <si>
    <t xml:space="preserve">5.9</t>
  </si>
  <si>
    <t xml:space="preserve">2.8</t>
  </si>
  <si>
    <t xml:space="preserve">الشكاوي المغلقة</t>
  </si>
  <si>
    <t xml:space="preserve">1st Half</t>
  </si>
  <si>
    <t xml:space="preserve">2nd Half</t>
  </si>
  <si>
    <t xml:space="preserve">عيادات جراحة انف اذن حنجرة</t>
  </si>
  <si>
    <t xml:space="preserve">عيادات جراحة الاوعية الدموية</t>
  </si>
  <si>
    <t xml:space="preserve">عيادات جراحة المسالك البولية اطفال</t>
  </si>
  <si>
    <t xml:space="preserve">0.72</t>
  </si>
  <si>
    <t xml:space="preserve">0.87</t>
  </si>
  <si>
    <t xml:space="preserve">8.0</t>
  </si>
  <si>
    <t xml:space="preserve">0.015</t>
  </si>
  <si>
    <t xml:space="preserve">3.9</t>
  </si>
  <si>
    <t xml:space="preserve">Non-Medical</t>
  </si>
  <si>
    <t xml:space="preserve">استقبال الطواريء</t>
  </si>
  <si>
    <t xml:space="preserve">تمريض النساء والولادة</t>
  </si>
  <si>
    <t xml:space="preserve">تمريض عيادة العيون</t>
  </si>
  <si>
    <t xml:space="preserve">0.09</t>
  </si>
  <si>
    <t xml:space="preserve">0.71</t>
  </si>
  <si>
    <t xml:space="preserve">0.89</t>
  </si>
  <si>
    <t xml:space="preserve">عيادات الكلى</t>
  </si>
  <si>
    <t xml:space="preserve">قسم الأشعة</t>
  </si>
  <si>
    <t xml:space="preserve">Dr ABDULRAHMAN ABBAS MOHAMMED ALMUTAWAKEL</t>
  </si>
  <si>
    <r>
      <rPr>
        <sz val="10"/>
        <color theme="1"/>
        <rFont val="Noto Sans Devanagari"/>
        <family val="2"/>
      </rPr>
      <t xml:space="preserve">تم التأخر ع موعدي لمدة </t>
    </r>
    <r>
      <rPr>
        <sz val="10"/>
        <color theme="1"/>
        <rFont val="Calibri"/>
        <family val="0"/>
        <charset val="1"/>
      </rPr>
      <t xml:space="preserve">5 </t>
    </r>
    <r>
      <rPr>
        <sz val="10"/>
        <color theme="1"/>
        <rFont val="Noto Sans Devanagari"/>
        <family val="2"/>
      </rPr>
      <t xml:space="preserve">دقائق علما ان موعدي </t>
    </r>
    <r>
      <rPr>
        <sz val="10"/>
        <color theme="1"/>
        <rFont val="Calibri"/>
        <family val="0"/>
        <charset val="1"/>
      </rPr>
      <t xml:space="preserve">8:50 </t>
    </r>
    <r>
      <rPr>
        <sz val="10"/>
        <color theme="1"/>
        <rFont val="Noto Sans Devanagari"/>
        <family val="2"/>
      </rPr>
      <t xml:space="preserve">وعند التوجه للعياده يتم ابلاغي بخروج الطبيب  وتم التواصل معه بعد ذلك ولم يتم التجاوب </t>
    </r>
    <r>
      <rPr>
        <sz val="10"/>
        <color theme="1"/>
        <rFont val="Calibri"/>
        <family val="0"/>
        <charset val="1"/>
      </rPr>
      <t xml:space="preserve">.. </t>
    </r>
  </si>
  <si>
    <t xml:space="preserve">I was 5 minutes late for my appointment, which was at 8:50. When I went to the clinic, I was told that the doctor had left, and I tried to contact him afterward, but there was no response.</t>
  </si>
  <si>
    <t xml:space="preserve">إدارة التنويم</t>
  </si>
  <si>
    <t xml:space="preserve">وحدة العناية المركزة لحديثي الولادة</t>
  </si>
  <si>
    <t xml:space="preserve">تمريض العيادات الخارجية</t>
  </si>
  <si>
    <t xml:space="preserve">Dr ABIR MOHAMMED ABOZAID MOSLEH</t>
  </si>
  <si>
    <r>
      <rPr>
        <sz val="10"/>
        <color theme="1"/>
        <rFont val="Noto Sans Devanagari"/>
        <family val="2"/>
      </rPr>
      <t xml:space="preserve">تمت ولادة الطفله لدى المستشفى وكانت بالحضانه لكونها طفل خديج بولاده مبكره  واثناء تلك الفتره حصل للطفله التهاب شديد بالامعاء مما تسبب بانفجار داخل الامعاء وتم رفض نقلها الى مستشفى اخر لاجراء العمليه من قبل الطبيبه مع وجود الموافقه وكان السبب الذي ذكرته الطبيبه نقص في صفائح الدم لكن تبين عكس ماذكرته عند وصولنا للمستشفى الاخر وكان السبب في رفضها هو قرب انتهاء فترة دوامها وعدم رغبتها للذهاب مع النقل تلك اللحظه </t>
    </r>
    <r>
      <rPr>
        <sz val="10"/>
        <color theme="1"/>
        <rFont val="Calibri"/>
        <family val="0"/>
        <charset val="1"/>
      </rPr>
      <t xml:space="preserve">.
</t>
    </r>
  </si>
  <si>
    <t xml:space="preserve">The baby was born at the hospital and was in the nursery because she was a premature baby. During that time, the baby developed a severe intestinal infection, which caused a rupture inside the intestines. The doctor refused to transfer her to another hospital to perform the operation, despite the approval. The reason the doctor mentioned was a lack of platelets, but it turned out to be the opposite of what she mentioned when we arrived at the other hospital. The reason for her refusal was the approaching end of her shift and her unwillingness to go with the transfer at that moment.</t>
  </si>
  <si>
    <t xml:space="preserve">4.4.1.Patient referral refusal</t>
  </si>
  <si>
    <r>
      <rPr>
        <sz val="10"/>
        <color theme="1"/>
        <rFont val="Noto Sans Devanagari"/>
        <family val="2"/>
      </rPr>
      <t xml:space="preserve">تم رفض رفع طلب تحويل لمركز اخر يوجد فيه الخدمه بتاريخ </t>
    </r>
    <r>
      <rPr>
        <sz val="10"/>
        <color theme="1"/>
        <rFont val="Calibri"/>
        <family val="0"/>
        <charset val="1"/>
      </rPr>
      <t xml:space="preserve">4 </t>
    </r>
    <r>
      <rPr>
        <sz val="10"/>
        <color theme="1"/>
        <rFont val="Noto Sans Devanagari"/>
        <family val="2"/>
      </rPr>
      <t xml:space="preserve">فبراير</t>
    </r>
  </si>
  <si>
    <t xml:space="preserve">A request to transfer to another center offering the service was rejected on February 4th.</t>
  </si>
  <si>
    <t xml:space="preserve">قسم المواعيد</t>
  </si>
  <si>
    <t xml:space="preserve">تمريض الحضانة</t>
  </si>
  <si>
    <r>
      <rPr>
        <sz val="10"/>
        <color theme="1"/>
        <rFont val="Noto Sans Devanagari"/>
        <family val="2"/>
      </rPr>
      <t xml:space="preserve">رفض كتابة الدواء على التامين وتوجيهه المريض الى صيدلية خارجية </t>
    </r>
    <r>
      <rPr>
        <sz val="10"/>
        <color theme="1"/>
        <rFont val="Calibri"/>
        <family val="0"/>
        <charset val="1"/>
      </rPr>
      <t xml:space="preserve">( </t>
    </r>
    <r>
      <rPr>
        <sz val="10"/>
        <color theme="1"/>
        <rFont val="Noto Sans Devanagari"/>
        <family val="2"/>
      </rPr>
      <t xml:space="preserve">النهدي </t>
    </r>
    <r>
      <rPr>
        <sz val="10"/>
        <color theme="1"/>
        <rFont val="Calibri"/>
        <family val="0"/>
        <charset val="1"/>
      </rPr>
      <t xml:space="preserve">) </t>
    </r>
  </si>
  <si>
    <t xml:space="preserve">He refused to prescribe the medication under the insurance and directed the patient to an external pharmacy (Nahdi).</t>
  </si>
  <si>
    <t xml:space="preserve">عيادات جراحة العظام</t>
  </si>
  <si>
    <r>
      <rPr>
        <b val="true"/>
        <sz val="12"/>
        <color theme="1"/>
        <rFont val="Arial"/>
        <family val="0"/>
        <charset val="1"/>
      </rPr>
      <t xml:space="preserve">تجربة</t>
    </r>
    <r>
      <rPr>
        <sz val="9"/>
        <color theme="1"/>
        <rFont val="Arial"/>
        <family val="0"/>
        <charset val="1"/>
      </rPr>
      <t xml:space="preserve"> </t>
    </r>
  </si>
  <si>
    <t xml:space="preserve">ولدت في مستشفى الحمادي وعندي تامين تعاونيه يغطي جميع بكج الولادة ومادفعت ولا ريال ويغطي ابرة الظهر ولما قلت قالو لازم تدفعين بعدين نرجعها ودفعت ولا رجعوها لي</t>
  </si>
  <si>
    <t xml:space="preserve">I gave birth at Al Hammadi Hospital and I have Tawuniya insurance that covers the entire delivery package, and I didn't pay a single riyal. It also covers the epidural, and when I mentioned it, they said I had to pay upfront and then they'd reimburse me. I paid up, but they didn't reimburse me.</t>
  </si>
  <si>
    <t xml:space="preserve">أطباء الطوارئ</t>
  </si>
  <si>
    <t xml:space="preserve">3.7.6.Lab results issues</t>
  </si>
  <si>
    <r>
      <rPr>
        <sz val="10"/>
        <color theme="1"/>
        <rFont val="Noto Sans Devanagari"/>
        <family val="2"/>
      </rPr>
      <t xml:space="preserve">‏تم عمل تحليل يوم السبت اتصلوا علينا وقالوا العينة غير صالحة وتم المجيء من بكرة وتم عمل العينة وبعدها تم</t>
    </r>
    <r>
      <rPr>
        <sz val="10"/>
        <color theme="1"/>
        <rFont val="Calibri"/>
        <family val="0"/>
        <charset val="1"/>
      </rPr>
      <t xml:space="preserve">
</t>
    </r>
    <r>
      <rPr>
        <sz val="10"/>
        <color theme="1"/>
        <rFont val="Noto Sans Devanagari"/>
        <family val="2"/>
      </rPr>
      <t xml:space="preserve">الاتصال علينا قالوا العينة غير كافية واتينا وأخذنا تحليل مرة ثالثه اتصلوا علينا مرة أخرى وقال العينه لا تكفي</t>
    </r>
    <r>
      <rPr>
        <sz val="10"/>
        <color theme="1"/>
        <rFont val="Calibri"/>
        <family val="0"/>
        <charset val="1"/>
      </rPr>
      <t xml:space="preserve">
</t>
    </r>
    <r>
      <rPr>
        <sz val="10"/>
        <color theme="1"/>
        <rFont val="Noto Sans Devanagari"/>
        <family val="2"/>
      </rPr>
      <t xml:space="preserve">وعملنا تحليل للمره الرابعه وقالو التحليل يطلع بعد ساعتين ولم يخرج التحليل حتى الان ..اغلب فني المختبر</t>
    </r>
    <r>
      <rPr>
        <sz val="10"/>
        <color theme="1"/>
        <rFont val="Calibri"/>
        <family val="0"/>
        <charset val="1"/>
      </rPr>
      <t xml:space="preserve">
</t>
    </r>
    <r>
      <rPr>
        <sz val="10"/>
        <color theme="1"/>
        <rFont val="Noto Sans Devanagari"/>
        <family val="2"/>
      </rPr>
      <t xml:space="preserve">غير محترفين ولا يعرفون تقدير التحاليل ولا مقدار الدم المسحوب ..والوالده كبيره بالسن اربع مرات تأتي الى</t>
    </r>
    <r>
      <rPr>
        <sz val="10"/>
        <color theme="1"/>
        <rFont val="Calibri"/>
        <family val="0"/>
        <charset val="1"/>
      </rPr>
      <t xml:space="preserve">
</t>
    </r>
    <r>
      <rPr>
        <sz val="10"/>
        <color theme="1"/>
        <rFont val="Noto Sans Devanagari"/>
        <family val="2"/>
      </rPr>
      <t xml:space="preserve">المستشفى من اجل التحليل والتعب من التحليل كل هذا بتهاون من فني المختبر .. لكن اخر تحليل نسويه</t>
    </r>
    <r>
      <rPr>
        <sz val="10"/>
        <color theme="1"/>
        <rFont val="Calibri"/>
        <family val="0"/>
        <charset val="1"/>
      </rPr>
      <t xml:space="preserve">
</t>
    </r>
    <r>
      <rPr>
        <sz val="10"/>
        <color theme="1"/>
        <rFont val="Noto Sans Devanagari"/>
        <family val="2"/>
      </rPr>
      <t xml:space="preserve">بالمستشفى الغير محترف ..وغير الاخطاء الحاصله من قبل ولم تتم الشكوى عليهم</t>
    </r>
  </si>
  <si>
    <t xml:space="preserve">We had a test done on Saturday, and they called us saying the sample was invalid. We came back the next day, and they did the test again. Then they called again and said the sample wasn't enough. We came back and got the test done a third time, and they called again and said the sample wasn't enough. We had the test done a fourth time, and they said the results would be ready in two hours, but they haven't been ready yet. Most of the lab technicians are unprofessional and don't know how to estimate the blood volume or how much blood to draw. My mother is elderly and has come to the hospital four times for the test, and she's exhausted from all the testing. This is all due to the negligence of the lab technicians. This is the last test we'll have done at this unprofessional hospital, and there have been previous mistakes, yet no complaints have been filed against them.</t>
  </si>
  <si>
    <t xml:space="preserve">تمريض تنويم الأطفال</t>
  </si>
  <si>
    <r>
      <rPr>
        <sz val="10"/>
        <color theme="1"/>
        <rFont val="Noto Sans Devanagari"/>
        <family val="2"/>
      </rPr>
      <t xml:space="preserve">ذهبت اليوم إلى غرفة التطعيم مع طفلي البالغ من العمر أربع سنوات لأخذ لقاح، وفتحت كاميرا هاتفي لألتقط له صورة جميلة أثناء تلقيه اللقاح، لكنني لم ألتقط أي صورة للممرضة، فغضبت مني وضربت طفلي أثناء إدخال اللقاح بعنف في جسده</t>
    </r>
    <r>
      <rPr>
        <sz val="10"/>
        <color theme="1"/>
        <rFont val="Calibri"/>
        <family val="0"/>
        <charset val="1"/>
      </rPr>
      <t xml:space="preserve">.</t>
    </r>
  </si>
  <si>
    <t xml:space="preserve">I visit vaccination room today with my baby 4 years old to took a vaccine and open my phone cam to took  
    nice photo to my baby while he took the vaccine without tooking any photo to the nurse but she is angry at
 .me and hit my baby while inserted the vaccine violently into the child body</t>
  </si>
  <si>
    <t xml:space="preserve">عيادات المخ والأعصاب</t>
  </si>
  <si>
    <r>
      <rPr>
        <sz val="10"/>
        <color theme="1"/>
        <rFont val="Noto Sans Devanagari"/>
        <family val="2"/>
      </rPr>
      <t xml:space="preserve">دخلت المريضه للطوارىء واخبرتها الطبيبه بضرورة الدخول للتنويم لاحتمال الولاده لكن عند دخولها لدى طبيبة التنويم اخبرتها انه لا يوجد ولاده ولا تحتاج الى تنويم وانما فقط ستبقى تحت الملاحظه </t>
    </r>
    <r>
      <rPr>
        <sz val="10"/>
        <color theme="1"/>
        <rFont val="Calibri"/>
        <family val="0"/>
        <charset val="1"/>
      </rPr>
      <t xml:space="preserve">( </t>
    </r>
    <r>
      <rPr>
        <sz val="10"/>
        <color theme="1"/>
        <rFont val="Noto Sans Devanagari"/>
        <family val="2"/>
      </rPr>
      <t xml:space="preserve">إجراء مراقبه</t>
    </r>
    <r>
      <rPr>
        <sz val="10"/>
        <color theme="1"/>
        <rFont val="Calibri"/>
        <family val="0"/>
        <charset val="1"/>
      </rPr>
      <t xml:space="preserve">) </t>
    </r>
    <r>
      <rPr>
        <sz val="10"/>
        <color theme="1"/>
        <rFont val="Noto Sans Devanagari"/>
        <family val="2"/>
      </rPr>
      <t xml:space="preserve">لمدة ساعتين وبعدها يتم الخروج ولم تتم كتابة ذلك في التقرير المرسل للتأمين وانما كتبت كلمة تنويم بدلا من اجراء المراقبه وجاء الرفض من التأمين بناء على ذلك ولا زالت المشكله قائمه</t>
    </r>
    <r>
      <rPr>
        <sz val="10"/>
        <color theme="1"/>
        <rFont val="Calibri"/>
        <family val="0"/>
        <charset val="1"/>
      </rPr>
      <t xml:space="preserve">. </t>
    </r>
  </si>
  <si>
    <t xml:space="preserve">The patient entered the emergency room and the doctor told her that she needed to be admitted for possible childbirth. However, when she entered the admissions doctor's office, she was told that there was no childbirth and she did not need to be admitted, but would only remain under observation (monitoring procedure) for two hours, after which she would be discharged. This was not written in the report sent to the insurance company, but the word "admission" was written instead of "monitoring procedure," and the insurance company rejected it based on this. The problem is still ongoing.</t>
  </si>
  <si>
    <t xml:space="preserve">خطأ في ارسال طلب موافقة التامين حيث اضطرت لدخول غرفة الاشعة والخروج منها بعد بداية التصوير لغلط
في كود الفحص المطلوب ولا اعلم الجهة المسوولة عن الخطا ان كان من طبيب او قسم الموافقات</t>
  </si>
  <si>
    <t xml:space="preserve">An error occurred in submitting the insurance approval request. I had to enter and then leave the radiology room after the scan had started due to a mistake in the required scan code. I don't know who is responsible for the error, whether it was the doctor or the approvals department.</t>
  </si>
  <si>
    <t xml:space="preserve">Dr AHMAD HASSAN  KAKAA</t>
  </si>
  <si>
    <t xml:space="preserve">4.1.4.Appointment delay</t>
  </si>
  <si>
    <r>
      <rPr>
        <sz val="10"/>
        <color theme="1"/>
        <rFont val="Noto Sans Devanagari"/>
        <family val="2"/>
      </rPr>
      <t xml:space="preserve"> عندي موعد الساعة ٣ العصر وهو اول موعد في عيادة الطبيب لهذا اليوم. قطعت فاتورة من الاستقبال الساعة
</t>
    </r>
    <r>
      <rPr>
        <sz val="10"/>
        <color theme="1"/>
        <rFont val="Calibri"/>
        <family val="0"/>
        <charset val="1"/>
      </rPr>
      <t xml:space="preserve">58:</t>
    </r>
    <r>
      <rPr>
        <sz val="10"/>
        <color theme="1"/>
        <rFont val="Noto Sans Devanagari"/>
        <family val="2"/>
      </rPr>
      <t xml:space="preserve">٢ وقمت بالانتظار اكثر من ٤٠ دقيقة حتى دخولي على الطبيب علما ان الطبيب اتى للعيادة الساعة </t>
    </r>
    <r>
      <rPr>
        <sz val="10"/>
        <color theme="1"/>
        <rFont val="Calibri"/>
        <family val="0"/>
        <charset val="1"/>
      </rPr>
      <t xml:space="preserve">22:٣ وقام
</t>
    </r>
    <r>
      <rPr>
        <sz val="10"/>
        <color theme="1"/>
        <rFont val="Noto Sans Devanagari"/>
        <family val="2"/>
      </rPr>
      <t xml:space="preserve">بادخال عدد ٦ مرضى قبلي على الرغم من ان موعدي اول واحد وعندما دخلت العيادة لم نتجاوز ٣ دقائق عنده. هل
هذا منطق؟ انتظر ٤٠ دقيقة عشان ٣ دقائق؟ لو ان الدكتور التزم بمواعيد مرضاه وأولوية الدخول لمن له موعد
لكنت لم اجلس اكثر من ٥ دقائق</t>
    </r>
    <r>
      <rPr>
        <sz val="10"/>
        <color theme="1"/>
        <rFont val="Calibri"/>
        <family val="0"/>
        <charset val="1"/>
      </rPr>
      <t xml:space="preserve">.</t>
    </r>
  </si>
  <si>
    <t xml:space="preserve">I have an appointment at 3 PM, the first appointment at the doctor's clinic today. I got a receipt from reception at 2:58 PM and waited for over 40 minutes before seeing the doctor, even though he arrived at the clinic at 10:22 PM and saw six patients before me, despite my appointment being the first. When I finally got in, I only had three minutes with him. Is this reasonable? Wait 40 minutes for three minutes? If the doctor had respected his patients' appointments and prioritized those with appointments, I wouldn't have waited more than five minutes.</t>
  </si>
  <si>
    <t xml:space="preserve">SARAH UTTO  SANDIGAN</t>
  </si>
  <si>
    <r>
      <rPr>
        <sz val="10"/>
        <color theme="1"/>
        <rFont val="Noto Sans Devanagari"/>
        <family val="2"/>
      </rPr>
      <t xml:space="preserve">وصلتُ إلى موعدي قبل عشر دقائق، لكن الممرضة جعلتني أنتظر ساعة كاملة رغم وجود مريض واحد فقط قبلي</t>
    </r>
    <r>
      <rPr>
        <sz val="10"/>
        <color theme="1"/>
        <rFont val="Calibri"/>
        <family val="0"/>
        <charset val="1"/>
      </rPr>
      <t xml:space="preserve">. </t>
    </r>
    <r>
      <rPr>
        <sz val="10"/>
        <color theme="1"/>
        <rFont val="Noto Sans Devanagari"/>
        <family val="2"/>
      </rPr>
      <t xml:space="preserve">وبعد وصول المرضى الآخرين، بدأت بالسماح لهم بالدخول قبلي</t>
    </r>
    <r>
      <rPr>
        <sz val="10"/>
        <color theme="1"/>
        <rFont val="Calibri"/>
        <family val="0"/>
        <charset val="1"/>
      </rPr>
      <t xml:space="preserve">. </t>
    </r>
    <r>
      <rPr>
        <sz val="10"/>
        <color theme="1"/>
        <rFont val="Noto Sans Devanagari"/>
        <family val="2"/>
      </rPr>
      <t xml:space="preserve">وعندما سألتها، قالت إن هناك أربعة مرضى فقط قبلي، لكن في الواقع كان هناك أكثر من أربعة مرضى دخلوا قبلي</t>
    </r>
    <r>
      <rPr>
        <sz val="10"/>
        <color theme="1"/>
        <rFont val="Calibri"/>
        <family val="0"/>
        <charset val="1"/>
      </rPr>
      <t xml:space="preserve">. </t>
    </r>
    <r>
      <rPr>
        <sz val="10"/>
        <color theme="1"/>
        <rFont val="Noto Sans Devanagari"/>
        <family val="2"/>
      </rPr>
      <t xml:space="preserve">وعندما سألتها مرة أخرى، قالت إن هناك أربعة مرضى آخرين قبلي</t>
    </r>
    <r>
      <rPr>
        <sz val="10"/>
        <color theme="1"/>
        <rFont val="Calibri"/>
        <family val="0"/>
        <charset val="1"/>
      </rPr>
      <t xml:space="preserve">. </t>
    </r>
    <r>
      <rPr>
        <sz val="10"/>
        <color theme="1"/>
        <rFont val="Noto Sans Devanagari"/>
        <family val="2"/>
      </rPr>
      <t xml:space="preserve">آمل أن تتعلم قول الحقيقة للمرضى وألا تكذب مجدداً</t>
    </r>
    <r>
      <rPr>
        <sz val="10"/>
        <color theme="1"/>
        <rFont val="Calibri"/>
        <family val="0"/>
        <charset val="1"/>
      </rPr>
      <t xml:space="preserve">.</t>
    </r>
  </si>
  <si>
    <t xml:space="preserve">I came to my appointment 10 min. earlier but the nurse let me wait for a whole hour even there was only 1 patient before me and after other patients reach to the clinic , she started to let them enter to clinic before me and when asked her she told me there are only 4 patients before me but there was more than 4 patients entered before me and when I asked her again she said there are another 4 patients before me , I hope that she learn to say the truth to patient and don t lie again </t>
  </si>
  <si>
    <t xml:space="preserve">لم يظهر التطعيم في صحتي</t>
  </si>
  <si>
    <t xml:space="preserve">vaccination not appear on SEHATI since 6 months</t>
  </si>
  <si>
    <r>
      <rPr>
        <sz val="10"/>
        <color theme="1"/>
        <rFont val="Noto Sans Devanagari"/>
        <family val="2"/>
      </rPr>
      <t xml:space="preserve">تواصل المستفيد يفيد بتاريخ </t>
    </r>
    <r>
      <rPr>
        <sz val="10"/>
        <color theme="1"/>
        <rFont val="Calibri"/>
        <family val="0"/>
        <charset val="1"/>
      </rPr>
      <t xml:space="preserve">2/10 </t>
    </r>
    <r>
      <rPr>
        <sz val="10"/>
        <color theme="1"/>
        <rFont val="Noto Sans Devanagari"/>
        <family val="2"/>
      </rPr>
      <t xml:space="preserve">المتعلقة </t>
    </r>
    <r>
      <rPr>
        <sz val="10"/>
        <color theme="1"/>
        <rFont val="Calibri"/>
        <family val="0"/>
        <charset val="1"/>
      </rPr>
      <t xml:space="preserve">(</t>
    </r>
    <r>
      <rPr>
        <sz val="10"/>
        <color theme="1"/>
        <rFont val="Noto Sans Devanagari"/>
        <family val="2"/>
      </rPr>
      <t xml:space="preserve">صرف دواء</t>
    </r>
    <r>
      <rPr>
        <sz val="10"/>
        <color theme="1"/>
        <rFont val="Calibri"/>
        <family val="0"/>
        <charset val="1"/>
      </rPr>
      <t xml:space="preserve">)</t>
    </r>
    <r>
      <rPr>
        <sz val="10"/>
        <color theme="1"/>
        <rFont val="Noto Sans Devanagari"/>
        <family val="2"/>
      </rPr>
      <t xml:space="preserve">عدم رفع طلب الموافقة الطبية لشركة التامين وتمت افادته ان يوجد ادويه مجلس الضمان الصحي تمنعنا من رفع طلب الموافقة لشركة التامين</t>
    </r>
  </si>
  <si>
    <t xml:space="preserve">The joint statement issued on 2/10 regarding (dispensing medication) indicates that the insurance company has not submitted a request for medical approval, and it was stated that there are medications that the Health Council is preventing us from submitting a request for insurance approval.</t>
  </si>
  <si>
    <t xml:space="preserve">DR.MOHAMMED ESSA ALNAZEEM</t>
  </si>
  <si>
    <t xml:space="preserve">5.2.1.Deficient Information</t>
  </si>
  <si>
    <r>
      <rPr>
        <sz val="10"/>
        <color theme="1"/>
        <rFont val="Noto Sans Devanagari"/>
        <family val="2"/>
      </rPr>
      <t xml:space="preserve">تم الذهاب للطوارىء لوجود مشكلة في الباطنية وتم عمل التحاليل اللازمة وافادوني بأن تحليل الحمل يأخذ وقت لتظهر النتيجه واني استطيع الاطلاع على النتيجه من التطبيق لكن عند اخباري للطبيب بأن لدي موعد في مستشفى آخر قام بحجب التقرير من التطبيق حيث جميع التقارير السابقه تظهر لدي الا تقرير الحمل مع العلم بأنه كان ظاهرا عند حديثي مع الطبيب لكن تم حجبه بعد خروجي من المستشفى</t>
    </r>
    <r>
      <rPr>
        <sz val="10"/>
        <color theme="1"/>
        <rFont val="Calibri"/>
        <family val="0"/>
        <charset val="1"/>
      </rPr>
      <t xml:space="preserve">.</t>
    </r>
  </si>
  <si>
    <t xml:space="preserve">I went to the emergency room because of an internal medicine problem, and the necessary tests were done. They informed me that the pregnancy test takes time to show the result and that I could view the result from the application. However, when I told the doctor that I had an appointment at another hospital, he blocked the report from the application, as all previous reports appear for me except for the pregnancy report, even though it was visible when I spoke with the doctor, but it was blocked after I left the hospital.</t>
  </si>
  <si>
    <r>
      <rPr>
        <sz val="10"/>
        <color theme="1"/>
        <rFont val="Noto Sans Devanagari"/>
        <family val="2"/>
      </rPr>
      <t xml:space="preserve">يعاني ابني البالغ من العمر </t>
    </r>
    <r>
      <rPr>
        <sz val="10"/>
        <color theme="1"/>
        <rFont val="Calibri"/>
        <family val="0"/>
        <charset val="1"/>
      </rPr>
      <t xml:space="preserve">9 </t>
    </r>
    <r>
      <rPr>
        <sz val="10"/>
        <color theme="1"/>
        <rFont val="Noto Sans Devanagari"/>
        <family val="2"/>
      </rPr>
      <t xml:space="preserve">أيام من التهابات وتشوهات في منطقة الحوض بسبب إهمال من طاقم التمريض في قسم الحضانة خلال الفترة المسائية</t>
    </r>
    <r>
      <rPr>
        <sz val="10"/>
        <color theme="1"/>
        <rFont val="Calibri"/>
        <family val="0"/>
        <charset val="1"/>
      </rPr>
      <t xml:space="preserve">. </t>
    </r>
    <r>
      <rPr>
        <sz val="10"/>
        <color theme="1"/>
        <rFont val="Noto Sans Devanagari"/>
        <family val="2"/>
      </rPr>
      <t xml:space="preserve">أعتقد أن اسم الممرضة </t>
    </r>
    <r>
      <rPr>
        <sz val="10"/>
        <color theme="1"/>
        <rFont val="Calibri"/>
        <family val="0"/>
        <charset val="1"/>
      </rPr>
      <t xml:space="preserve">"</t>
    </r>
    <r>
      <rPr>
        <sz val="10"/>
        <color theme="1"/>
        <rFont val="Noto Sans Devanagari"/>
        <family val="2"/>
      </rPr>
      <t xml:space="preserve">كيك</t>
    </r>
    <r>
      <rPr>
        <sz val="10"/>
        <color theme="1"/>
        <rFont val="Calibri"/>
        <family val="0"/>
        <charset val="1"/>
      </rPr>
      <t xml:space="preserve">". </t>
    </r>
    <r>
      <rPr>
        <sz val="10"/>
        <color theme="1"/>
        <rFont val="Noto Sans Devanagari"/>
        <family val="2"/>
      </rPr>
      <t xml:space="preserve">كما أنهم رفضوا عرض الطفل على كاميرا شاشة الأم، ولم يلتزموا بتعليمات الطبيب الذي نصحهم بإرضاع الطفل فور دخوله الحضانة، بل أطعمته الممرضة بعد ساعتين</t>
    </r>
    <r>
      <rPr>
        <sz val="10"/>
        <color theme="1"/>
        <rFont val="Calibri"/>
        <family val="0"/>
        <charset val="1"/>
      </rPr>
      <t xml:space="preserve">.</t>
    </r>
  </si>
  <si>
    <t xml:space="preserve">My son 9 days old suffers from chafing and deformity in the breech area because of negligence from nursing staff in the nursery at evening shift, I think the nurse name is “Keyk”, they also refuse to show baby on cam on mother screen and don’t do doctor instruction who told them to feed the baby immediately after entering to nursery but the nurse feed him 2 hours later</t>
  </si>
  <si>
    <t xml:space="preserve">الوزارة قبلت طلب العملية والمستشفى يقول لم يأتي طلب الموافقه</t>
  </si>
  <si>
    <t xml:space="preserve">The ministry accepted the transaction request, but the hospital says it has not received approval for it.</t>
  </si>
  <si>
    <r>
      <rPr>
        <sz val="10"/>
        <color theme="1"/>
        <rFont val="Noto Sans Devanagari"/>
        <family val="2"/>
      </rPr>
      <t xml:space="preserve">زرت الطبيب لاخذ رأي طبي لكنه رفض الاطلاع على تقاريري واشعتي من مستشفى آخر مع ان التقارير والاشعه ليست قديمه وقال لي انا لا اثق بنتائج غيري وحاول اقناعي بعمل جديدة على تكلفة التأمين وحين رفضت ، رفض تشخيصي</t>
    </r>
    <r>
      <rPr>
        <sz val="10"/>
        <color theme="1"/>
        <rFont val="Calibri"/>
        <family val="0"/>
        <charset val="1"/>
      </rPr>
      <t xml:space="preserve">.</t>
    </r>
  </si>
  <si>
    <t xml:space="preserve">I visited the doctor to get a medical opinion, but he refused to look at my reports and x-rays from another hospital, even though the reports and x-rays were not old. He told me that he did not trust the results of others and tried to convince me to do new ones at the cost of the insurance. When I refused, he rejected my diagnosis.</t>
  </si>
  <si>
    <t xml:space="preserve">Dr NOHA ALI ABDEL KHALEK SALEH</t>
  </si>
  <si>
    <t xml:space="preserve"> اتمنى يكون فيه اهتمام كبير بقسم حساس ومهم مثل العنايه المركزه للاطفال ابتداء من طريقه الدكتوره نهى بالعلك
بالفم المفتوح وبصوت مرتفع بدون لبس الكمامه على الفم وايضا الكشف على الطفل بدون لبس قفازات !! اكل
البيض بالمكتب ورائحته منتشره بالمكان !!  انتظرت بكل هدوء ل٣ ساعات مع العلم ان ولادتي كانت
قيصري وكنت بحاله متعبه جدا ولا يوجد اي مراعاه لوضعي بالعكس انتظرت الى ان هبط سكري ل ٦٠ ووصلت
لمرحله انهيار بالبكاء والصراخ وبمجرد شافو وضعي كذا قالو خلاص خلصنا اوراقك ؟!! بس بعرف كان محتاج
الموضوع اوصل لهالمرحله من الانهيار ؟؟</t>
  </si>
  <si>
    <t xml:space="preserve">I hope there will be greater attention paid to a sensitive and important department like the pediatric intensive care unit, starting with Dr. Noha's method of chewing gum with her mouth open and loudly without wearing a mask, and also examining the child without wearing gloves! Eating eggs in the office and the smell permeated the place! I waited patiently for 3 hours, knowing that my delivery was a C-section and I was in a very weak state, and there was no consideration for my condition. On the contrary, I waited until my blood sugar dropped to 60 and I reached the point of collapse, crying and screaming. As soon as they saw my condition, they said, "We've finished your paperwork!" I just want to know, did it have to reach that point of collapse?</t>
  </si>
  <si>
    <t xml:space="preserve">Dr HORIYA ABDULLAH ALMASARI</t>
  </si>
  <si>
    <r>
      <rPr>
        <sz val="10"/>
        <color theme="1"/>
        <rFont val="Noto Sans Devanagari"/>
        <family val="2"/>
      </rPr>
      <t xml:space="preserve">الاشاعه بها حشو عادي وتم عمل الحشو كامل وبعدها حدث الم شديد فى الضرس مع شرب ساخن أو بارد يزداد الالم فى زيارتى الثانيه خبرتها بهذا الالم قالتلى أنه تحسس من نوعية الحشو و وضعت لى جل مسكن ولكن بعد مدة بسيطه عاد الالم مرة أخرى وقمت بزيارتها مرة أخرى وكشفت وقالت إن الحشو مرتفع فقامت بتقصير الضرس ولكن مازال الالم موجود وقمت بزيارة أخرى واخبرتها بأن الالم لازال موجود وكشفت على واعطتنى تخدير ثم قامت بحفر الضرس  مجددا واكتشفت وجود عصب وكان المفروض اكتشاف ذلك الامر مسبقا قبل حشو الضرس بعدها اخبرتنى أنها ستقوم برفع حشو العصب للتأمين فقلت لها ان التأمين خلص وفعلا جاء الرفض من  التامين لان هناك طلب سابق ، حاليا اطالب بالتحقيق والتوضيح من قبل الطبيبه المعالجه بانتظار ردكم </t>
    </r>
    <r>
      <rPr>
        <sz val="10"/>
        <color theme="1"/>
        <rFont val="Calibri"/>
        <family val="0"/>
        <charset val="1"/>
      </rPr>
      <t xml:space="preserve">.</t>
    </r>
  </si>
  <si>
    <t xml:space="preserve">The x-ray shows a regular filling, and the filling was completed. Afterwards, I experienced severe pain in the tooth when drinking hot or cold liquids. The pain increases during my second visit. I informed her about this pain, and she told me it was an allergy to the type of filling. She applied a pain-relieving gel, but after a short time, the pain returned. I visited her again, and she examined me and said the filling was too high. She shortened the tooth, but the pain persisted. I visited her again and told her that the pain was still there. She examined me, gave me anesthesia, and then drilled the tooth again. She discovered a nerve, which should have been discovered before filling the tooth. After that, she told me that she would remove the root canal filling for insurance purposes. I told her that the insurance had expired, and indeed, the insurance company refused because there was a previous claim. Currently, I am requesting an investigation and clarification from the treating dentist. I await your response.</t>
  </si>
  <si>
    <t xml:space="preserve">قسم الجراحة العامة</t>
  </si>
  <si>
    <t xml:space="preserve">تم رفض تعديل الاجازة المرضية من قبل الطبيب</t>
  </si>
  <si>
    <t xml:space="preserve">The doctor refused to amend the sick leave certificate.</t>
  </si>
  <si>
    <r>
      <rPr>
        <sz val="10"/>
        <color theme="1"/>
        <rFont val="Noto Sans Devanagari"/>
        <family val="2"/>
      </rPr>
      <t xml:space="preserve">المراجع يفيد بأنه تم رفض تسليمه اشعار المراجعه </t>
    </r>
    <r>
      <rPr>
        <sz val="10"/>
        <color theme="1"/>
        <rFont val="Calibri"/>
        <family val="0"/>
        <charset val="1"/>
      </rPr>
      <t xml:space="preserve">, </t>
    </r>
    <r>
      <rPr>
        <sz val="10"/>
        <color theme="1"/>
        <rFont val="Noto Sans Devanagari"/>
        <family val="2"/>
      </rPr>
      <t xml:space="preserve">بانتظار افادتكم </t>
    </r>
  </si>
  <si>
    <t xml:space="preserve">The reviewer reports that he was refused service with the review notice; awaiting your response.</t>
  </si>
  <si>
    <r>
      <rPr>
        <sz val="10"/>
        <color theme="1"/>
        <rFont val="Noto Sans Devanagari"/>
        <family val="2"/>
      </rPr>
      <t xml:space="preserve">لدى المراجعه رغبه بعمل اجراء تحليل الزواج  بمركز اخر ولكن تم رفع بياناتها لدى مستشفى الحمادي ويتوجب الغاءه من قبلكم لوجود تعارض عند رفع الطلب لدى المركز الاخر  بانتظار افادتكم </t>
    </r>
    <r>
      <rPr>
        <sz val="10"/>
        <color theme="1"/>
        <rFont val="Calibri"/>
        <family val="0"/>
        <charset val="1"/>
      </rPr>
      <t xml:space="preserve">.. </t>
    </r>
  </si>
  <si>
    <t xml:space="preserve">The patient wishes to have the premarital analysis done at another center, but her data has already been submitted to Al Hammadi Hospital and it must be cancelled by you due to a conflict when submitting the request to the other center. We await your response.</t>
  </si>
  <si>
    <r>
      <rPr>
        <sz val="10"/>
        <color theme="1"/>
        <rFont val="Noto Sans Devanagari"/>
        <family val="2"/>
      </rPr>
      <t xml:space="preserve">مستشفى الحمادي النزهة قسم الاسنان عيادة دكتور هاني موسى الغى مواعيد علاج حشوات اسناني ثلاث مرات بحجة ان العيادة تتحول من مسائي الى صباحي </t>
    </r>
    <r>
      <rPr>
        <sz val="10"/>
        <color theme="1"/>
        <rFont val="Calibri"/>
        <family val="0"/>
        <charset val="1"/>
      </rPr>
      <t xml:space="preserve">.. </t>
    </r>
    <r>
      <rPr>
        <sz val="10"/>
        <color theme="1"/>
        <rFont val="Noto Sans Devanagari"/>
        <family val="2"/>
      </rPr>
      <t xml:space="preserve">و لما كلمت مواعيد المستشفى عشان احدد موعد ثاني مسائي مع دكتور اخر بعد ما الغى مواعيدي ثلاث مرات ابلغوني بعدم وجود اي دكتور متوفر مسائي </t>
    </r>
    <r>
      <rPr>
        <sz val="10"/>
        <color theme="1"/>
        <rFont val="Calibri"/>
        <family val="0"/>
        <charset val="1"/>
      </rPr>
      <t xml:space="preserve">.. </t>
    </r>
    <r>
      <rPr>
        <sz val="10"/>
        <color theme="1"/>
        <rFont val="Noto Sans Devanagari"/>
        <family val="2"/>
      </rPr>
      <t xml:space="preserve">والان لا اعلم ماذا افعل والحشو المؤقت يؤلم ولا استطع الذهاب لهم صباحا بحكم ظروف عملي </t>
    </r>
    <r>
      <rPr>
        <sz val="10"/>
        <color theme="1"/>
        <rFont val="Calibri"/>
        <family val="0"/>
        <charset val="1"/>
      </rPr>
      <t xml:space="preserve">.</t>
    </r>
  </si>
  <si>
    <t xml:space="preserve">Al Hammadi Hospital, Al Nozha, Dental Department, Dr. Hani Moussa's clinic, canceled my dental filling appointments three times, claiming that the clinic was switching from evening to morning hours. When I called the hospital's appointments department to schedule another evening appointment with another doctor after he canceled my appointments three times, they informed me that no doctor was available in the evening. Now I don't know what to do, and the temporary filling hurts, and I can't go to them in the morning due to my work circumstances.</t>
  </si>
  <si>
    <t xml:space="preserve">3.1.1.Paperwork delays</t>
  </si>
  <si>
    <r>
      <rPr>
        <sz val="10"/>
        <color theme="1"/>
        <rFont val="Noto Sans Devanagari"/>
        <family val="2"/>
      </rPr>
      <t xml:space="preserve">يفيد المراجع بضرورة استلام تقارير سنة </t>
    </r>
    <r>
      <rPr>
        <sz val="10"/>
        <color theme="1"/>
        <rFont val="Calibri"/>
        <family val="0"/>
        <charset val="1"/>
      </rPr>
      <t xml:space="preserve">2010 </t>
    </r>
    <r>
      <rPr>
        <sz val="10"/>
        <color theme="1"/>
        <rFont val="Noto Sans Devanagari"/>
        <family val="2"/>
      </rPr>
      <t xml:space="preserve">وتمت افادته بعدم وجودها </t>
    </r>
  </si>
  <si>
    <t xml:space="preserve">The auditor stated that he needed to receive the 2010 reports but was informed that they were unavailable.</t>
  </si>
  <si>
    <t xml:space="preserve">2.1.3.No medication prescribed</t>
  </si>
  <si>
    <t xml:space="preserve">لم يتم صرف الوصفه </t>
  </si>
  <si>
    <t xml:space="preserve">The prescription was not filled.</t>
  </si>
  <si>
    <r>
      <rPr>
        <sz val="10"/>
        <color theme="1"/>
        <rFont val="Noto Sans Devanagari"/>
        <family val="2"/>
      </rPr>
      <t xml:space="preserve">لدى المريض وصفة طبيه ولم يتم صرفها للمريض </t>
    </r>
    <r>
      <rPr>
        <sz val="10"/>
        <color theme="1"/>
        <rFont val="Calibri"/>
        <family val="0"/>
        <charset val="1"/>
      </rPr>
      <t xml:space="preserve">. </t>
    </r>
  </si>
  <si>
    <t xml:space="preserve">The patient has a prescription that has not been dispensed to the patient.</t>
  </si>
  <si>
    <t xml:space="preserve">Dr DOAA AWAD MASSOUD MOHAMED</t>
  </si>
  <si>
    <r>
      <rPr>
        <sz val="10"/>
        <color theme="1"/>
        <rFont val="Noto Sans Devanagari"/>
        <family val="2"/>
      </rPr>
      <t xml:space="preserve">كان عندي موعد الساعه </t>
    </r>
    <r>
      <rPr>
        <sz val="10"/>
        <color theme="1"/>
        <rFont val="Calibri"/>
        <family val="0"/>
        <charset val="1"/>
      </rPr>
      <t xml:space="preserve">3 </t>
    </r>
    <r>
      <rPr>
        <sz val="10"/>
        <color theme="1"/>
        <rFont val="Noto Sans Devanagari"/>
        <family val="2"/>
      </rPr>
      <t xml:space="preserve">ونص مع د</t>
    </r>
    <r>
      <rPr>
        <sz val="10"/>
        <color theme="1"/>
        <rFont val="Calibri"/>
        <family val="0"/>
        <charset val="1"/>
      </rPr>
      <t xml:space="preserve">.</t>
    </r>
    <r>
      <rPr>
        <sz val="10"/>
        <color theme="1"/>
        <rFont val="Noto Sans Devanagari"/>
        <family val="2"/>
      </rPr>
      <t xml:space="preserve">دعاء يوم </t>
    </r>
    <r>
      <rPr>
        <sz val="10"/>
        <color theme="1"/>
        <rFont val="Calibri"/>
        <family val="0"/>
        <charset val="1"/>
      </rPr>
      <t xml:space="preserve">2 </t>
    </r>
    <r>
      <rPr>
        <sz val="10"/>
        <color theme="1"/>
        <rFont val="Noto Sans Devanagari"/>
        <family val="2"/>
      </rPr>
      <t xml:space="preserve">فبراير وتوجهت للمستشفى الساعه </t>
    </r>
    <r>
      <rPr>
        <sz val="10"/>
        <color theme="1"/>
        <rFont val="Calibri"/>
        <family val="0"/>
        <charset val="1"/>
      </rPr>
      <t xml:space="preserve">2 </t>
    </r>
    <r>
      <rPr>
        <sz val="10"/>
        <color theme="1"/>
        <rFont val="Noto Sans Devanagari"/>
        <family val="2"/>
      </rPr>
      <t xml:space="preserve">ولما جاء وقت موعدي تم تقديم ناس علي وادخالهم قبلي وانتظرت حتى الساعه السادسه وعند دخولي للدكتوره كان اسلوب الدكتوره جدا سيء معي وقالت انتي اصلا ماعندك موعد واطلعي لا تأخريني وتعطليني عن شغلي وانا عندي موعد والفاتوره معاي</t>
    </r>
  </si>
  <si>
    <t xml:space="preserve">I had an appointment at 3:30 with Dr. Doaa on February 2nd, and I went to the hospital at 2:00. When it was time for my appointment, people were seen before me, and I waited until 6:00. When I finally went in to see the doctor, she was very rude to me. She told me I didn't even have an appointment and to leave, saying I was delaying her and interfering with her work, even though I had an appointment and the bill was with me.</t>
  </si>
  <si>
    <r>
      <rPr>
        <sz val="10"/>
        <color theme="1"/>
        <rFont val="Noto Sans Devanagari"/>
        <family val="2"/>
      </rPr>
      <t xml:space="preserve">تفيد المريضه بأنها دخلت للطوارىء كحالة ولادة وبعد الكشف تقرر عمل عملية قيصريه بشكل عاجل وتم عمل العمليه دون رفع طلب موافقه للتأمين في حينها وتم دفع تكاليف العمليه كاش على اساس ان طلب الموافقه تم رفعه وعند الحصول على الموافقه سيتم استرجاع تكاليف العمليه لكن الطلب لم يتم رفعه في حينها وتم رفع الطلب بعد ذلك بمده وجاء الرفض من التأمين لعدم وجود مبرر ولم تتم افادة التأمين بمبرر حتى الان</t>
    </r>
    <r>
      <rPr>
        <sz val="10"/>
        <color theme="1"/>
        <rFont val="Calibri"/>
        <family val="0"/>
        <charset val="1"/>
      </rPr>
      <t xml:space="preserve">.</t>
    </r>
  </si>
  <si>
    <t xml:space="preserve">The patient reports that she entered the emergency room as a childbirth case, and after examination, it was decided to perform an urgent cesarean section. The operation was performed without submitting an insurance approval request at the time, and the costs of the operation were paid in cash on the basis that the approval request had been submitted and that upon obtaining approval, the costs of the operation would be reimbursed. However, the request was not submitted at the time, and the request was submitted some time later, and the insurance rejected it due to the lack of justification. The insurance has not been informed of any justification to this day.</t>
  </si>
  <si>
    <t xml:space="preserve">Dr FARHAN ABDUL   AZEEZ</t>
  </si>
  <si>
    <r>
      <rPr>
        <sz val="10"/>
        <color theme="1"/>
        <rFont val="Noto Sans Devanagari"/>
        <family val="2"/>
      </rPr>
      <t xml:space="preserve">حضرت المريضة إلى موعدها في الوقت المحدد وانتظرت لمدة ساعتين، وبعد ذلك غادر الطبيب العيادة ولم يناديها أحد للدخول</t>
    </r>
    <r>
      <rPr>
        <sz val="10"/>
        <color theme="1"/>
        <rFont val="Calibri"/>
        <family val="0"/>
        <charset val="1"/>
      </rPr>
      <t xml:space="preserve">.</t>
    </r>
  </si>
  <si>
    <t xml:space="preserve"> patient come to appointment on time and wait for 2 hours and then after waiting , the doctor leave the clinic  and no one calling her to enter to the clinic</t>
  </si>
  <si>
    <r>
      <rPr>
        <sz val="10"/>
        <color theme="1"/>
        <rFont val="Noto Sans Devanagari"/>
        <family val="2"/>
      </rPr>
      <t xml:space="preserve">تم افادة المريض بانه تم رفع طلب للتأمين وعند التواصل مع التأمين يتم ابلاغ المراجع بانه لم يتم رفع اي طلب من قبل المستشفى بانتظار التواصل مع المستفيد للتوضيح ومن ثم الرد ع الشكوى بالنظام </t>
    </r>
    <r>
      <rPr>
        <sz val="10"/>
        <color theme="1"/>
        <rFont val="Calibri"/>
        <family val="0"/>
        <charset val="1"/>
      </rPr>
      <t xml:space="preserve">.</t>
    </r>
  </si>
  <si>
    <t xml:space="preserve">The patient's insurance request was submitted for insurance purposes, and communication with the insurance company is being reported. The hospital is notifying that no request has been submitted, pending communication with others for clarification, and then a response will be provided to the system.</t>
  </si>
  <si>
    <t xml:space="preserve">Dr AYMAN SADEEK MOHAMMED MOUSTAFA</t>
  </si>
  <si>
    <t xml:space="preserve">4.4.Referrals</t>
  </si>
  <si>
    <t xml:space="preserve">تم رفض خروج الطفل لمستشفى آخر من قبل الطبيب دون سبب</t>
  </si>
  <si>
    <t xml:space="preserve">The child was refused discharge to another hospital by the doctor without reason.</t>
  </si>
  <si>
    <t xml:space="preserve">Dr RATHATH ALSEDIQ ABDULLAH IBRAHIM</t>
  </si>
  <si>
    <t xml:space="preserve">2.3.Skills and 
Conduct</t>
  </si>
  <si>
    <t xml:space="preserve">تم دخولي للتنويم بعد عملية في الفك وكنت احتاج لاخذ مسكنات لتهدئة الالم وطلبت ذلك من الدكتوره لكنها رفضت على اعتبار اني سبق و اخذت المسكنات 
لكني لم اخذ المسكنات اطلاقا وذكرت ذلك للدكتوره ولم ترفض فقط بل سخرت من مشاعري بقولها تحملي الالم وهي تضحك</t>
  </si>
  <si>
    <t xml:space="preserve">I was admitted to the ward after jaw surgery and needed painkillers to ease the pain. I asked the doctor for them, but she refused, saying I had already taken them. However, I hadn't taken any painkillers at all, and I mentioned this to the doctor. Not only did she refuse, but she mocked my feelings, telling me to endure the pain while laughing.</t>
  </si>
  <si>
    <r>
      <rPr>
        <sz val="10"/>
        <color theme="1"/>
        <rFont val="Noto Sans Devanagari"/>
        <family val="2"/>
      </rPr>
      <t xml:space="preserve">افادني المستشفى بانه تم رفع طلب الموافقه على العمليه </t>
    </r>
    <r>
      <rPr>
        <sz val="10"/>
        <color theme="1"/>
        <rFont val="Calibri"/>
        <family val="0"/>
        <charset val="1"/>
      </rPr>
      <t xml:space="preserve">6 </t>
    </r>
    <r>
      <rPr>
        <sz val="10"/>
        <color theme="1"/>
        <rFont val="Noto Sans Devanagari"/>
        <family val="2"/>
      </rPr>
      <t xml:space="preserve">مرات ويتم الرفض وعند التواصل مع شركة التأمين </t>
    </r>
    <r>
      <rPr>
        <sz val="10"/>
        <color theme="1"/>
        <rFont val="Calibri"/>
        <family val="0"/>
        <charset val="1"/>
      </rPr>
      <t xml:space="preserve">(</t>
    </r>
    <r>
      <rPr>
        <sz val="10"/>
        <color theme="1"/>
        <rFont val="Noto Sans Devanagari"/>
        <family val="2"/>
      </rPr>
      <t xml:space="preserve">بوبا</t>
    </r>
    <r>
      <rPr>
        <sz val="10"/>
        <color theme="1"/>
        <rFont val="Calibri"/>
        <family val="0"/>
        <charset val="1"/>
      </rPr>
      <t xml:space="preserve">) </t>
    </r>
    <r>
      <rPr>
        <sz val="10"/>
        <color theme="1"/>
        <rFont val="Noto Sans Devanagari"/>
        <family val="2"/>
      </rPr>
      <t xml:space="preserve">افادونا بعدم رفع البيانات الصحيحة من الطبيب المعالج وعند مراجعة الطبيب المعالج افادنا بأنه رفع البيانات بشكل صحيح </t>
    </r>
    <r>
      <rPr>
        <sz val="10"/>
        <color theme="1"/>
        <rFont val="Calibri"/>
        <family val="0"/>
        <charset val="1"/>
      </rPr>
      <t xml:space="preserve">.</t>
    </r>
  </si>
  <si>
    <t xml:space="preserve">The hospital informed me that the request for approval of the operation was submitted 6 times and was rejected. When we contacted the insurance company (Bupa), they informed us that the correct data was not submitted by the treating physician. When we consulted the treating physician, he informed us that he had submitted the data correctly.</t>
  </si>
  <si>
    <t xml:space="preserve">MOHAMMED HASHIM AL ATHAS </t>
  </si>
  <si>
    <t xml:space="preserve">طول وقت الزياره  في العياده اكلم الدكتور وهو يناظر جواله ومتجاهلني وقاعد يرد على استفساراتي من غير نفس ولم يقم بتشخيصي بالشكل الصحيح ووقت الزياره من حقي كمريض ان يعيرني كامل اهتمامه حيث اعتبر ذلك نوع من انواع الاهانه والاستهزاء بي شخصيا</t>
  </si>
  <si>
    <t xml:space="preserve">During my entire visit to the clinic, I was talking to the doctor while he was looking at his phone and ignoring me. He answered my questions listlessly and did not diagnose me properly. As a patient, I have the right to his full attention during my visit, and I consider this a form of insult and mockery of me personally.</t>
  </si>
  <si>
    <t xml:space="preserve">زرت المستشفى في حاله طاره طفلتي حررتها ٤٠ تم الافاده التامين غير مغطى مع انه مدرج من ضمن المستشفيات المغطى وطفلتي ولدت فيه</t>
  </si>
  <si>
    <t xml:space="preserve">I visited the hospital in an emergency for my child. I paid 40 [currency unspecified] and was informed that the insurance did not cover it, even though it is listed among the covered hospitals. My child was admitted there.</t>
  </si>
  <si>
    <t xml:space="preserve">KHANSA MOHAMMED ALI</t>
  </si>
  <si>
    <t xml:space="preserve">1.3.3.Rough treatment</t>
  </si>
  <si>
    <t xml:space="preserve">تم تحليل عينه براز اكرمكم االله والنتيجه ايجابيه بجرثومه معده لطفلتي البالغه من العمر سنه وعلى اساسها قرر الطبيب تنويمها واعطائها مضادات حيويه وخطه علاجيه ثم بعد التنويم بيومين اكتشف الطبيب ان نتيجة التحليل كانت خاطئه من الاساس بعد اخذه لعينه اخرى وتحليلها حيث ظهرت النتائج سلبيه وهذا مايعود  بالضرر على بنتي بسبب تحليل خاطئ من قبل موظفتكم </t>
  </si>
  <si>
    <t xml:space="preserve">A stool sample was analyzed (excuse the expression) for my one-year-old daughter, and the result was positive for Helicobacter pylori. Based on this, the doctor decided to admit her and prescribe antibiotics and a treatment plan. However, two days after her admission, the doctor discovered that the initial test result was incorrect after taking another sample and analyzing it, which came back negative. This is harming my daughter because of an incorrect analysis by your employee.</t>
  </si>
  <si>
    <r>
      <rPr>
        <sz val="10"/>
        <color theme="1"/>
        <rFont val="Noto Sans Devanagari"/>
        <family val="2"/>
      </rPr>
      <t xml:space="preserve">كانت الممرضة </t>
    </r>
    <r>
      <rPr>
        <sz val="10"/>
        <color theme="1"/>
        <rFont val="Calibri"/>
        <family val="0"/>
        <charset val="1"/>
      </rPr>
      <t xml:space="preserve">(</t>
    </r>
    <r>
      <rPr>
        <sz val="10"/>
        <color theme="1"/>
        <rFont val="Noto Sans Devanagari"/>
        <family val="2"/>
      </rPr>
      <t xml:space="preserve">إيلين</t>
    </r>
    <r>
      <rPr>
        <sz val="10"/>
        <color theme="1"/>
        <rFont val="Calibri"/>
        <family val="0"/>
        <charset val="1"/>
      </rPr>
      <t xml:space="preserve">) </t>
    </r>
    <r>
      <rPr>
        <sz val="10"/>
        <color theme="1"/>
        <rFont val="Noto Sans Devanagari"/>
        <family val="2"/>
      </rPr>
      <t xml:space="preserve">تعاملني أنا وطفلي معاملة سيئة، فقد لفت الشريط اللاصق حول ذراع الطفل بقوة، وطلبت منها التوقف، لكنها استمرت في ذلك حتى تورمت ذراع الطفل، وازداد التورم يومًا بعد يوم حتى جاء الطبيب ورأى ذراع الطفل في حالة سيئة للغاية</t>
    </r>
    <r>
      <rPr>
        <sz val="10"/>
        <color theme="1"/>
        <rFont val="Calibri"/>
        <family val="0"/>
        <charset val="1"/>
      </rPr>
      <t xml:space="preserve">.</t>
    </r>
  </si>
  <si>
    <t xml:space="preserve">The nurse (Eleen) was treated me and my baby badly, she wrapped the tape on baby’ arm strongly and I told her not to do but she keep doing that till baby’ arm became swollen and everyday it swollen more till doctor came and see baby arm in a very bad condition </t>
  </si>
  <si>
    <t xml:space="preserve">لم تظهر لقاحات التهاب الكبد الوبائي سي، إيه، وبي بعد على موقع صحتي</t>
  </si>
  <si>
    <t xml:space="preserve">Hepatitis C, A, and B vaccinations not yet appeared on seha</t>
  </si>
  <si>
    <t xml:space="preserve"> 2024/03/02</t>
  </si>
  <si>
    <t xml:space="preserve">Dr SHAIMAA ALY AHMED GENEDY</t>
  </si>
  <si>
    <r>
      <rPr>
        <sz val="10"/>
        <color theme="1"/>
        <rFont val="Noto Sans Devanagari"/>
        <family val="2"/>
      </rPr>
      <t xml:space="preserve">أتقدم إليكم بشكوى عن ما تعرضت له والدتي من الإهمال وعدم التصرف بمهنية من قِبل مجموعة من أطباء
العناية وبعض الممرضات أثناء تواجدها في العناية المركزة في المستشفى. حيث أنها تعرضت لجلطة دماغية في
يوم الثلاثاء الموافق </t>
    </r>
    <r>
      <rPr>
        <sz val="10"/>
        <color theme="1"/>
        <rFont val="Calibri"/>
        <family val="0"/>
        <charset val="1"/>
      </rPr>
      <t xml:space="preserve">2024-2-13 وتم إحضارها للطوارئ وبناء على توصية طبيب الطوارئ أدخلت للعناية المركزة
</t>
    </r>
    <r>
      <rPr>
        <sz val="10"/>
        <color theme="1"/>
        <rFont val="Noto Sans Devanagari"/>
        <family val="2"/>
      </rPr>
      <t xml:space="preserve">بحدود الساعة الواحدة ليلا،ً وقد قابلت الدكتورة المناوبة في العناية المركزة والتي فحصت والدتي وكان وضعها
الصحي مستقر وتتحدث بشكل عادي ومريح، وعند دخولي العناية في الساعة السادسة صباحاً وجدت والدتي تعاني من البرد الشديد، بشكل متكرر وسألت والدتي عما اذا كانت الطبيبه مرت عليها اثناء الليل وردت بالنفي</t>
    </r>
    <r>
      <rPr>
        <sz val="10"/>
        <color theme="1"/>
        <rFont val="Calibri"/>
        <family val="0"/>
        <charset val="1"/>
      </rPr>
      <t xml:space="preserve">!
</t>
    </r>
    <r>
      <rPr>
        <sz val="10"/>
        <color theme="1"/>
        <rFont val="Noto Sans Devanagari"/>
        <family val="2"/>
      </rPr>
      <t xml:space="preserve">بعد ذلك قمت انا بالذهاب للطبيبة المناوبة وكانت المفاجأة أنها لا تعلم عن وضع والدتي أي شيء!! وطلبت منها الذهاب لوالدتي والتي صرفت لها مسكن للصداع، وعلاج للغثيان، وكان تعجبي أن الطبيبة لم تمر على المرضى ليلا</t>
    </r>
    <r>
      <rPr>
        <sz val="10"/>
        <color theme="1"/>
        <rFont val="Calibri"/>
        <family val="0"/>
        <charset val="1"/>
      </rPr>
      <t xml:space="preserve">!!
</t>
    </r>
    <r>
      <rPr>
        <sz val="10"/>
        <color theme="1"/>
        <rFont val="Noto Sans Devanagari"/>
        <family val="2"/>
      </rPr>
      <t xml:space="preserve">وبعد إخراج والدتي من العناية على مسؤوليتي طلبت تقرير بحالتها الصحية فأخبرني الطبيب/ سيد
بمراجعة الطبيبة المسؤولة عنها وهي شيماء علي وقد راجعتها صباح يوم السبت وكانت مغلقه مكتبها وطرقت
الباب و إنتظرت طويلاً وبعد فترة تفاجأت أنها موجودة في الغرفة وليس لديها مريض ؟ وطلبت منها تقرير بوضع
والدتي وان طبيب العناية ابلغني بمراجعتها لكنها رفضت بشكل قاطع إعطائي أي تقرير عن حالة والدتي وطلبت مني أن اتوجه للاستقبال لتسديد كشف جديد !!! ابلغتها ان كلامها غير صحيح وغير معقول وأثناء الحديث معها
ومناقشة وضع والدتي الصحي كانت تجري مكالمة مع مكتب للشغالات وقطعت حديثي بشكل مستفز وغير مبالية
بوجودي لتستمر في مكالمتها الهاتفية التي هي خارج نطاق العمل ووقت العمل لتتحدث بأمر خاص بمنزلها </t>
    </r>
    <r>
      <rPr>
        <sz val="10"/>
        <color theme="1"/>
        <rFont val="Calibri"/>
        <family val="0"/>
        <charset val="1"/>
      </rPr>
      <t xml:space="preserve">!
 </t>
    </r>
  </si>
  <si>
    <r>
      <rPr>
        <sz val="10"/>
        <color theme="1"/>
        <rFont val="Calibri"/>
        <family val="0"/>
        <charset val="1"/>
      </rPr>
      <t xml:space="preserve">I am submitting a complaint regarding the neglect and lack of professionalism that my mother was subjected to by a group of ICU doctors and some nurses during her stay in the Intensive Care Unit at the hospital. She suffered a stroke on Tuesday, 2024-2-13, and was brought to the Emergency Department. Based on the emergency doctor’s recommendation, she was admitted to the ICU at </t>
    </r>
    <r>
      <rPr>
        <sz val="10"/>
        <color theme="1"/>
        <rFont val="Noto Sans Devanagari"/>
        <family val="2"/>
      </rPr>
      <t xml:space="preserve">حوالي </t>
    </r>
    <r>
      <rPr>
        <sz val="10"/>
        <color theme="1"/>
        <rFont val="Calibri"/>
        <family val="0"/>
        <charset val="1"/>
      </rPr>
      <t xml:space="preserve">one o’clock at night. I met the on-duty ICU doctor who examined my mother, and her condition was stable and she was speaking normally and comfortably.
When I entered the ICU at six in the morning, I found my mother suffering from severe cold repeatedly. I asked her whether the doctor had checked on her during the night, and she replied no. I then went to the on-duty doctor myself, and to my surprise, she did not know anything about my mother’s condition. I asked her to go and see my mother, and she prescribed a painkiller for headache and medication for nausea. I was shocked that the doctor had not checked on the patients during the night.
After discharging my mother from the ICU under my responsibility, I requested a medical report about her condition. Dr. Sayed told me to follow up with the doctor responsible for her, Dr. Shaimaa Ali. I visited her on Saturday morning; her office was closed. I knocked and waited for a long time. After a while, I was surprised to find that she was inside the room and did not have any patient. I requested a report about my mother’s condition and informed her that the ICU doctor had directed me to follow up with her, but she categorically refused to provide any report and asked me to go to reception and pay for a new consultation. I informed her that what she was saying was incorrect and unreasonable. During the conversation and while discussing my mother’s medical condition, she was making a phone call to a domestic workers office and interrupted me in a provocative and careless manner to continue her phone call, which was unrelated to work and during working hours, speaking about a personal matter related to her home.</t>
    </r>
  </si>
  <si>
    <t xml:space="preserve">اطباء الطواريء</t>
  </si>
  <si>
    <t xml:space="preserve">0.02</t>
  </si>
  <si>
    <t xml:space="preserve">عيادات المخ والاعصاب</t>
  </si>
  <si>
    <t xml:space="preserve">137.8</t>
  </si>
  <si>
    <t xml:space="preserve">TOTAL</t>
  </si>
  <si>
    <t xml:space="preserve">5.8</t>
  </si>
  <si>
    <t xml:space="preserve">قسم العناية المركزة لحديثي الولادة</t>
  </si>
  <si>
    <t xml:space="preserve">7.8</t>
  </si>
  <si>
    <t xml:space="preserve">تمريض الحضانه</t>
  </si>
  <si>
    <t xml:space="preserve"> </t>
  </si>
  <si>
    <t xml:space="preserve">(empty)</t>
  </si>
  <si>
    <t xml:space="preserve">تمريض وحدة العناية المركزة</t>
  </si>
  <si>
    <r>
      <rPr>
        <sz val="10"/>
        <color theme="1"/>
        <rFont val="Noto Sans Devanagari"/>
        <family val="2"/>
      </rPr>
      <t xml:space="preserve">عندما زرت والدتي في العناية المركزة الساعة السادسة صباحًا، وجدتها تعاني من نزلة برد وصداع شديد مع قيء، وكانت ممرضتان تجلسان حولها دون أن تفعلا شيئًا! سألتها متى بدأت تشعر بالبرد، فقالت منذ الليل، وطلبت منهما إحضار بطانية، لكن لم يحضرها أحد! غادرت بعد إخبار الطبيب، ثم عدت الساعة الثامنة مساءً، فوجدتها تعاني من نفس الحالة، ولم تساعدها أي من الممرضات أو تُبلغ الطبيب بذلك</t>
    </r>
    <r>
      <rPr>
        <sz val="10"/>
        <color theme="1"/>
        <rFont val="Calibri"/>
        <family val="0"/>
        <charset val="1"/>
      </rPr>
      <t xml:space="preserve">.
</t>
    </r>
  </si>
  <si>
    <t xml:space="preserve">When I visit my mom in I.C.U at 6 a.m. I found her suffer from cold and strong headache with vomiting with 2 nurses sitting around her doing nothing!  I asked her when you start feel cold, she said since night and asked them to bring me blanket but no one bring it yet!! I left after telling the doctor and I came again at 8 P.m. and I found her suffer again of the same situation and no one of nurses helps her or inform the doctor about that
</t>
  </si>
  <si>
    <t xml:space="preserve">قسم الأمن</t>
  </si>
  <si>
    <r>
      <rPr>
        <sz val="10"/>
        <color theme="1"/>
        <rFont val="Noto Sans Devanagari"/>
        <family val="2"/>
      </rPr>
      <t xml:space="preserve">يفيد المراجع بان تاريخ الاجازه غير صحيح </t>
    </r>
    <r>
      <rPr>
        <sz val="10"/>
        <color theme="1"/>
        <rFont val="Calibri"/>
        <family val="0"/>
        <charset val="1"/>
      </rPr>
      <t xml:space="preserve">..</t>
    </r>
  </si>
  <si>
    <t xml:space="preserve">The patient reports that the leave date is incorrect.</t>
  </si>
  <si>
    <t xml:space="preserve">وحدة العناية المركزة</t>
  </si>
  <si>
    <t xml:space="preserve">لا تظهر اللقاحات في صحتي</t>
  </si>
  <si>
    <t xml:space="preserve">vaccines not appear on SEHTI</t>
  </si>
  <si>
    <t xml:space="preserve">قسم المطبخ</t>
  </si>
  <si>
    <r>
      <rPr>
        <sz val="10"/>
        <color theme="1"/>
        <rFont val="Noto Sans Devanagari"/>
        <family val="2"/>
      </rPr>
      <t xml:space="preserve">تم حضورنا الى قسم الطورائ وبعد الانتهاء من الفرز تم توجيهنا الى العيادت الخارجية رغم ان لدي الم شديد في البطن وعند التوجهه والانتهاء من العيادة لاجراء الفحوصات المخبريه افادونا بمعاودة الزيارة وذلك لسبب انتاء ساعات العمل ، بالاضافة الى تلقي سوء معاملة من موظفة الفرز </t>
    </r>
    <r>
      <rPr>
        <sz val="10"/>
        <color theme="1"/>
        <rFont val="Calibri"/>
        <family val="0"/>
        <charset val="1"/>
      </rPr>
      <t xml:space="preserve">(</t>
    </r>
    <r>
      <rPr>
        <sz val="10"/>
        <color theme="1"/>
        <rFont val="Noto Sans Devanagari"/>
        <family val="2"/>
      </rPr>
      <t xml:space="preserve">ركاد </t>
    </r>
    <r>
      <rPr>
        <sz val="10"/>
        <color theme="1"/>
        <rFont val="Calibri"/>
        <family val="0"/>
        <charset val="1"/>
      </rPr>
      <t xml:space="preserve">) .  </t>
    </r>
  </si>
  <si>
    <t xml:space="preserve">We went to the emergency department and after the triage was completed, we were directed to the outpatient clinics, even though I had severe abdominal pain. When we went to the clinic and finished to conduct laboratory tests, they told us to come back again because the working hours had ended, in addition to receiving bad treatment from the triage employee (Rakad).</t>
  </si>
  <si>
    <t xml:space="preserve">Dr MAHMOUD ELAMIN ELTAYEB ABUGANAYA</t>
  </si>
  <si>
    <t xml:space="preserve"> قمت بزيارة الدكتور محمد الأمين لكن لم أجد اي فائدة من ذلك قام بفك الجبيرة وكان يتفحص قدمي بعينيه ولم
يتكلف بالاطلاع عليها كثيرًا فقط قام بتحركيها امام وللخلف، وكنت اقوم بسؤاله عن امور كثيرة لم يخبرني كيف
امارس بعض الامور كالمشي والقيادة والنادي وغيرها... كان كل شيء احتاج لسؤاله عنه، وصرف لي مشد قدم عادي
وليس دعامة لو كان ممكن يسند قدمي والمشد كان مؤلم جدًا كحد السكين!! وكنت احتاج لسؤاله متى ارتديه متى
اتوقف عن ارتداءه متى استخدم ماذا افعل! والآن بعد شهرين من مراجعتي له أعاني من التهاب حاد في الوتر في
نفس القدم ونفس جهة الكسر والتمزق التي حدثت لي وقتها! هل هذا بسبب اهماله حيث انه لم يقم بواجبه
الكامل؟ لأن لا ارى اي مسبب غير ذلك، هو الطبيب هو من يحتاج ان يخبرني بكل شيء بدل من انتظاري لسؤاله،
وانا الآن اعاني من ألم شدددديد جدًا</t>
  </si>
  <si>
    <t xml:space="preserve">I visited Dr. Mohammed Al-Ameen, but I did not find any benefit from that. He removed the cast and was examining my foot with his eyes and did not bother to look at it carefully. He only moved it forward and backward. I was asking him about many things, and he did not tell me how to practice certain activities such as walking, driving, going to the gym, and others. I had to ask him about everything. He prescribed a regular ankle brace for me, not a supportive brace that could support my foot, and the brace was very painful like a knife!! I had to ask him when to wear it, when to stop wearing it, when to use it, and what I should do. Now, two months after my visit to him, I am suffering from severe tendon inflammation in the same foot and the same side of the fracture and tear that happened to me at that time! Is this because of his negligence, since he did not perform his full duty? Because I do not see any other cause than that. He is the doctor; he is the one who needs to tell me everything instead of waiting for me to ask him. And now I am suffering from very, very severe pain.</t>
  </si>
  <si>
    <t xml:space="preserve">عيادات الباطنية</t>
  </si>
  <si>
    <r>
      <rPr>
        <sz val="10"/>
        <color theme="1"/>
        <rFont val="Noto Sans Devanagari"/>
        <family val="2"/>
      </rPr>
      <t xml:space="preserve"> تم الكشف مع دكتور محمد العنزي يوم </t>
    </r>
    <r>
      <rPr>
        <sz val="10"/>
        <color theme="1"/>
        <rFont val="Calibri"/>
        <family val="0"/>
        <charset val="1"/>
      </rPr>
      <t xml:space="preserve">29 فبراير وعرضي على اخصائية الفحص الاولي وتم اعطائي قياسات
</t>
    </r>
    <r>
      <rPr>
        <sz val="10"/>
        <color theme="1"/>
        <rFont val="Noto Sans Devanagari"/>
        <family val="2"/>
      </rPr>
      <t xml:space="preserve">النظارة الجديدة وبعد الذهاب لعمل نظارة وبعد الاستلام اكتشفت انني لا اري بها جيدا
فذهبت مرة اخري لمستشفي الحمادي للكشف مرة اخري وتم اعطائي قياسات مختلفة عن اول كشف (قياسات
الكشف الثاني هي الصحيحة</t>
    </r>
    <r>
      <rPr>
        <sz val="10"/>
        <color theme="1"/>
        <rFont val="Calibri"/>
        <family val="0"/>
        <charset val="1"/>
      </rPr>
      <t xml:space="preserve">).
</t>
    </r>
    <r>
      <rPr>
        <sz val="10"/>
        <color theme="1"/>
        <rFont val="Noto Sans Devanagari"/>
        <family val="2"/>
      </rPr>
      <t xml:space="preserve">حاليا اطالب باتخاذ اجراء وتعويضي عما حصل</t>
    </r>
  </si>
  <si>
    <t xml:space="preserve">I was examined by Dr. Mohammed Al-Anzi on February 29th and seen by a specialist for an initial consultation. I was given prescriptions for new glasses. After going to get the glasses and receiving them, I discovered that I couldn't see well with them. So I went back to Al-Hammadi Hospital for another examination, and they gave me different prescriptions than the first one (the second prescription is the correct one).
I am currently demanding that action be taken and that I be compensated for what happened.</t>
  </si>
  <si>
    <t xml:space="preserve">تنويم الجراحة العامة</t>
  </si>
  <si>
    <t xml:space="preserve">Dr WALEED MOHAMED MOHAMED ELDEIB</t>
  </si>
  <si>
    <r>
      <rPr>
        <sz val="10"/>
        <color theme="1"/>
        <rFont val="Noto Sans Devanagari"/>
        <family val="2"/>
      </rPr>
      <t xml:space="preserve">حضرت الموعد قبل الساعة العاشرة صباحا للدكتور وموعدي الساعة العاشرة صباحا وعند خروج المريض من الدكتور الساعة العاشرة صباحا أخبرتني الممرضة ان فية مرضى لم يستقبلهم الدكتور وجميعهم مواعيد سابقه  الساعة </t>
    </r>
    <r>
      <rPr>
        <sz val="10"/>
        <color theme="1"/>
        <rFont val="Calibri"/>
        <family val="0"/>
        <charset val="1"/>
      </rPr>
      <t xml:space="preserve">09:15 </t>
    </r>
    <r>
      <rPr>
        <sz val="10"/>
        <color theme="1"/>
        <rFont val="Noto Sans Devanagari"/>
        <family val="2"/>
      </rPr>
      <t xml:space="preserve">و</t>
    </r>
    <r>
      <rPr>
        <sz val="10"/>
        <color theme="1"/>
        <rFont val="Calibri"/>
        <family val="0"/>
        <charset val="1"/>
      </rPr>
      <t xml:space="preserve">09:30 </t>
    </r>
    <r>
      <rPr>
        <sz val="10"/>
        <color theme="1"/>
        <rFont val="Noto Sans Devanagari"/>
        <family val="2"/>
      </rPr>
      <t xml:space="preserve">و</t>
    </r>
    <r>
      <rPr>
        <sz val="10"/>
        <color theme="1"/>
        <rFont val="Calibri"/>
        <family val="0"/>
        <charset val="1"/>
      </rPr>
      <t xml:space="preserve">09:45 </t>
    </r>
    <r>
      <rPr>
        <sz val="10"/>
        <color theme="1"/>
        <rFont val="Noto Sans Devanagari"/>
        <family val="2"/>
      </rPr>
      <t xml:space="preserve">اضطريت ان الغي موعدي لان عندي ارتباطات ومواعيد اخر تصرف غير و غير لائق من قبل دكتور علما انه  لم يتم التوضيح لي عن الاسباب </t>
    </r>
    <r>
      <rPr>
        <sz val="10"/>
        <color theme="1"/>
        <rFont val="Calibri"/>
        <family val="0"/>
        <charset val="1"/>
      </rPr>
      <t xml:space="preserve">, </t>
    </r>
    <r>
      <rPr>
        <sz val="10"/>
        <color theme="1"/>
        <rFont val="Noto Sans Devanagari"/>
        <family val="2"/>
      </rPr>
      <t xml:space="preserve">بانتظار ردكم </t>
    </r>
    <r>
      <rPr>
        <sz val="10"/>
        <color theme="1"/>
        <rFont val="Calibri"/>
        <family val="0"/>
        <charset val="1"/>
      </rPr>
      <t xml:space="preserve">. </t>
    </r>
  </si>
  <si>
    <t xml:space="preserve">I arrived before the doctor's appointment at 10:00 AM. When the patient left the doctor's office at 10:00 AM, the nurse told me that there were patients the doctor had not seen, all of whom had previous appointments at 9:15, 9:30, and 9:45. I had to cancel my appointment because I had other commitments and appointments. This was inappropriate and unacceptable behavior on the part of the doctor, although no explanation was given to me regarding the reasons. I await your response.</t>
  </si>
  <si>
    <r>
      <rPr>
        <sz val="10"/>
        <color theme="1"/>
        <rFont val="Noto Sans Devanagari"/>
        <family val="2"/>
      </rPr>
      <t xml:space="preserve">تمت الإفادة برفع الطلب وعند التواصل مع شركة التامين إفادو بان لايوجد طلب مروفع من قبل المستشفى </t>
    </r>
    <r>
      <rPr>
        <sz val="10"/>
        <color theme="1"/>
        <rFont val="Calibri"/>
        <family val="0"/>
        <charset val="1"/>
      </rPr>
      <t xml:space="preserve">. </t>
    </r>
  </si>
  <si>
    <t xml:space="preserve">Then, the request was submitted, and you contacted the small company, and they informed you that there was no known request from the hospital.</t>
  </si>
  <si>
    <t xml:space="preserve">قسم العلاج التنفسي</t>
  </si>
  <si>
    <t xml:space="preserve">5.2.2.Communication of wrong information</t>
  </si>
  <si>
    <r>
      <rPr>
        <sz val="10"/>
        <color theme="1"/>
        <rFont val="Noto Sans Devanagari"/>
        <family val="2"/>
      </rPr>
      <t xml:space="preserve">تم التوجه لمدير العيادات لتعديل البيانات حيث ان اشكالية المريضه تم تسجيل ابنتها منى محمد برقم الهويه </t>
    </r>
    <r>
      <rPr>
        <sz val="10"/>
        <color theme="1"/>
        <rFont val="Calibri"/>
        <family val="0"/>
        <charset val="1"/>
      </rPr>
      <t xml:space="preserve">11445340602 </t>
    </r>
    <r>
      <rPr>
        <sz val="10"/>
        <color theme="1"/>
        <rFont val="Noto Sans Devanagari"/>
        <family val="2"/>
      </rPr>
      <t xml:space="preserve">تاريخ الميلاد </t>
    </r>
    <r>
      <rPr>
        <sz val="10"/>
        <color theme="1"/>
        <rFont val="Calibri"/>
        <family val="0"/>
        <charset val="1"/>
      </rPr>
      <t xml:space="preserve">27/4/1428 </t>
    </r>
    <r>
      <rPr>
        <sz val="10"/>
        <color theme="1"/>
        <rFont val="Noto Sans Devanagari"/>
        <family val="2"/>
      </rPr>
      <t xml:space="preserve">وقت الولاده باسم زوجة الاب الاولى وتم ابلاغ مدير العيادات بوجود تاريخ الولاده مسجل برقم الهويه وتقرير الولاده ايضا بالنظام لم يتم التجاوب بانتظار ردكم على ذلك  </t>
    </r>
    <r>
      <rPr>
        <sz val="10"/>
        <color theme="1"/>
        <rFont val="Calibri"/>
        <family val="0"/>
        <charset val="1"/>
      </rPr>
      <t xml:space="preserve">.  </t>
    </r>
  </si>
  <si>
    <t xml:space="preserve">The clinic manager was approached to amend the data, as the patient's problem was that her daughter, Mona Muhammad, was registered with ID number 11445340602, date of birth 4/27/1428, at the time of birth, in the name of the first stepmother. The clinic manager was informed that the date of birth was registered with the ID number and the birth report was also in the system. There was no response. We are waiting for your reply to that.</t>
  </si>
  <si>
    <t xml:space="preserve">استقبال المختبر</t>
  </si>
  <si>
    <t xml:space="preserve">Dr DAAD ZOUKAN  KARKOUT</t>
  </si>
  <si>
    <r>
      <rPr>
        <sz val="10"/>
        <color theme="1"/>
        <rFont val="Noto Sans Devanagari"/>
        <family val="2"/>
      </rPr>
      <t xml:space="preserve">اكتب لكم بصفتي الموظف المسؤول عن التأمين الطبي وقد توجه الموظف للشركة لطلب المساعدة في حل المشكلة توجه الموظف بزوجته للمستشفى للولاده وقامت الدكتوره بإرسال تقارير لشركة التأمين وتقييم سمك الرحم بالعين المجرده بدون استخدام جهاز السونار وإجراء عملية قيصرية للمريضة قبل موافقة التأمين على ذلك مما تسبب في رفض تحمل تكلفة العملية القيصرية بالإضافه إلى تحميل الموظف كافة تكاليف الولادة وتكاليف علاج المولود مع العلم بأن التأمين الطبي يشمل المولود حتى </t>
    </r>
    <r>
      <rPr>
        <sz val="10"/>
        <color theme="1"/>
        <rFont val="Calibri"/>
        <family val="0"/>
        <charset val="1"/>
      </rPr>
      <t xml:space="preserve">30 </t>
    </r>
    <r>
      <rPr>
        <sz val="10"/>
        <color theme="1"/>
        <rFont val="Noto Sans Devanagari"/>
        <family val="2"/>
      </rPr>
      <t xml:space="preserve">يوم بعد الولاده ولم يتم تقديم مطالبة لشركة التأمين وقام مقدم الخدمة بتقديم قضية لدفع التكاليف وتقرر ايقاف خدمات الموظف مما جعلنا نقوم بدفع المبلغ لحين اتخاذ اجراء عن تحميل الموظف كافة التكاليف ولم يتم مطالبة التأمين بالتكاليف الأخرى والتي لا تتعلق برفض العملية القيصرية</t>
    </r>
    <r>
      <rPr>
        <sz val="10"/>
        <color theme="1"/>
        <rFont val="Calibri"/>
        <family val="0"/>
        <charset val="1"/>
      </rPr>
      <t xml:space="preserve">.</t>
    </r>
  </si>
  <si>
    <t xml:space="preserve">I am writing to you in my capacity as the employee responsible for medical insurance. The employee approached the company seeking assistance in resolving the issue. The employee took his wife to the hospital for delivery, and the doctor sent reports to the insurance company and assessed the thickness of the uterus by the naked eye without using an ultrasound device, and performed a cesarean section for the patient before obtaining insurance approval. This resulted in the refusal to cover the cost of the cesarean section, in addition to charging the employee all delivery costs and the newborn’s treatment costs, even though the medical insurance covers the newborn for up to 30 days after birth. No claim was submitted to the insurance company, and the healthcare provider filed a case to claim payment of the costs. It was decided to suspend the employee’s services, which forced us to pay the amount until action is taken regarding charging the employee all the costs. The insurance was not billed for the other costs that are unrelated to the rejection of the cesarean section.</t>
  </si>
  <si>
    <t xml:space="preserve">Dr YOUSEF A M ELNEMRAWI</t>
  </si>
  <si>
    <t xml:space="preserve">يفيد المستفيد ان المستشفى رفض صرف الوصفه الخارجيه الا بعد زيارة الاستشاري وعند زيارة الاستشاري رفض كتابة الوصفه الا بعد عمل تحاليل مع اخباره بوجود تحاليل من المستشفى الاخر لكنه رفض صرف الوصفه الا بعمل تحاليل مرة اخرى في المستشفى هذا</t>
  </si>
  <si>
    <t xml:space="preserve">The patient reports that the hospital refused to dispense the outpatient prescription until after a consultation with the consultant. Upon seeing the consultant, the latter refused to write the prescription until further tests were conducted, despite the patient being informed that tests were already performed at another hospital. The consultant still refused to dispense the prescription unless the tests were repeated at this hospital.</t>
  </si>
  <si>
    <t xml:space="preserve">تأخيري للدخول عند الدكتور رغم انه موعدي كان قبل الآخرين ورغم ذلك كانت تسمح بدخول المرضى على
كيفها حيث تم استقبال المريض وائل قبل استقبالي بالرغم من أن موعدي قبل المريض وائل</t>
  </si>
  <si>
    <t xml:space="preserve">I was delayed in seeing the doctor, even though my appointment was before everyone else's. Despite this, she was letting patients in as she pleased; for example, Wael was seen before me, even though my appointment was earlier.</t>
  </si>
  <si>
    <r>
      <rPr>
        <sz val="10"/>
        <color theme="1"/>
        <rFont val="Noto Sans Devanagari"/>
        <family val="2"/>
      </rPr>
      <t xml:space="preserve">راجعت المختبر لاخذ نتيجة تحليل الورم الحليمي لاكثر من مره يقولون ماظهرت النتيجه واخر مره راجعتهم طلبو مني اعادة التحليل والدخول على الدكتوره بكشفيه جديده وعمل التحليل من جديد</t>
    </r>
    <r>
      <rPr>
        <sz val="10"/>
        <color theme="1"/>
        <rFont val="Calibri"/>
        <family val="0"/>
        <charset val="1"/>
      </rPr>
      <t xml:space="preserve">! </t>
    </r>
    <r>
      <rPr>
        <sz val="10"/>
        <color theme="1"/>
        <rFont val="Noto Sans Devanagari"/>
        <family val="2"/>
      </rPr>
      <t xml:space="preserve">بمعنى انهم اضاعو  التحليل ويريدون مني الدفع من جديد وعمله من جديد</t>
    </r>
    <r>
      <rPr>
        <sz val="10"/>
        <color theme="1"/>
        <rFont val="Calibri"/>
        <family val="0"/>
        <charset val="1"/>
      </rPr>
      <t xml:space="preserve">!!</t>
    </r>
  </si>
  <si>
    <t xml:space="preserve">I went to the lab multiple times to get the results of my HPV test, but they kept saying the results weren't available. The last time I went, they asked me to repeat the test and see the doctor again with a new consultation fee! In other words, they lost the test and now they want me to pay again and have it done all over again!!</t>
  </si>
  <si>
    <t xml:space="preserve">3.7.3.Medical report issues</t>
  </si>
  <si>
    <r>
      <rPr>
        <sz val="10"/>
        <color theme="1"/>
        <rFont val="Noto Sans Devanagari"/>
        <family val="2"/>
      </rPr>
      <t xml:space="preserve">تم طلب مشهد بالمراجعه وتم الرفض من قبلهم </t>
    </r>
    <r>
      <rPr>
        <sz val="10"/>
        <color theme="1"/>
        <rFont val="Calibri"/>
        <family val="0"/>
        <charset val="1"/>
      </rPr>
      <t xml:space="preserve">.</t>
    </r>
  </si>
  <si>
    <t xml:space="preserve">A scene was requested for review and was rejected by them.</t>
  </si>
  <si>
    <t xml:space="preserve">طلبت من الموظفه الموجوده بالعنايه في الفتره الصباحيه ان تسأل عن وقت خروج المريض  وكان أسلوبها سيء في الرد على الاستفسار عن المريض وعندها تميز في التعامل بين الناس تتعاون مع الغير ولا تتعاون معي وتطاولت في الرد وجعلتني انتظرها لساعات بحجة أنها جالسه صايمة لاتريد التعاون ولا حتى سألت عن اسم المريض
اسلوبها سيء في التعامل ولديها عدم مراعاة لمشاعر ذوي المريض</t>
  </si>
  <si>
    <t xml:space="preserve">I asked the staff member on duty in the ICU during the morning shift to inquire about the patient's discharge time, but her response was rude. She showed favoritism, cooperating with others but ignoring me. She was disrespectful and made me wait for hours, claiming she was fasting. She didn't even ask for the patient's name. Her attitude was awful, and she showed no consideration for the feelings of the patient's family.</t>
  </si>
  <si>
    <r>
      <rPr>
        <sz val="10"/>
        <color theme="1"/>
        <rFont val="Noto Sans Devanagari"/>
        <family val="2"/>
      </rPr>
      <t xml:space="preserve">حضرت سابقا وودخلت على الطبيب ودفعت الكشفيه وبعد يومين غيرت التأمين وتم افادتي بعدم الدخول الا بعد دفع الكشفية علما انه لم يمر </t>
    </r>
    <r>
      <rPr>
        <sz val="10"/>
        <color theme="1"/>
        <rFont val="Calibri"/>
        <family val="0"/>
        <charset val="1"/>
      </rPr>
      <t xml:space="preserve">14 </t>
    </r>
    <r>
      <rPr>
        <sz val="10"/>
        <color theme="1"/>
        <rFont val="Noto Sans Devanagari"/>
        <family val="2"/>
      </rPr>
      <t xml:space="preserve">يوم حسب النظام </t>
    </r>
    <r>
      <rPr>
        <sz val="10"/>
        <color theme="1"/>
        <rFont val="Calibri"/>
        <family val="0"/>
        <charset val="1"/>
      </rPr>
      <t xml:space="preserve">. </t>
    </r>
  </si>
  <si>
    <t xml:space="preserve">I came before and went to the doctor and paid the consultation fee, and two days later I changed my insurance and was informed that I could not go in until I paid the consultation fee, even though 14 days had not passed according to the system.</t>
  </si>
  <si>
    <r>
      <rPr>
        <sz val="10"/>
        <color theme="1"/>
        <rFont val="Noto Sans Devanagari"/>
        <family val="2"/>
      </rPr>
      <t xml:space="preserve">المستفيده صاحبة رقم الهويه </t>
    </r>
    <r>
      <rPr>
        <sz val="10"/>
        <color theme="1"/>
        <rFont val="Calibri"/>
        <family val="0"/>
        <charset val="1"/>
      </rPr>
      <t xml:space="preserve">1047221153 </t>
    </r>
    <r>
      <rPr>
        <sz val="10"/>
        <color theme="1"/>
        <rFont val="Noto Sans Devanagari"/>
        <family val="2"/>
      </rPr>
      <t xml:space="preserve">راجعت المستشفى فرع العليا عام </t>
    </r>
    <r>
      <rPr>
        <sz val="10"/>
        <color theme="1"/>
        <rFont val="Calibri"/>
        <family val="0"/>
        <charset val="1"/>
      </rPr>
      <t xml:space="preserve">1424 </t>
    </r>
    <r>
      <rPr>
        <sz val="10"/>
        <color theme="1"/>
        <rFont val="Noto Sans Devanagari"/>
        <family val="2"/>
      </rPr>
      <t xml:space="preserve">هجريه وهي حامل تلك الفتره وحصل لها اجهاض وترغب بتسليمها جميع مايخص حالتها الصحيه من تقارير وتحاليل وشهادة ميلاد الطفل حيث تم طلبها سابقا وتم رفض تسليمها ماذكر </t>
    </r>
  </si>
  <si>
    <t xml:space="preserve">The beneficiary, ID number 1047221153, visited the Al-Ulya branch of the hospital in 1424 AH while pregnant. She suffered a miscarriage and wishes to receive all her medical reports, analyses, and the child's birth certificate, as she had previously requested them but was refused.</t>
  </si>
  <si>
    <t xml:space="preserve">قسم العلاج الطبيعي</t>
  </si>
  <si>
    <r>
      <rPr>
        <sz val="10"/>
        <color theme="1"/>
        <rFont val="Noto Sans Devanagari"/>
        <family val="2"/>
      </rPr>
      <t xml:space="preserve">لم يتم زيارة الغرفة </t>
    </r>
    <r>
      <rPr>
        <sz val="10"/>
        <color theme="1"/>
        <rFont val="Calibri"/>
        <family val="0"/>
        <charset val="1"/>
      </rPr>
      <t xml:space="preserve">( 3156 ) </t>
    </r>
    <r>
      <rPr>
        <sz val="10"/>
        <color theme="1"/>
        <rFont val="Noto Sans Devanagari"/>
        <family val="2"/>
      </rPr>
      <t xml:space="preserve">الا مره واحده من قبل الاخصائية وتم توجيه عدة ملاحظات ولم يتم الاخذ بها او الاهتمام  كما تم ذكره  وكان هناك تأخير باجراءات والخدمات المقدمة تم محاولة التواصل مع مدير التنويم بعد ذلك لعدة مرات ولم يتم التجاوب ايضا تم خروج المريض وهو غير راضي عن الخدمات المقدمة له </t>
    </r>
  </si>
  <si>
    <t xml:space="preserve">Room 3156 was only visited once by the specialist, and several observations were made but ignored. There were delays in the procedures and services provided. Attempts to contact the admissions manager afterward were made several times, but there was no response. The patient was discharged dissatisfied with the services provided.</t>
  </si>
  <si>
    <r>
      <rPr>
        <sz val="10"/>
        <color theme="1"/>
        <rFont val="Calibri"/>
        <family val="0"/>
        <charset val="1"/>
      </rPr>
      <t xml:space="preserve">4.2.3.Patient detention</t>
    </r>
    <r>
      <rPr>
        <sz val="10"/>
        <color theme="1"/>
        <rFont val="Noto Sans Devanagari"/>
        <family val="2"/>
      </rPr>
      <t xml:space="preserve">ا</t>
    </r>
  </si>
  <si>
    <r>
      <rPr>
        <sz val="10"/>
        <color theme="1"/>
        <rFont val="Noto Sans Devanagari"/>
        <family val="2"/>
      </rPr>
      <t xml:space="preserve">المراجعة تفيد بانه تم رفض استقباله بالرغم ان حالتها طارئه بسبب ان الهويه غير متوفره لديهم بالرغم انه تم ابلاغهم باني سوف احضر الهويه على الفور بعد اسعافي ولكنهم رفضوا استقبالي علما انه تم منعي من الخروج بعد ذلك والاغلاق على سيارتي بامر من المدير المناوب </t>
    </r>
    <r>
      <rPr>
        <sz val="10"/>
        <color theme="1"/>
        <rFont val="Calibri"/>
        <family val="0"/>
        <charset val="1"/>
      </rPr>
      <t xml:space="preserve">. </t>
    </r>
  </si>
  <si>
    <t xml:space="preserve">The review states that I was refused admission despite my emergency situation because they did not have my ID, even though I informed them that I would bring my ID immediately after I was treated, but they refused to admit me. Note that I was prevented from leaving after that and my car was locked by order of the duty manager.</t>
  </si>
  <si>
    <t xml:space="preserve">تعامل الدكتور معي بسوء احترام عندما طلبت منه تغيير اداة الفحص وقام بطردي من العياده</t>
  </si>
  <si>
    <t xml:space="preserve">The doctor treated me disrespectfully when I asked him to change the examination instrument and he expelled me from the clinic.</t>
  </si>
  <si>
    <t xml:space="preserve">Dr ELSAYED MOUSTAFA ELSAYED HELLA</t>
  </si>
  <si>
    <r>
      <rPr>
        <sz val="10"/>
        <color theme="1"/>
        <rFont val="Noto Sans Devanagari"/>
        <family val="2"/>
      </rPr>
      <t xml:space="preserve">اود التعبير عن بالغ شكرنا لما يجده الوالد من اهتمام بدءأً من الاطباء بشكل عام وصولاً لقيادات المستشفى إلا
أنني اجد مما يدعو للأسف ان يسيء احدهم لسمعة هذا الصرح الطبي المتميز وذلك من خلال التعامل بطريقة
تفتقد للاحترام مع أقارب المرضى وهذا ما حصل في العناية المركز من احد الاطباء من الجنسية المصرية (سيد)
حيث وصل الوالد للغرفة وفوجئت بوجود مريض آخر بالداخل (شفاه االله) وحين سواله عن انه يوجد مريض
بالداخل وحالة الوالد لا تحتمل العدوى اطلاقاً فقال بالنص( السؤال ايه بالزبط) بطريقة اقل ما توصف بانها تفتقد
للباقة والتهذيب. فقلت يا دكتور نريد ان يكون في غرفة خاصة تقديراً لوضعه الصحي فرد بالنص( هي المستشفى
بتاعتي) !!!!!! ومن المؤسف جداً ان يكون هذا اول استقبال للمريض بعد الخروج من عمليته وإساءة التعامل مع
مرافق المريض دون اي داعي لكل ذلك ، أنا هنا لاسجل موقف لعدم تكرار ذلك لأقارب مريض آخر لا اكثر</t>
    </r>
    <r>
      <rPr>
        <sz val="10"/>
        <color theme="1"/>
        <rFont val="Calibri"/>
        <family val="0"/>
        <charset val="1"/>
      </rPr>
      <t xml:space="preserve">.
</t>
    </r>
    <r>
      <rPr>
        <sz val="10"/>
        <color theme="1"/>
        <rFont val="Noto Sans Devanagari"/>
        <family val="2"/>
      </rPr>
      <t xml:space="preserve">ملاحظة / الوالد لديه التهاب بعد خروجه من العناية في تقديري لو كان في غرفة خاصة منذ البداية كان بالامكان
تلافي ذلك. تحية لمنسوبي الحمادي فرداً فردا</t>
    </r>
    <r>
      <rPr>
        <sz val="10"/>
        <color theme="1"/>
        <rFont val="Calibri"/>
        <family val="0"/>
        <charset val="1"/>
      </rPr>
      <t xml:space="preserve">.</t>
    </r>
  </si>
  <si>
    <t xml:space="preserve">would like to express our sincere gratitude for the great care my father has received, starting from the doctors in general to the hospital leadership. However, it is unfortunate that one individual would harm the reputation of this distinguished medical institution by dealing with patients’ relatives in a disrespectful manner. This occurred in the Intensive Care Unit by one of the doctors of Egyptian nationality (Sayed).
When my father was brought to the room, I was surprised to find another patient inside (may God heal him). When I asked about the presence of another patient in the room, considering that my father’s condition does not tolerate infection at all, he replied verbatim, “What exactly is the question?” in a manner that can only be described as lacking politeness and courtesy. I said, “Doctor, we would like him to be in a private room in consideration of his health condition,” and he replied verbatim, “Is the hospital mine?!”
It is very unfortunate that this was the first reception for the patient after coming out of surgery, along with the mistreatment of the patient’s companion without any justification. I am only documenting this so that it does not happen again to another patient’s family.
Note: My father developed an infection after leaving the ICU. In my opinion, if he had been placed in a private room from the beginning, this could have been avoided.
Greetings to all Al Hammadi staff, each and every one of them</t>
  </si>
  <si>
    <t xml:space="preserve">3.2.Environment</t>
  </si>
  <si>
    <t xml:space="preserve">3.2.4.Poor Food service</t>
  </si>
  <si>
    <r>
      <rPr>
        <sz val="10"/>
        <color theme="1"/>
        <rFont val="Noto Sans Devanagari"/>
        <family val="2"/>
      </rPr>
      <t xml:space="preserve">تم افادتنا من المريض وذويه بانه لم يتم توفير الافطار والسحور للمريض بانتظار ردكم على الشكوى  </t>
    </r>
    <r>
      <rPr>
        <sz val="10"/>
        <color theme="1"/>
        <rFont val="Calibri"/>
        <family val="0"/>
        <charset val="1"/>
      </rPr>
      <t xml:space="preserve">. </t>
    </r>
  </si>
  <si>
    <t xml:space="preserve">We were informed by the patient and his family that breakfast and suhoor were not provided to the patient. We await your response to the complaint.</t>
  </si>
  <si>
    <r>
      <rPr>
        <sz val="10"/>
        <color theme="1"/>
        <rFont val="Noto Sans Devanagari"/>
        <family val="2"/>
      </rPr>
      <t xml:space="preserve">تم مراجعة قسم الطوارئ لحالة اسعافية بتاريخ </t>
    </r>
    <r>
      <rPr>
        <sz val="10"/>
        <color theme="1"/>
        <rFont val="Calibri"/>
        <family val="0"/>
        <charset val="1"/>
      </rPr>
      <t xml:space="preserve">18 نوفمبر 2023 الساعة السادسة صباحا (تقريبا) حيث ان
</t>
    </r>
    <r>
      <rPr>
        <sz val="10"/>
        <color theme="1"/>
        <rFont val="Noto Sans Devanagari"/>
        <family val="2"/>
      </rPr>
      <t xml:space="preserve">المريض هي زوجتي، وقد طلب موظف الاستقبال مني هوية المريضة لادخالها فاخبرته اني لا أملك هويتها حاليا
وقدمت له هويتي وبطاقة العائلة إلا انه اصر على تقديم هوية المريضة. طلبت منه حينها أن يقوم بمعاينة الحالة
وادخلها وتقديم الرعاية الأولية وساقوم بتوفير كامل المتطلبات إلا أنه رفض!! طلبت من موظف الفرز القيام
بواجبه إلا أنه رفض تقديم العون إلا بعد انتهاء الاجراءات من موظف الاستقبال! طلب منه تقديم كرسي متحرك
حيث كانت متواجده في الممر إلا أنه رفض أيضا!!! قمت حينها برفع الجوال (من دون تصوير) لايضاح انه في حالة
عدم تقديم الخدمة سأوثقها ورفعها للمسؤول والجهات المعنية. إلا أنه استمر في الرفض. طلبت مقابلة المدير
المناوب ولم يكن موجودا حينها ثم بعد قدومه طلبت منه ادخال الحالة والتعامل معها فرفض ايضا مهددا انه
سيعاقبني بسبب رفع الجوال. كررت الطلب مرارا الا تجاهلني ومن ثم تهجم علي وهددني بابلاغ الشرطة. قدمت له
بطاقتي الشخصي موضحا ان من الممكن معالجة أي إشكالية لديه بعد اسعاف الحالة إلا انه رفض!!!! قمت حينها
بنقل زوجتي الى السيارة للانتقال الى مستفى آخر فقام المدير المناوب حينها بتوجيه موظف الأمن بالاعتراض على
سيارتي حتى لا أتمكن من الذهب ونقل زوجتي لمستشفى آخر. قمت حينها بتوثيق الحالة من خلال كاميرة جوالي
وذلك خارج المستشفى (لدي تسجيل مرئي يوضح تعمد الاعتراض على سيارتي) ورقم لوحه السيارة وصورة
المدير المناوب ورحل الامن المعترض. حيث ان العمل الذي تم ضدي عمل جنائي من قبل موظفي المستشفى وذلك
بالتعدي (((العمد))) في منعي من نقل حالة اسعافية فضلا عن جريمة الامتناع من تقديم الرعاية الطبية الاسعافية</t>
    </r>
    <r>
      <rPr>
        <sz val="10"/>
        <color theme="1"/>
        <rFont val="Calibri"/>
        <family val="0"/>
        <charset val="1"/>
      </rPr>
      <t xml:space="preserve">.
</t>
    </r>
    <r>
      <rPr>
        <sz val="10"/>
        <color theme="1"/>
        <rFont val="Noto Sans Devanagari"/>
        <family val="2"/>
      </rPr>
      <t xml:space="preserve">قمت حينها بتصوير سيارة الموظف المعتدي ورقم لوحته ثم حاولت الخروج لكني لم استطيع بعد عدة محاولات
وبسبب حرج الحالة الصحية لزوجتي ذلك لرجل الامن انه هو المسؤول الاول في حالة اصابت زوجتي باي عارض
ولن يعفيه انه تلقى الاوامر من قبل المدير المناوب واني قمت بتصوير السيارة ولوحتها فخاف ثم ذهب. انتقلت
لمستشفى الحبيب بشكل مستعجل وتم تعامل مستشفى الحبيب مع الحالة بشكل احترافي واثبتوا ان الحالة كانت
بحاجة الى تدخل سريع وأن الحالة كانت ستكون أفضل لو تم اسعافها بشكل أسرع. قمت بتقديم شكوى عبر مركز
الاتصال الا ان المستشفى لم يؤدي واجبه. اعزم على البدء باجراءات قضائية وأمنية ضد المستشفى جراء ارتكاب
جريمة تعمد عدم تقديم الرعاية الصحية الاسعافية لزوجتي، وجريمة ((تعمد)) الاعتراض على تقديم الحالة
الاسعافية للمريض</t>
    </r>
    <r>
      <rPr>
        <sz val="10"/>
        <color theme="1"/>
        <rFont val="Calibri"/>
        <family val="0"/>
        <charset val="1"/>
      </rPr>
      <t xml:space="preserve">.</t>
    </r>
  </si>
  <si>
    <r>
      <rPr>
        <sz val="10"/>
        <color theme="1"/>
        <rFont val="Calibri"/>
        <family val="0"/>
        <charset val="1"/>
      </rPr>
      <t xml:space="preserve">I visited the Emergency Department for an urgent case on November 18, 2023, at approximately 6:00 AM. The patient was my wife. The receptionist asked me for the patient’s ID to register her. I informed him that I did not have her ID at that moment and provided my own ID and the family card, but he insisted on the patient’s ID. I then asked him to assess the case, admit her, and provide initial medical care, and that I would provide all required documents afterward, but he refused. I requested the triage staff to perform their duty, but they also refused to provide assistance until the registration procedures were completed by the receptionist. I asked for a wheelchair, as she was in the corridor, but this was also refused.
At that point, I raised my phone (without recording) to make it clear that if the service was not provided, I would document it and escalate it to the responsible authorities. He continued to refuse. I requested to see the on-duty manager, who was not present at the time. When he arrived, I asked him to admit the case and handle it, but he also refused and threatened to punish me for raising my phone. I repeated my request several times, but he ignored me and then verbally attacked me and threatened to call the police. I provided him with my personal ID, explaining that any issue he had could be resolved after providing emergency care, but he refused.
I then moved my wife to the car to take her to another hospital. At that point, the on-duty manager instructed the security guard to block my car so that I could not leave and transfer my wife to another hospital. I documented the incident using my phone camera outside the hospital (I have a video recording showing the deliberate blocking of my car), including the car’s license plate number and a photo of the on-duty manager and the security guard who blocked me. The act committed against me was criminal conduct by the hospital staff, deliberately preventing me from transferring an emergency case, in addition to the crime of refusing to provide emergency medical care.
I photographed the vehicle of the employee who blocked me and its license plate number. I attempted to leave several times but was unable to do so. Due to my wife’s critical condition, I informed the security guard that he would be fully responsible if any harm happened to my wife and that receiving orders from the on-duty manager would not absolve him of responsibility. I also informed him that I had photographed the car and its plate number. He then became afraid and left.
I urgently transferred my wife to Al Habib Hospital, where the case was handled professionally. They confirmed that the condition required immediate intervention and that it would have been better if she had received faster emergency care. I filed a complaint through the call center, but the hospital did not fulfill its duty. I intend to initiate legal and security </t>
    </r>
    <r>
      <rPr>
        <sz val="10"/>
        <color theme="1"/>
        <rFont val="Noto Sans Devanagari"/>
        <family val="2"/>
      </rPr>
      <t xml:space="preserve">الإجراءات </t>
    </r>
    <r>
      <rPr>
        <sz val="10"/>
        <color theme="1"/>
        <rFont val="Calibri"/>
        <family val="0"/>
        <charset val="1"/>
      </rPr>
      <t xml:space="preserve">against the hospital for committing the crime of deliberately refusing to provide emergency medical care to my wife and the crime of deliberately obstructing the transfer of an emergency patient</t>
    </r>
  </si>
  <si>
    <t xml:space="preserve">Dr SADOUN MOHAMMED ALBAIJI</t>
  </si>
  <si>
    <r>
      <rPr>
        <sz val="10"/>
        <color theme="1"/>
        <rFont val="Noto Sans Devanagari"/>
        <family val="2"/>
      </rPr>
      <t xml:space="preserve"> كان لدي موعد مراجعة مع الدكتور سعدون </t>
    </r>
    <r>
      <rPr>
        <sz val="10"/>
        <color theme="1"/>
        <rFont val="Calibri"/>
        <family val="0"/>
        <charset val="1"/>
      </rPr>
      <t xml:space="preserve">2 مارس وقبل دخولي عليه عند الباب دخل مراجع اليه معي موعده بعدي  واخبرني المراجع ان الدكتور سوف يتفحصني  بشكل سريع كعادته ليبدأ العمل في المريض الذي يليه وللاسف هذا ما حدث تكلم معي لفترة بسيطة لاجل ان تحسب المراجعة وانهاء المراجعة دون العمل في اسناني!
 </t>
    </r>
  </si>
  <si>
    <t xml:space="preserve">I had a follow-up appointment with Dr. Saadoun on March 2nd. Before I entered his office, another patient who had an appointment after mine entered the door and told me that the doctor would quickly examine me as usual to start working on the next patient. Unfortunately, that's what happened. He spoke to me briefly so that the appointment would be counted and the appointment would be over without working on my teeth!</t>
  </si>
  <si>
    <t xml:space="preserve">Dr SALEH ABDULLAH SALEH ALGHAMDI </t>
  </si>
  <si>
    <r>
      <rPr>
        <sz val="10"/>
        <color theme="1"/>
        <rFont val="Calibri"/>
        <family val="0"/>
        <charset val="1"/>
      </rPr>
      <t xml:space="preserve">1-</t>
    </r>
    <r>
      <rPr>
        <sz val="10"/>
        <color theme="1"/>
        <rFont val="Noto Sans Devanagari"/>
        <family val="2"/>
      </rPr>
      <t xml:space="preserve">تم تنويمي واجريت عمليه وبعدها ظهر  تورم شديد وتنمل في الطرف مستمر الى هذي اللحضه 
٢</t>
    </r>
    <r>
      <rPr>
        <sz val="10"/>
        <color theme="1"/>
        <rFont val="Calibri"/>
        <family val="0"/>
        <charset val="1"/>
      </rPr>
      <t xml:space="preserve">-الطبيب لم يحضر لمتابعه الحاله بعد العمليه وصعدنا بشكوى للمدير الطبي احضر الطبيب المعالج واثناء ذلك قام بتلفض والتهجم علينا بحضور الفريق الطبي والمدير الطبي
 3 -</t>
    </r>
    <r>
      <rPr>
        <sz val="10"/>
        <color theme="1"/>
        <rFont val="Noto Sans Devanagari"/>
        <family val="2"/>
      </rPr>
      <t xml:space="preserve">بعد رفض الدكتور صالح اتمام العلاج احضر المدير الطبي طبيب خارج المستشفى الرحيلي وقرر اخذ مسحه طبيه وعمل تخطيط الاعصاب وطلب بقاء في تنويم لكمال العلاج ولكن حضر المدير الطبي ورفض البقاء في المستشفى ورفض استكمال العلاج بالمستشفى </t>
    </r>
    <r>
      <rPr>
        <sz val="10"/>
        <color theme="1"/>
        <rFont val="Calibri"/>
        <family val="0"/>
        <charset val="1"/>
      </rPr>
      <t xml:space="preserve">. </t>
    </r>
  </si>
  <si>
    <t xml:space="preserve">1. I was admitted and underwent surgery. Afterwards, I experienced severe swelling and numbness in my limb, which persists to this day.
2. The doctor did not come to follow up after the surgery, so we filed a complaint with the medical director. He summoned the attending physician, who then verbally abused and attacked us in the presence of the medical team and the medical director.
3. After Dr. Saleh refused to continue the treatment, the medical director brought in a doctor from outside the hospital, Al-Rahili Hospital. This doctor ordered a medical swab and nerve conduction studies and requested that I remain hospitalized to complete the treatment. However, the medical director arrived and refused to allow me to stay at the hospital or continue treatment there.</t>
  </si>
  <si>
    <r>
      <rPr>
        <sz val="10"/>
        <color theme="1"/>
        <rFont val="Noto Sans Devanagari"/>
        <family val="2"/>
      </rPr>
      <t xml:space="preserve">كانت الموظفة في المختبر وقحة للغاية ولم تُقدّم لي أي مساعدة</t>
    </r>
    <r>
      <rPr>
        <sz val="10"/>
        <color theme="1"/>
        <rFont val="Calibri"/>
        <family val="0"/>
        <charset val="1"/>
      </rPr>
      <t xml:space="preserve">. </t>
    </r>
    <r>
      <rPr>
        <sz val="10"/>
        <color theme="1"/>
        <rFont val="Noto Sans Devanagari"/>
        <family val="2"/>
      </rPr>
      <t xml:space="preserve">مكثتُ قرابة خمس ساعات في المستشفى، وكانت ترفض مساعدتي وتُعاملني وكأنني جاهلة</t>
    </r>
    <r>
      <rPr>
        <sz val="10"/>
        <color theme="1"/>
        <rFont val="Calibri"/>
        <family val="0"/>
        <charset val="1"/>
      </rPr>
      <t xml:space="preserve">. </t>
    </r>
    <r>
      <rPr>
        <sz val="10"/>
        <color theme="1"/>
        <rFont val="Noto Sans Devanagari"/>
        <family val="2"/>
      </rPr>
      <t xml:space="preserve">ذهبتُ أيضًا إلى قسم علاقات المرضى، وبعد خمس ساعات، كنتُ أبكي في مكتب علاقات المرضى</t>
    </r>
    <r>
      <rPr>
        <sz val="10"/>
        <color theme="1"/>
        <rFont val="Calibri"/>
        <family val="0"/>
        <charset val="1"/>
      </rPr>
      <t xml:space="preserve">. </t>
    </r>
    <r>
      <rPr>
        <sz val="10"/>
        <color theme="1"/>
        <rFont val="Noto Sans Devanagari"/>
        <family val="2"/>
      </rPr>
      <t xml:space="preserve">ربما ستكون هذه زيارتي الأخيرة بعد إجراء الفحوصات في مستشفى حمادي</t>
    </r>
    <r>
      <rPr>
        <sz val="10"/>
        <color theme="1"/>
        <rFont val="Calibri"/>
        <family val="0"/>
        <charset val="1"/>
      </rPr>
      <t xml:space="preserve">. </t>
    </r>
    <r>
      <rPr>
        <sz val="10"/>
        <color theme="1"/>
        <rFont val="Noto Sans Devanagari"/>
        <family val="2"/>
      </rPr>
      <t xml:space="preserve">يجب اتخاذ إجراءات صارمة وتوجيه إنذار لتلك الفتاة</t>
    </r>
    <r>
      <rPr>
        <sz val="10"/>
        <color theme="1"/>
        <rFont val="Calibri"/>
        <family val="0"/>
        <charset val="1"/>
      </rPr>
      <t xml:space="preserve">. </t>
    </r>
    <r>
      <rPr>
        <sz val="10"/>
        <color theme="1"/>
        <rFont val="Noto Sans Devanagari"/>
        <family val="2"/>
      </rPr>
      <t xml:space="preserve">إنها بحاجة إلى تدريب على التعامل بلطف مع المرضى وتقديم المساعدة لهم</t>
    </r>
    <r>
      <rPr>
        <sz val="10"/>
        <color theme="1"/>
        <rFont val="Calibri"/>
        <family val="0"/>
        <charset val="1"/>
      </rPr>
      <t xml:space="preserve">.</t>
    </r>
  </si>
  <si>
    <t xml:space="preserve"> Clerk in Lab was very rude and was not helping me. I stayed for almost 5 hours at hospital and she was resisting to help me and was serving me as if i am ignorant. I went to patient relations department S well and after 5 hours I was crying in patient relations office. Probably this will be my last visit once tests are done to Hammadi. Strict action and warning issuance against that girl. training is needed to be polite with patients and helpful</t>
  </si>
  <si>
    <r>
      <rPr>
        <sz val="10"/>
        <color theme="1"/>
        <rFont val="Noto Sans Devanagari"/>
        <family val="2"/>
      </rPr>
      <t xml:space="preserve">تفيد ابنة المريضه بإن لايوجد تحسن بالحالة بل زادت سوء وهي في حالة تخدير دائم حيث يتم اعطائها علاج مخدر للاعصاب لاكثر من شهر مماتسبب بحالة اللاوعي وتقرحات لم يتم ملاحظتها طبياً </t>
    </r>
    <r>
      <rPr>
        <sz val="10"/>
        <color theme="1"/>
        <rFont val="Calibri"/>
        <family val="0"/>
        <charset val="1"/>
      </rPr>
      <t xml:space="preserve">. </t>
    </r>
  </si>
  <si>
    <t xml:space="preserve">The patient's daughter reports that there is no improvement in her condition, but rather it has worsened. She is in a state of constant anesthesia, as she has been given nerve anesthetic medication for more than a month, which has caused a state of unconsciousness and ulcers that have not been medically observed.</t>
  </si>
  <si>
    <r>
      <rPr>
        <sz val="10"/>
        <color theme="1"/>
        <rFont val="Noto Sans Devanagari"/>
        <family val="2"/>
      </rPr>
      <t xml:space="preserve">تم عمل تحاليل </t>
    </r>
    <r>
      <rPr>
        <sz val="10"/>
        <color theme="1"/>
        <rFont val="Calibri"/>
        <family val="0"/>
        <charset val="1"/>
      </rPr>
      <t xml:space="preserve">(</t>
    </r>
    <r>
      <rPr>
        <sz val="10"/>
        <color theme="1"/>
        <rFont val="Noto Sans Devanagari"/>
        <family val="2"/>
      </rPr>
      <t xml:space="preserve">هرمون حمل </t>
    </r>
    <r>
      <rPr>
        <sz val="10"/>
        <color theme="1"/>
        <rFont val="Calibri"/>
        <family val="0"/>
        <charset val="1"/>
      </rPr>
      <t xml:space="preserve">) </t>
    </r>
    <r>
      <rPr>
        <sz val="10"/>
        <color theme="1"/>
        <rFont val="Noto Sans Devanagari"/>
        <family val="2"/>
      </rPr>
      <t xml:space="preserve">ولم تظهر عبر التطبيق وحاولت الاتصال بالمستشفى لحل الاشكالية ولم يتم حل المشكله </t>
    </r>
    <r>
      <rPr>
        <sz val="10"/>
        <color theme="1"/>
        <rFont val="Calibri"/>
        <family val="0"/>
        <charset val="1"/>
      </rPr>
      <t xml:space="preserve">. </t>
    </r>
  </si>
  <si>
    <t xml:space="preserve">Pregnancy hormone tests were done and did not appear through the application. I tried to contact the hospital to resolve the issue, but the problem was not resolved.</t>
  </si>
  <si>
    <t xml:space="preserve">RAWAN KHOJALY MOHAMED OSMAN </t>
  </si>
  <si>
    <t xml:space="preserve">3.4.Finance and Billing</t>
  </si>
  <si>
    <r>
      <rPr>
        <sz val="10"/>
        <color theme="1"/>
        <rFont val="Noto Sans Devanagari"/>
        <family val="2"/>
      </rPr>
      <t xml:space="preserve">حضرت فى حالة طارئة بالوالدة التى ليس لديها غير تأمين الزيارة ، ووجهونا الطوارئ بضرورة التنويم على الرغم
من ان التقارير الطبية والاشعة والتحاليل لم تكن تستدعى التنويم على حسب بروتوكلات العلاج، كما طالبوني
بالتوقيع على تعهد فى حالة خروجه من المستشفى. لا يهمنى المبلغ المدفوع اذا كان من حقكم ولكن اذا كان ليس لكم فاننى غير مسامح فيه</t>
    </r>
    <r>
      <rPr>
        <sz val="10"/>
        <color theme="1"/>
        <rFont val="Calibri"/>
        <family val="0"/>
        <charset val="1"/>
      </rPr>
      <t xml:space="preserve">.
</t>
    </r>
    <r>
      <rPr>
        <sz val="10"/>
        <color theme="1"/>
        <rFont val="Noto Sans Devanagari"/>
        <family val="2"/>
      </rPr>
      <t xml:space="preserve">حاليا اطالب برد مبلغ الغرفةحيث ان المريضه لاتعاني من التهاب رئوي وحالتها لاتستدعي التنويم حسب كلام دكتور التنويم </t>
    </r>
  </si>
  <si>
    <t xml:space="preserve">I brought my mother in as an emergency. She only had visitor's insurance, and the emergency room staff insisted on her admission, even though the medical reports, X-rays, and lab results didn't warrant it according to the treatment protocols. They also asked me to sign a waiver in case she leaves the hospital. I don't care about the money paid if it's rightfully yours, but if it's not, I won't forgive you for it.
I'm currently demanding a refund for the room, as the patient doesn't have pneumonia, and her condition doesn't require hospitalization, according to the attending physician.</t>
  </si>
  <si>
    <r>
      <rPr>
        <sz val="10"/>
        <color theme="1"/>
        <rFont val="Noto Sans Devanagari"/>
        <family val="2"/>
      </rPr>
      <t xml:space="preserve">تاخير بتسليم التقرير الطبي</t>
    </r>
    <r>
      <rPr>
        <sz val="10"/>
        <color theme="1"/>
        <rFont val="Calibri"/>
        <family val="0"/>
        <charset val="1"/>
      </rPr>
      <t xml:space="preserve">.</t>
    </r>
  </si>
  <si>
    <t xml:space="preserve">Delay in delivering the medical report.</t>
  </si>
  <si>
    <r>
      <rPr>
        <sz val="10"/>
        <color theme="1"/>
        <rFont val="Noto Sans Devanagari"/>
        <family val="2"/>
      </rPr>
      <t xml:space="preserve"> لم يتم معالجه الضرس بالشكل الصحيح مما ادى الى وجود خراج وعصب ويحتاج تنظيف وتكسير للضرس بعد ان
كان سليم. اطالب بمعالجة الضرس وتركيب تركيبه او اذا لا سمح االله تم خلعه زراعة بداله ، كما اطالب باعاده كامل المبلغ المدفوع من قبلي ومن قبل التامين وتحمل جميع التكاليف</t>
    </r>
    <r>
      <rPr>
        <sz val="10"/>
        <color theme="1"/>
        <rFont val="Calibri"/>
        <family val="0"/>
        <charset val="1"/>
      </rPr>
      <t xml:space="preserve">.</t>
    </r>
  </si>
  <si>
    <t xml:space="preserve">The tooth was not treated properly, resulting in an abscess and nerve infection. It now requires cleaning and the tooth has to be broken up after previously being healthy. I request that the tooth be treated and fitted with a crown, or, God forbid, that it be extracted, replaced with an implant. I also request a full refund of the amount paid by me and my insurance company, and that they cover all associated costs.</t>
  </si>
  <si>
    <t xml:space="preserve"> معاملة غير لائقة من قبل الموظف في استقبال المختبر و التصرف بطريقه غير محترمه</t>
  </si>
  <si>
    <t xml:space="preserve">Inappropriate treatment by the lab receptionist and disrespectful behavior</t>
  </si>
  <si>
    <t xml:space="preserve">Dr TAREK AHMED EL SHARAWY</t>
  </si>
  <si>
    <r>
      <rPr>
        <sz val="10"/>
        <color theme="1"/>
        <rFont val="Noto Sans Devanagari"/>
        <family val="2"/>
      </rPr>
      <t xml:space="preserve">لدى المراجع إشكالية بتقرير الطبي حيث يفيد بإن يوجد به تشخيص مختلف </t>
    </r>
    <r>
      <rPr>
        <sz val="10"/>
        <color theme="1"/>
        <rFont val="Calibri"/>
        <family val="0"/>
        <charset val="1"/>
      </rPr>
      <t xml:space="preserve">.</t>
    </r>
  </si>
  <si>
    <t xml:space="preserve">The patient has a problem with the medical report, as it states that there is a different diagnosis.</t>
  </si>
  <si>
    <t xml:space="preserve">RANA ABDUL MOHSEN BIN BAZ</t>
  </si>
  <si>
    <t xml:space="preserve"> السلام عليكم لدينا موعد عند الدكتور محمد الجيلاني الجراحة ومرينا على احد الاستقبالات بالدور السادس ولم
يكن به احد وتوجهنا للاستقبال الثاني وانتظرنا بالدور لمدة تقريباً ربع ساعة وعند وصول الدور قالت لنا
الموظفة اذهبو للاستقبال الثاني اللان موجودين واخبرتها بأننا نتأخر على موعدنا وقالت أعطني الإثبات رغم انها
لم تطلب من الذين قبلنا اي إثبات ورغبة بأعطاها رقم الحاسب شفوي وقالت لا ورغبة أعطيها توكلنا ورفضة وقالت
امسك الإثبات بيدي واخبرتها بأنها قاصدة تعطيلنا بالعاني استقعاد لعدم ذهبنا للاستقبال الثاني وذهبنا للاستقبال
الثاني ولم يطلب الإثبات وأخذ رقم الحاسب شفوي وادخلنا على الدكتور وهاذه الموضفة تعمدت تعطيلنا
واحرجتنا أمام المراجعين وعقدتة مراجعتنا رغم ان ابني مسوي عملية ولازالة الغرز فية وتوكلنا هناك امر بأنة
معتمد اني اطلب العودة للكميرات لتأكد من كلامي واطلب محاسبتها وهناك قانون إذا اي موضف أساء استخدام
سلطة ضد اي مواطن محاسبة الموصفة ورد اعتبار .واذا لم تحاسب ارغب رفع شكواي لوزارة الصحة  </t>
  </si>
  <si>
    <t xml:space="preserve">We had an appointment with Dr. Mohammed Al-Jilani in the Surgery Department. We first went to one of the reception desks on the sixth floor, but no one was there. We then went to the second reception and waited in line for approximately fifteen minutes. When it was our turn, the employee told us to go to the other reception because they were now available. I informed her that we were already late for our appointment. She said, “Give me proof,” even though she had not asked those before us for any proof. I tried to give her the system number verbally, but she refused. I also tried to show her the Tawakkalna app, but she refused and said, “Hold the proof in your hand.”
I told her that she was deliberately trying to delay us on purpose because we had not gone to the other reception. We then went to the other reception desk, where they did not ask for proof and accepted the system number verbally and allowed us to see the doctor. This employee deliberately delayed us, embarrassed us in front of other patients, and complicated our visit, even though my son had undergone surgery and was there to have his stitches removed.
There is a directive in Tawakkalna confirming my appointment. I request that the cameras be reviewed to verify my statement and that the employee be held accountable. There is a law stating that if any employee abuses their authority against a citizen, they must be held accountable and the person’s dignity restored. If she is not held accountable, I would like to escalate my complaint to the Ministry of Health.</t>
  </si>
  <si>
    <r>
      <rPr>
        <sz val="10"/>
        <color theme="1"/>
        <rFont val="Noto Sans Devanagari"/>
        <family val="2"/>
      </rPr>
      <t xml:space="preserve">تمسّخ جلدي في اليد اليسرى نتيجة شدّ الشاش بإحكام فوق اليد من قِبل الممرضة</t>
    </r>
    <r>
      <rPr>
        <sz val="10"/>
        <color theme="1"/>
        <rFont val="Calibri"/>
        <family val="0"/>
        <charset val="1"/>
      </rPr>
      <t xml:space="preserve">.</t>
    </r>
  </si>
  <si>
    <t xml:space="preserve">Skin Maceration in the left hand due to the gauze being pulled over the hand by the nurse</t>
  </si>
  <si>
    <t xml:space="preserve">2.1.8.Medication shortages</t>
  </si>
  <si>
    <r>
      <rPr>
        <sz val="10"/>
        <color theme="1"/>
        <rFont val="Noto Sans Devanagari"/>
        <family val="2"/>
      </rPr>
      <t xml:space="preserve">قام الطبيب بصرف دواء</t>
    </r>
    <r>
      <rPr>
        <sz val="10"/>
        <color theme="1"/>
        <rFont val="Calibri"/>
        <family val="0"/>
        <charset val="1"/>
      </rPr>
      <t xml:space="preserve">ADALAT LA 30 MG </t>
    </r>
    <r>
      <rPr>
        <sz val="10"/>
        <color theme="1"/>
        <rFont val="Noto Sans Devanagari"/>
        <family val="2"/>
      </rPr>
      <t xml:space="preserve">تاريخ </t>
    </r>
    <r>
      <rPr>
        <sz val="10"/>
        <color theme="1"/>
        <rFont val="Calibri"/>
        <family val="0"/>
        <charset val="1"/>
      </rPr>
      <t xml:space="preserve">7 </t>
    </r>
    <r>
      <rPr>
        <sz val="10"/>
        <color theme="1"/>
        <rFont val="Noto Sans Devanagari"/>
        <family val="2"/>
      </rPr>
      <t xml:space="preserve">مارس وكل اسبوع آتي للصيدليه لاخذ الدواء ويخبروني بأنه غير متوفر ولم احصل على الدواء حتى الآن حيث لم يقومو بتوفير الدواء منذ </t>
    </r>
    <r>
      <rPr>
        <sz val="10"/>
        <color theme="1"/>
        <rFont val="Calibri"/>
        <family val="0"/>
        <charset val="1"/>
      </rPr>
      <t xml:space="preserve">3 </t>
    </r>
    <r>
      <rPr>
        <sz val="10"/>
        <color theme="1"/>
        <rFont val="Noto Sans Devanagari"/>
        <family val="2"/>
      </rPr>
      <t xml:space="preserve">اسابيع وهذا غير معقول</t>
    </r>
  </si>
  <si>
    <t xml:space="preserve">I was given ADALAT LA 30 MG on March 7th, and every week I go to the pharmacy to get the medication, but they tell me it's unavailable and they haven't had it yet. They haven't restocked it for three weeks, which is unacceptable.</t>
  </si>
  <si>
    <t xml:space="preserve">vaccination not appear on SEHATI </t>
  </si>
  <si>
    <t xml:space="preserve">يرغب المريض بحجز مواعيد العلاج الطبيعي </t>
  </si>
  <si>
    <t xml:space="preserve">The patient wishes to book physiotherapy appointments</t>
  </si>
  <si>
    <r>
      <rPr>
        <sz val="10"/>
        <color theme="1"/>
        <rFont val="Noto Sans Devanagari"/>
        <family val="2"/>
      </rPr>
      <t xml:space="preserve">تم احضار وصفه مقيده خارجيه من قبل المريض من مركز اخر مختومه بنفس تاريخ الحضور وموضح بعدم استلامها بعد حيث ولكن تم رفض صرف الوصفه وابلاغي بضرورة زيارة دكتور لدى مستشفى الحمادي وطلب اعادة كتابة الوصفه </t>
    </r>
    <r>
      <rPr>
        <sz val="10"/>
        <color theme="1"/>
        <rFont val="Calibri"/>
        <family val="0"/>
        <charset val="1"/>
      </rPr>
      <t xml:space="preserve">.</t>
    </r>
  </si>
  <si>
    <t xml:space="preserve">An external restricted prescription was brought by the patient from another center, stamped with the same date of attendance and indicating that it had not yet been received. However, the prescription was refused and I was informed that I needed to visit a doctor at Al Hammadi Hospital and request that the prescription be rewritten.</t>
  </si>
  <si>
    <t xml:space="preserve">خطا في تشخيص الحالة المرضيه </t>
  </si>
  <si>
    <t xml:space="preserve">Misdiagnosis of the medical condition</t>
  </si>
  <si>
    <t xml:space="preserve">KHALID ABDULAZIZ ALANAZI</t>
  </si>
  <si>
    <r>
      <rPr>
        <sz val="10"/>
        <color theme="1"/>
        <rFont val="Noto Sans Devanagari"/>
        <family val="2"/>
      </rPr>
      <t xml:space="preserve">الموظف يتهمني باافراغ البالون التابع لوالدي وعند مناقشته لايقول هذا الكلام والدكتوره اماني شاهده على هذا الاتهام </t>
    </r>
    <r>
      <rPr>
        <sz val="10"/>
        <color theme="1"/>
        <rFont val="Calibri"/>
        <family val="0"/>
        <charset val="1"/>
      </rPr>
      <t xml:space="preserve">. </t>
    </r>
  </si>
  <si>
    <t xml:space="preserve">The employee accused me of deflating my father’s catheter balloon, and when I confronted him, he denied making this statement. Dr. Amani is a witness to this accusation.</t>
  </si>
  <si>
    <t xml:space="preserve">1.88</t>
  </si>
  <si>
    <t xml:space="preserve">1.99</t>
  </si>
  <si>
    <t xml:space="preserve">3. Institutional issues</t>
  </si>
  <si>
    <t xml:space="preserve">3.7.4.Birth registry issues</t>
  </si>
  <si>
    <r>
      <rPr>
        <sz val="10"/>
        <color theme="1"/>
        <rFont val="Noto Sans Devanagari"/>
        <family val="2"/>
      </rPr>
      <t xml:space="preserve">المماطله بتسليم تقارير طبيه </t>
    </r>
    <r>
      <rPr>
        <sz val="10"/>
        <color theme="1"/>
        <rFont val="Calibri"/>
        <family val="0"/>
        <charset val="1"/>
      </rPr>
      <t xml:space="preserve">( </t>
    </r>
    <r>
      <rPr>
        <sz val="10"/>
        <color theme="1"/>
        <rFont val="Noto Sans Devanagari"/>
        <family val="2"/>
      </rPr>
      <t xml:space="preserve">ولادة بفرع العليا وشهادة ميلاد الطفل</t>
    </r>
    <r>
      <rPr>
        <sz val="10"/>
        <color theme="1"/>
        <rFont val="Calibri"/>
        <family val="0"/>
        <charset val="1"/>
      </rPr>
      <t xml:space="preserve">) . </t>
    </r>
  </si>
  <si>
    <t xml:space="preserve">Delays in delivering medical reports (birth at the Al-Olaya branch and the child's birth certificate).
</t>
  </si>
  <si>
    <t xml:space="preserve"> امال ماهل القحطاني</t>
  </si>
  <si>
    <t xml:space="preserve">Dr. MARWA OSMAN ZAKI </t>
  </si>
  <si>
    <t xml:space="preserve">Relationship complaints </t>
  </si>
  <si>
    <t xml:space="preserve">6.1.Emotional 
Support</t>
  </si>
  <si>
    <t xml:space="preserve">6.1.1.Inadequate emotional support</t>
  </si>
  <si>
    <r>
      <rPr>
        <sz val="10"/>
        <color theme="1"/>
        <rFont val="Noto Sans Devanagari"/>
        <family val="2"/>
      </rPr>
      <t xml:space="preserve">طلبت الدكتوره مسحه من فتحة المهبل ولم تقوم هي بعملها بل ابلغتني بعملها بنفسي وقد ابلغتها بأني غير متزوجه وليس لدي معرفة بطريقة اخذ المسحه تم ابلاغي باخذها بنفسي وقمت بعمل ذلك ولكن لا اعرف ان كنت قمت به بالطريقة الصحيحه او قمت بعمل خطأ وتسببت بالضرر لنفسي </t>
    </r>
    <r>
      <rPr>
        <sz val="10"/>
        <color theme="1"/>
        <rFont val="Calibri"/>
        <family val="0"/>
        <charset val="1"/>
      </rPr>
      <t xml:space="preserve">. </t>
    </r>
  </si>
  <si>
    <t xml:space="preserve">The doctor requested a swab from the vaginal opening but did not perform it herself. Instead, she instructed me to do it myself. I informed her that I am not married and have no knowledge of how to take the swab. I was told to perform it myself, and although I attempted to do so, I am unsure if I did it correctly or if I caused myself harm.</t>
  </si>
  <si>
    <t xml:space="preserve">عيادات الجراحة التجميلية</t>
  </si>
  <si>
    <t xml:space="preserve">Dr. RANIA AHMED ABDULLAH  </t>
  </si>
  <si>
    <t xml:space="preserve">1.3.4.Insensitive to patient needs</t>
  </si>
  <si>
    <r>
      <rPr>
        <sz val="10"/>
        <color theme="1"/>
        <rFont val="Noto Sans Devanagari"/>
        <family val="2"/>
      </rPr>
      <t xml:space="preserve">تشخيص الدكتورة كان بأسئلة موجهة للمريضة، دون أي فحص أو معاينة للحالة. ثم قالت الدكتورة للمريضة</t>
    </r>
    <r>
      <rPr>
        <sz val="10"/>
        <color theme="1"/>
        <rFont val="Calibri"/>
        <family val="0"/>
        <charset val="1"/>
      </rPr>
      <t xml:space="preserve">: (
</t>
    </r>
    <r>
      <rPr>
        <sz val="10"/>
        <color theme="1"/>
        <rFont val="Noto Sans Devanagari"/>
        <family val="2"/>
      </rPr>
      <t xml:space="preserve">إيش تطمحين أسويلك الحين ؟ أصورلك، أو أسويلك تحليل؟ ). قالت المريضة: ( أنت يا دكتورة لازم تحددي، مو
أنا ). دخل بعد كذا زوج المريضة، وناقش الدكتورة، فقالت الدكتورة: ( إذا مش مقتنعين، ممكن ألغي الكشف من
عندي، وتحولون لطبيب ثاني )، فطلب الزوج الإلغاء. راجعنا الصندوق لاسترجاع المبلغ، فقالوا: الدكتورة ما ألغت
الكشف لحد الآن  </t>
    </r>
  </si>
  <si>
    <t xml:space="preserve">The doctor's diagnosis was based on directed questions to the patient, without any examination or assessment of the condition. The doctor then asked the patient, "What do you want me to do now? Should I do an ultrasound or perform tests?" The patient replied, "You, doctor, need to decide; it's not up to me." Later, the patient's husband entered and discussed with the doctor, who said, "If you’re not convinced, I can cancel the consultation and refer you to another doctor." The husband requested the cancellation. When we went to the cashier to refund the amount, they said that the doctor had not yet canceled the consultation.</t>
  </si>
  <si>
    <t xml:space="preserve">Dr. Musab Alrehaili</t>
  </si>
  <si>
    <t xml:space="preserve">1.1. Examination</t>
  </si>
  <si>
    <t xml:space="preserve">1.1.3. Not having enough knowledge regarding the patient condition</t>
  </si>
  <si>
    <r>
      <rPr>
        <sz val="10"/>
        <color theme="1"/>
        <rFont val="Noto Sans Devanagari"/>
        <family val="2"/>
      </rPr>
      <t xml:space="preserve"> فشل عملية ترميم صدر وعقبة ألام شديدة وتليفات وعدم تناسق واضح  في الجهتين علما انه تم الرجوع لعيادة الدكتور وابلاغه بذلك وتم اخبارنا بالاستمرار باستخدام المشد وانها مسألة وقت علما انه تم مراجعة اكثر من طبيب خارج المستشفى بعد ذلك وتم الاتفاق على راي واحد بوجود خطا اثناء عمل الاجراء ويجب تعديل ماتم عمله حيث تم الرجوع للمستشفى لديكم وعمل اللازم وبانتظار التوضيح من قبل الطبيب المعالج مصعب الرحيلي فيما يخص الاجراء الطبي  </t>
    </r>
    <r>
      <rPr>
        <sz val="10"/>
        <color theme="1"/>
        <rFont val="Calibri"/>
        <family val="0"/>
        <charset val="1"/>
      </rPr>
      <t xml:space="preserve">. </t>
    </r>
  </si>
  <si>
    <t xml:space="preserve">The breast reconstruction surgery failed, resulting in severe pain, fibrosis, and noticeable asymmetry on both sides. We returned to see the doctor and informed him of this, and we were told to continue using the compression garment and that it was just a matter of time. However, after consulting with several doctors outside the hospital, there was a unanimous agreement that there was a mistake during the procedure, and it needs to be corrected. We have returned to your hospital to have the necessary adjustments made and are awaiting clarification from the treating physician, Dr. Musab Al-Ruhais, regarding the medical procedure.</t>
  </si>
  <si>
    <t xml:space="preserve">وزارة الصحة </t>
  </si>
  <si>
    <t xml:space="preserve">Dr. Majidah Malak</t>
  </si>
  <si>
    <t xml:space="preserve">تم طلب فحوصات وتحاليل من الدكتوره / مروه زكي من قبل وعند المراجعه لم نتمكن من الحصول على موعد
لديها خلال هذا اليوم وتم حجز موعد عند د. ماجده وعند زيارتها واعلامها بالمراجعات السابقه ، رفضت استقبال
الحاله وبعد ذلك تم العوده لصندوق للالغاء الكشفيه ، عليه فقد تم اعلامنا ان الدكتور ماجده فتحت الحاله
وحفظتها كانها كشفت وعند الرجوع لها لمناقشتها عن ذلك رفضت النقاش معنا بتاتا </t>
  </si>
  <si>
    <t xml:space="preserve">Tests and analyses were requested by Dr. Marwa Zaki previously, and during the follow-up, we were unable to secure an appointment with her that day. We booked an appointment with Dr. Majda, but upon visiting her and informing her of the previous consultations, she refused to accept the case. After that, we returned to the cashier to cancel the consultation, only to be informed that Dr. Majda had opened the case and documented it as if she had examined it. When we approached her to discuss this, she outright refused to engage in a discussion with us.</t>
  </si>
  <si>
    <t xml:space="preserve">عيادات الطب النفسي</t>
  </si>
  <si>
    <t xml:space="preserve">4.3.1.Delay in admitting patient</t>
  </si>
  <si>
    <r>
      <rPr>
        <sz val="10"/>
        <color theme="1"/>
        <rFont val="Noto Sans Devanagari"/>
        <family val="2"/>
      </rPr>
      <t xml:space="preserve">لدي موعد أشعه رنين يوم الثلاثاء </t>
    </r>
    <r>
      <rPr>
        <sz val="10"/>
        <color theme="1"/>
        <rFont val="Calibri"/>
        <family val="0"/>
        <charset val="1"/>
      </rPr>
      <t xml:space="preserve">2 </t>
    </r>
    <r>
      <rPr>
        <sz val="10"/>
        <color theme="1"/>
        <rFont val="Noto Sans Devanagari"/>
        <family val="2"/>
      </rPr>
      <t xml:space="preserve">ابريل الساعه </t>
    </r>
    <r>
      <rPr>
        <sz val="10"/>
        <color theme="1"/>
        <rFont val="Calibri"/>
        <family val="0"/>
        <charset val="1"/>
      </rPr>
      <t xml:space="preserve">8 </t>
    </r>
    <r>
      <rPr>
        <sz val="10"/>
        <color theme="1"/>
        <rFont val="Noto Sans Devanagari"/>
        <family val="2"/>
      </rPr>
      <t xml:space="preserve">مساء وتم ابلاغي بالاتصال ان الحد الأقصى للحضور الساعه </t>
    </r>
    <r>
      <rPr>
        <sz val="10"/>
        <color theme="1"/>
        <rFont val="Calibri"/>
        <family val="0"/>
        <charset val="1"/>
      </rPr>
      <t xml:space="preserve">8:10 </t>
    </r>
    <r>
      <rPr>
        <sz val="10"/>
        <color theme="1"/>
        <rFont val="Noto Sans Devanagari"/>
        <family val="2"/>
      </rPr>
      <t xml:space="preserve">وتم حضوري الساعه </t>
    </r>
    <r>
      <rPr>
        <sz val="10"/>
        <color theme="1"/>
        <rFont val="Calibri"/>
        <family val="0"/>
        <charset val="1"/>
      </rPr>
      <t xml:space="preserve">8:13 </t>
    </r>
    <r>
      <rPr>
        <sz val="10"/>
        <color theme="1"/>
        <rFont val="Noto Sans Devanagari"/>
        <family val="2"/>
      </rPr>
      <t xml:space="preserve">وعند انهاء الاجراءات عند موظف الاستقبال مشكورا تبين ان حاله الموافقه لم يتم تحديثها بالنظام وهذا ماسبب لعدم دخولي الموعد بالرغم ان موافقه التأمين كانت يوم الاحد الماضي بتاريخ </t>
    </r>
    <r>
      <rPr>
        <sz val="10"/>
        <color theme="1"/>
        <rFont val="Calibri"/>
        <family val="0"/>
        <charset val="1"/>
      </rPr>
      <t xml:space="preserve">31 </t>
    </r>
    <r>
      <rPr>
        <sz val="10"/>
        <color theme="1"/>
        <rFont val="Noto Sans Devanagari"/>
        <family val="2"/>
      </rPr>
      <t xml:space="preserve">مارس ولم يتم التحديث بالنظام إلا بوقت متأخر تسبب في عدم دخولي للموعد مع العلم ان موعدي بناء على موعد مسبق ولا يمكنني الدخول بعد اكثر من ساعه ونصف نظرا لارتباطي بموعد آخر خارج المستشفى وتم اخذ اقرب موعد يوم الخميس الموافق </t>
    </r>
    <r>
      <rPr>
        <sz val="10"/>
        <color theme="1"/>
        <rFont val="Calibri"/>
        <family val="0"/>
        <charset val="1"/>
      </rPr>
      <t xml:space="preserve">5 </t>
    </r>
    <r>
      <rPr>
        <sz val="10"/>
        <color theme="1"/>
        <rFont val="Noto Sans Devanagari"/>
        <family val="2"/>
      </rPr>
      <t xml:space="preserve">ابريل الساعه </t>
    </r>
    <r>
      <rPr>
        <sz val="10"/>
        <color theme="1"/>
        <rFont val="Calibri"/>
        <family val="0"/>
        <charset val="1"/>
      </rPr>
      <t xml:space="preserve">12 </t>
    </r>
    <r>
      <rPr>
        <sz val="10"/>
        <color theme="1"/>
        <rFont val="Noto Sans Devanagari"/>
        <family val="2"/>
      </rPr>
      <t xml:space="preserve">مساء </t>
    </r>
  </si>
  <si>
    <t xml:space="preserve">I have an MRI appointment on Tuesday, April 2, at 8 PM. I was informed by phone that the latest time to arrive was 8:10 PM. I arrived at 8:13 PM, and after completing the procedures with the receptionist, it turned out that my approval status had not been updated in the system. This caused me to be unable to attend the appointment, even though the insurance approval was received on Sunday, March 31. The update was not made in the system until later, which led to my inability to enter the appointment. Considering my prior appointment and my other commitments outside the hospital, I could not wait for more than an hour and a half. I was provided with the earliest available appointment on Thursday, April 5, at 12 PM.
</t>
  </si>
  <si>
    <r>
      <rPr>
        <sz val="9"/>
        <color theme="1"/>
        <rFont val="Noto Sans Devanagari"/>
        <family val="2"/>
      </rPr>
      <t xml:space="preserve">عيادات جراحة عظام </t>
    </r>
    <r>
      <rPr>
        <sz val="9"/>
        <color theme="1"/>
        <rFont val="Calibri"/>
        <family val="0"/>
        <charset val="1"/>
      </rPr>
      <t xml:space="preserve">(</t>
    </r>
    <r>
      <rPr>
        <sz val="9"/>
        <color theme="1"/>
        <rFont val="Noto Sans Devanagari"/>
        <family val="2"/>
      </rPr>
      <t xml:space="preserve">أطفال</t>
    </r>
    <r>
      <rPr>
        <sz val="9"/>
        <color theme="1"/>
        <rFont val="Calibri"/>
        <family val="0"/>
        <charset val="1"/>
      </rPr>
      <t xml:space="preserve">)</t>
    </r>
  </si>
  <si>
    <r>
      <rPr>
        <sz val="10"/>
        <color theme="1"/>
        <rFont val="Noto Sans Devanagari"/>
        <family val="2"/>
      </rPr>
      <t xml:space="preserve">التطعيم غير متوفر في النظام. رقم الهوية للأم: </t>
    </r>
    <r>
      <rPr>
        <sz val="10"/>
        <color theme="1"/>
        <rFont val="Calibri"/>
        <family val="0"/>
        <charset val="1"/>
      </rPr>
      <t xml:space="preserve">1049905464.
</t>
    </r>
  </si>
  <si>
    <t xml:space="preserve">vaccination not avalible on the system ID for mom :1049905464 </t>
  </si>
  <si>
    <r>
      <rPr>
        <sz val="10"/>
        <color theme="1"/>
        <rFont val="Noto Sans Devanagari"/>
        <family val="2"/>
      </rPr>
      <t xml:space="preserve">تم نقل زوجته بالهلال الاحمر الى مستشفى الحمادي النزهه دون اذنه وحاليا المستشفى يطالبه بمبلغ التكاليف </t>
    </r>
    <r>
      <rPr>
        <sz val="10"/>
        <color theme="1"/>
        <rFont val="Calibri"/>
        <family val="0"/>
        <charset val="1"/>
      </rPr>
      <t xml:space="preserve">8800 </t>
    </r>
    <r>
      <rPr>
        <sz val="10"/>
        <color theme="1"/>
        <rFont val="Noto Sans Devanagari"/>
        <family val="2"/>
      </rPr>
      <t xml:space="preserve">ريال دون موافقته على ذلك</t>
    </r>
  </si>
  <si>
    <t xml:space="preserve">His wife was transferred by the Red Crescent to Al Hammadi Hospital in Al-Nuzha without his consent, and now the hospital is requesting a payment of 8,800 Riyals without his approval.
</t>
  </si>
  <si>
    <t xml:space="preserve">Dr ESRA MOHAMED ELHASSAN</t>
  </si>
  <si>
    <t xml:space="preserve">اختى جايه ولاده ونازله عليها مويه البيبي وتعبانه والدكتوره بتفحصها قالت اختي المويه نازله قالت الدكتوره فيه
احد قالك مانفحص والمويه نازله قولي لي من قالك مانفحص يلا بسرعه اجلسي على السرير عندي حاله غيرك
اجهاض ويوم جلست اختي على السرير ما جت عندها وتقولي فصخيها والسرير اللي موجود وصخ وفيه وحده قبل
جالسه ولا نظفته انا اخت المريضه اللي نظفته وجت اختي الالام الطلق وقالت لها انتظري شوي ماقدر تفحصيني
لين تروح الالام دفتها وفحصتها وتسببت بالالم لها </t>
  </si>
  <si>
    <t xml:space="preserve">My sister is in labor and her water broke. When the doctor examined her, she said she couldn't perform the examination without information. When I told the doctor that the water had broken, she asked, "Who told you we don't examine? Tell me who said that. Hurry up and sit on the bed; I have a miscarriage case ahead of you."
When my sister sat on the bed, the doctor did not come to examine her but asked her to undress, even though the bed was dirty and someone else had been sitting on it. I, the patient's sister, cleaned the bed. Then, when my sister felt the contractions, the doctor said, "Wait a bit; I can't examine you until the pain goes away." After that, she pushed her and examined her, causing her additional pain.</t>
  </si>
  <si>
    <t xml:space="preserve">قسم التخدير</t>
  </si>
  <si>
    <r>
      <rPr>
        <sz val="10"/>
        <color theme="1"/>
        <rFont val="Noto Sans Devanagari"/>
        <family val="2"/>
      </rPr>
      <t xml:space="preserve">تم التعامل معي بطريقة غير لائقة وفظة وغير محترمة بسبب ان ابنتنا ذات العامين كانت قد وقفت على كرسي منطقة الإنتظار حيث أبدت امتعاضها من هذا التصرف وقامت بإلقاء اللوم علينا بسبب اننا اولياء امرها وسمحنا لهذا بأن يحدث </t>
    </r>
    <r>
      <rPr>
        <sz val="10"/>
        <color theme="1"/>
        <rFont val="Calibri"/>
        <family val="0"/>
        <charset val="1"/>
      </rPr>
      <t xml:space="preserve">. </t>
    </r>
    <r>
      <rPr>
        <sz val="10"/>
        <color theme="1"/>
        <rFont val="Noto Sans Devanagari"/>
        <family val="2"/>
      </rPr>
      <t xml:space="preserve">يجب اتخاذ الاجراء اللازم كما يجب فيما يخص التعامل مع المرضى  من قبل طاقم قسم النظافة شاكرين لكم تعاونكم  </t>
    </r>
    <r>
      <rPr>
        <sz val="10"/>
        <color theme="1"/>
        <rFont val="Calibri"/>
        <family val="0"/>
        <charset val="1"/>
      </rPr>
      <t xml:space="preserve">. </t>
    </r>
  </si>
  <si>
    <t xml:space="preserve">I was treated in an inappropriate, rude, and disrespectful manner because our two-year-old daughter stood on a chair in the waiting area. The staff expressed their displeasure with this behavior and blamed us for allowing it to happen as her guardians. Necessary action should be taken regarding how patients are treated by the cleaning staff. Thank you for your cooperation</t>
  </si>
  <si>
    <r>
      <rPr>
        <sz val="10"/>
        <color theme="1"/>
        <rFont val="Noto Sans Devanagari"/>
        <family val="2"/>
      </rPr>
      <t xml:space="preserve">تم التوجهه الى المستشفى عن طريق الهلال الاحمر اثر حادث مرور والمماطله بتقديم الخدمة وعدم استقبال الحالة </t>
    </r>
    <r>
      <rPr>
        <sz val="10"/>
        <color theme="1"/>
        <rFont val="Calibri"/>
        <family val="0"/>
        <charset val="1"/>
      </rPr>
      <t xml:space="preserve">.</t>
    </r>
  </si>
  <si>
    <t xml:space="preserve">I was taken to the hospital by the Red Crescent following a traffic accident, and there was a delay in providing service and the refusal to accept the case.
</t>
  </si>
  <si>
    <t xml:space="preserve">تمريض قسم العمليات</t>
  </si>
  <si>
    <t xml:space="preserve">PHARMACIST - LAYAN ALSWAIYAN</t>
  </si>
  <si>
    <r>
      <rPr>
        <sz val="10"/>
        <color theme="1"/>
        <rFont val="Noto Sans Devanagari"/>
        <family val="2"/>
      </rPr>
      <t xml:space="preserve">تم صرف العلاج وبعد الخروج توجهت لصيدليه واخذت رقم بعد الانتظار اخذت نوع والثاني خبرتني انه علاج مقيد واخذه من زميلاتها وقالت خذي معك رقم الي اخذتيه اخذته وتوجهت وانتظرت لمده </t>
    </r>
    <r>
      <rPr>
        <sz val="10"/>
        <color theme="1"/>
        <rFont val="Calibri"/>
        <family val="0"/>
        <charset val="1"/>
      </rPr>
      <t xml:space="preserve">7</t>
    </r>
    <r>
      <rPr>
        <sz val="10"/>
        <color theme="1"/>
        <rFont val="Noto Sans Devanagari"/>
        <family val="2"/>
      </rPr>
      <t xml:space="preserve">دقايق مافيه احد سئلت زميلاتها قالت شوي وبتجي انتظرت بعدها </t>
    </r>
    <r>
      <rPr>
        <sz val="10"/>
        <color theme="1"/>
        <rFont val="Calibri"/>
        <family val="0"/>
        <charset val="1"/>
      </rPr>
      <t xml:space="preserve">12 </t>
    </r>
    <r>
      <rPr>
        <sz val="10"/>
        <color theme="1"/>
        <rFont val="Noto Sans Devanagari"/>
        <family val="2"/>
      </rPr>
      <t xml:space="preserve">دقيقه وقلت ماجت فيه احد يخدمني ؟ قالت ايه بس دقايق ارتاحي وهي بتناديك جلست قدام كونتر حقها عشان تشوفني للاسف جت بعد وقت وجلست اناظر فيها ولا نادتني قمت انا بنفسي كان وجهها مكشر ونفسها في خشمها ولا لها خلق عطيتها رقم وجلست وقت وقالت حطي رقم في علبه الي جنبك ناظرتها كان طلبها غريب عجيب وش سبب سحبت رقم عنها وخليته من جهتي بس ماحطيته في العلبه هنا صارت تناظر وتقول حطيه في العلبه قلت ليش احطه وش سبب </t>
    </r>
    <r>
      <rPr>
        <sz val="10"/>
        <color theme="1"/>
        <rFont val="Calibri"/>
        <family val="0"/>
        <charset val="1"/>
      </rPr>
      <t xml:space="preserve">!! </t>
    </r>
    <r>
      <rPr>
        <sz val="10"/>
        <color theme="1"/>
        <rFont val="Noto Sans Devanagari"/>
        <family val="2"/>
      </rPr>
      <t xml:space="preserve">قالت هذا حاطينه عشان الجراثيم مابي المسه او مابي يكون ع طاوله بس قالت جرررراثيم واضحه ايضا جراثيم قالتها بوضوح </t>
    </r>
    <r>
      <rPr>
        <sz val="10"/>
        <color theme="1"/>
        <rFont val="Calibri"/>
        <family val="0"/>
        <charset val="1"/>
      </rPr>
      <t xml:space="preserve">!!! </t>
    </r>
    <r>
      <rPr>
        <sz val="10"/>
        <color theme="1"/>
        <rFont val="Noto Sans Devanagari"/>
        <family val="2"/>
      </rPr>
      <t xml:space="preserve">قلت خير وش جراثيمه اول مره احد يقول كذا قالت حطيها في العلبه ماحطيتها ولا شلتها لاني الصدق انقرفت من ذا العلبه وخفت ان فيه جراثيم وبكتيريا معديه ع قولتها </t>
    </r>
    <r>
      <rPr>
        <sz val="10"/>
        <color theme="1"/>
        <rFont val="Calibri"/>
        <family val="0"/>
        <charset val="1"/>
      </rPr>
      <t xml:space="preserve">... </t>
    </r>
    <r>
      <rPr>
        <sz val="10"/>
        <color theme="1"/>
        <rFont val="Noto Sans Devanagari"/>
        <family val="2"/>
      </rPr>
      <t xml:space="preserve">قالت عطيني بطاقة احوالك طلعتها من توكلنا وحطيت الجوال قدامها شافت الجوال واخذته بيدها رفعته يوم خلصت منه ورجعت وحطته ع الرف لانها انتهت منه انا خذته و رجعته لشنطتي قالت احتاج الاحوال عطيني اياها مره ثانيه ؟؟؟؟ حسيت انها تحاول تستفزني مره ثانيه وتبي تطلعني من طوري لانها تتمطط جلست وقت تحوس وانا واقفه جابت ورقه وخلتني اعبيها طبعا مدري وش تقول حطت الورقه وقلم بطرف اصبعها تبين انها مشمئزه من شي ما وطبعا تعقم يدها الورقه حطتها مدري وش قالت بس من حركاتها يعني عبيها طلعت قلمي لاني خفت ان في الصيدليه مرض معدي وكثرت المعقمات ع الطاولات خوفني زياده للاسف والشي الاهم هنا انها حطت العلاج ولا شرحت لي طريقة الاستخدم </t>
    </r>
    <r>
      <rPr>
        <sz val="10"/>
        <color theme="1"/>
        <rFont val="Calibri"/>
        <family val="0"/>
        <charset val="1"/>
      </rPr>
      <t xml:space="preserve">( </t>
    </r>
    <r>
      <rPr>
        <sz val="10"/>
        <color theme="1"/>
        <rFont val="Noto Sans Devanagari"/>
        <family val="2"/>
      </rPr>
      <t xml:space="preserve">هل هذا نظامها انا معصبه ولا سمعتي كلامي ما اشرح لك طريقة الاستخدام </t>
    </r>
    <r>
      <rPr>
        <sz val="10"/>
        <color theme="1"/>
        <rFont val="Calibri"/>
        <family val="0"/>
        <charset val="1"/>
      </rPr>
      <t xml:space="preserve">!!!) </t>
    </r>
    <r>
      <rPr>
        <sz val="10"/>
        <color theme="1"/>
        <rFont val="Noto Sans Devanagari"/>
        <family val="2"/>
      </rPr>
      <t xml:space="preserve">واتمنى ترجعون للكميرات وقلت لها اسمك قالت بكل فخر ليان قلت ترا اسلوبك وانتي معصبه وزعلانه انا مالي دخل جيتي متاخره مهوب غلطي قالت اصلا ماتاخرت </t>
    </r>
    <r>
      <rPr>
        <sz val="10"/>
        <color theme="1"/>
        <rFont val="Calibri"/>
        <family val="0"/>
        <charset val="1"/>
      </rPr>
      <t xml:space="preserve">5 </t>
    </r>
    <r>
      <rPr>
        <sz val="10"/>
        <color theme="1"/>
        <rFont val="Noto Sans Devanagari"/>
        <family val="2"/>
      </rPr>
      <t xml:space="preserve">دقايق بعد ماعطوني خبر جيت قلت واسلوب الورقه والجراثيم خير تقولين كذا قالت ايه جراثيم قلت يعني انتي بعد يدينك جراثيم والعلبه ماعمر احد قال حطي الورقه فيه خير تقولين لي حطيها عشانك جراثيم ردت وقالت العلبه نحطها </t>
    </r>
    <r>
      <rPr>
        <sz val="10"/>
        <color theme="1"/>
        <rFont val="Calibri"/>
        <family val="0"/>
        <charset val="1"/>
      </rPr>
      <t xml:space="preserve">(</t>
    </r>
    <r>
      <rPr>
        <sz val="10"/>
        <color theme="1"/>
        <rFont val="Noto Sans Devanagari"/>
        <family val="2"/>
      </rPr>
      <t xml:space="preserve">لك انتي واشكالك </t>
    </r>
    <r>
      <rPr>
        <sz val="10"/>
        <color theme="1"/>
        <rFont val="Calibri"/>
        <family val="0"/>
        <charset val="1"/>
      </rPr>
      <t xml:space="preserve">)</t>
    </r>
    <r>
      <rPr>
        <sz val="10"/>
        <color theme="1"/>
        <rFont val="Noto Sans Devanagari"/>
        <family val="2"/>
      </rPr>
      <t xml:space="preserve">تحطونها فيها قلت واالله لاتحديني اشتكي عليك قالت اشتكي عااادي وهي غير مبالية لمى سوف يحدث للمعل</t>
    </r>
    <r>
      <rPr>
        <sz val="10"/>
        <color theme="1"/>
        <rFont val="Calibri"/>
        <family val="0"/>
        <charset val="1"/>
      </rPr>
      <t xml:space="preserve">+BB15</t>
    </r>
    <r>
      <rPr>
        <sz val="10"/>
        <color theme="1"/>
        <rFont val="Noto Sans Devanagari"/>
        <family val="2"/>
      </rPr>
      <t xml:space="preserve">وميه لها زميله لابسه نقاب وقفت وراها تراقب الوضع وللاسف صوتي واضح وانا اقول خير تقولين انا فيني جراثيم ولا فيه اي احد من الصيدلانيين تدخل او وقفها عند حدها وطلب منها تغير اسلوبها او  توكل المهمه لاحد ثاني العلاج لم يشرح لي الدكتور طلب اخذ نص حبه اخذت حبه كامله لاني توترت علما انها موظفه مهمتها صرف الادويه المقيدة يعني تصرف لحالات معينه وليست جاهله بذلك وهي بالفعل ليست مؤهله لاعطاء الوصفات المقيده ويجيب وضع شخص ذو كفاءه عاليه بانتظار الرد على الشكوى وان امكن مراجعة الكاميرات لاثبات ماتم ذكره </t>
    </r>
    <r>
      <rPr>
        <sz val="10"/>
        <color theme="1"/>
        <rFont val="Calibri"/>
        <family val="0"/>
        <charset val="1"/>
      </rPr>
      <t xml:space="preserve">..</t>
    </r>
  </si>
  <si>
    <t xml:space="preserve">I went to the pharmacy after getting my medication, and after waiting, I received one type of medication. The pharmacist informed me that the second medication was restricted and I needed to get it from her colleagues. She asked me to take the number I got with me. I took it and waited for about 7 minutes, but no one came to help me. I asked her colleagues, and they said she would come shortly. After waiting another 12 minutes, I asked again if anyone could assist me. She replied, "Yes, just a few minutes, relax," and she was supposed to call me.
Unfortunately, she came after a while, and I noticed she didn't call me. I got up myself and noticed that her expression was sour, and she seemed disinterested. I handed her the number, and she took some time before saying to place the number in the box next to her. I looked at her oddly, as her request seemed strange. I pulled the number back and kept it on my side without putting it in the box. She started looking at me, saying, "Put it in the box." I asked, "Why should I? What's the reason?" She said, "We have it there to avoid germs; I don't want to touch it or have it on the table," clearly stating the word "germs."
I responded, "What germs? I've never heard anyone say that." She insisted, "Put it in the box." I neither put it in nor took it away because, honestly, I was disgusted by the box and worried about germs and bacteria, as she mentioned. She then asked for my ID. I took it out from the Tawakkalna app and placed my phone in front of her. She looked at the phone, took it in her hand, raised it, and returned it to the shelf once she was done. I took it back and put it in my bag. She then asked for my ID again.
I felt like she was trying to provoke me because she was dragging things out and seemed to be enjoying making me uncomfortable. After some time, she brought a paper and made me fill it out, not explaining what it was. She placed the paper and a pen at her fingertips, indicating she was disgusted by something. She was clearly sanitizing her hands after touching the paper and placed it on the table but said nothing. I took out my pen because I worried about the pharmacy being a place for infections.
The most important thing is that she handed me the medication without explaining how to use it. I asked, "Is this her system? I’m annoyed; didn’t you hear my request to explain how to use it?" I hope you can check the cameras. When I asked her for her name, she proudly responded, "Layan." I told her that her attitude while being upset was not my fault, and it wasn’t my issue that she arrived late. She said she hadn’t been late; it had only been 5 minutes since they informed her.
I mentioned her attitude toward the paper and germs, and she confirmed it. I said, "So your hands also have germs." She replied that they place the box there (for people like her and others) to keep it. I told her, "Don’t challenge me; I’ll complain about you." She casually responded, "Go ahead and complain," showing indifference to the consequences. At that moment, her colleague wearing a veil was standing behind her, watching the situation. Unfortunately, I spoke loudly, saying, "What are you saying? You think I have germs?"
No one from the pharmacy staff intervened to stop her or asked her to change her attitude or to hand the task over to someone else. The doctor had not explained to me how to take the medication. I took a whole pill instead of half because I was nervous. It’s worth noting that she is tasked with dispensing restricted medications, meaning she is aware of the requirements and is unfit to handle restricted prescriptions. We need someone highly qualified in her place. I await a response to my complaint and request a review of the cameras to confirm what has been stated.</t>
  </si>
  <si>
    <r>
      <rPr>
        <sz val="10"/>
        <color theme="1"/>
        <rFont val="Noto Sans Devanagari"/>
        <family val="2"/>
      </rPr>
      <t xml:space="preserve">التطعيم غير متوفر في النظام. رقم الهوية للطفل: </t>
    </r>
    <r>
      <rPr>
        <sz val="10"/>
        <color theme="1"/>
        <rFont val="Calibri"/>
        <family val="0"/>
        <charset val="1"/>
      </rPr>
      <t xml:space="preserve">1213411786.
</t>
    </r>
  </si>
  <si>
    <t xml:space="preserve">vaccination not avalible on the system ID for Baby :1213411786 </t>
  </si>
  <si>
    <r>
      <rPr>
        <sz val="10"/>
        <color theme="1"/>
        <rFont val="Noto Sans Devanagari"/>
        <family val="2"/>
      </rPr>
      <t xml:space="preserve">تاخير في رفع تقرير فحص السلاح اكترونياً </t>
    </r>
    <r>
      <rPr>
        <sz val="10"/>
        <color theme="1"/>
        <rFont val="Calibri"/>
        <family val="0"/>
        <charset val="1"/>
      </rPr>
      <t xml:space="preserve">. </t>
    </r>
  </si>
  <si>
    <t xml:space="preserve">Delay in submitting the weapon inspection report electronically.
</t>
  </si>
  <si>
    <t xml:space="preserve">Dr. Marwa Zaki</t>
  </si>
  <si>
    <r>
      <rPr>
        <sz val="10"/>
        <color theme="1"/>
        <rFont val="Calibri"/>
        <family val="0"/>
        <charset val="1"/>
      </rPr>
      <t xml:space="preserve">1 </t>
    </r>
    <r>
      <rPr>
        <sz val="10"/>
        <color theme="1"/>
        <rFont val="Noto Sans Devanagari"/>
        <family val="2"/>
      </rPr>
      <t xml:space="preserve">تشخيص مختلف حيث تم تشخيصي بالتهاب بول بعد عمل تحليل وصرف مضاد ولكن لم اتناوله بسبب خوفي
على حملي الاول وتم التأكد من خارج المستشفى واستفسارهم عن مزرعه البول لكن لم اجد سوا التحليل العادي
رجعت في الشهر التالي الى دكتوره اخرى لدى مستسفى الحمادي  وايضاً استغربت انها لم تعمل تحليل المزرعه وطلبت مني عمل تحليل مزرعه يستغرق </t>
    </r>
    <r>
      <rPr>
        <sz val="10"/>
        <color theme="1"/>
        <rFont val="Calibri"/>
        <family val="0"/>
        <charset val="1"/>
      </rPr>
      <t xml:space="preserve">3 ايام وتبينت النتيجه انه لم يكن هناك التهاب بالاساس  -2 تم صرف علاج خاطئ حيث كنت اشتكي من امساك وتم الاتفاق بصرف ملين وعندما ذهبت الى الصيدليه كان هناك خطأ وصرفت لي شراب للحرقان وبعد التواصل معها من قبل الصيدلي تم تعديله وصرف ملين -3</t>
    </r>
    <r>
      <rPr>
        <sz val="10"/>
        <color theme="1"/>
        <rFont val="Noto Sans Devanagari"/>
        <family val="2"/>
      </rPr>
      <t xml:space="preserve">خطا في تواريخ العلاج حيث انني اتناول فيتامينات
من بداية الشهر السادس وعندما طلبت اعاده صرف للعلاج قام الصيدلي بالتواصل مع الدكتوره مروى للتعديل مرة
اخرى ، خفت انها صرفت علاج خاطئ واستفسرت من الصيدلي فقال لي بانها كتبت المده </t>
    </r>
    <r>
      <rPr>
        <sz val="10"/>
        <color theme="1"/>
        <rFont val="Calibri"/>
        <family val="0"/>
        <charset val="1"/>
      </rPr>
      <t xml:space="preserve">30 شهراً بدلاً من 30
</t>
    </r>
    <r>
      <rPr>
        <sz val="10"/>
        <color theme="1"/>
        <rFont val="Noto Sans Devanagari"/>
        <family val="2"/>
      </rPr>
      <t xml:space="preserve">يوماً  عدم التهاون والتاكد قبل صرف اي وصفه و يمكنكم التأكد من الملف والنظر الى التحاليل وصرف العلاجات المذكوره </t>
    </r>
    <r>
      <rPr>
        <sz val="10"/>
        <color theme="1"/>
        <rFont val="Calibri"/>
        <family val="0"/>
        <charset val="1"/>
      </rPr>
      <t xml:space="preserve">. </t>
    </r>
  </si>
  <si>
    <t xml:space="preserve">Different diagnosis: I was diagnosed with a urinary tract infection after testing and was prescribed antibiotics, but I didn't take them due to my concerns about my first pregnancy. I confirmed with doctors outside the hospital regarding a urine culture but only found the regular test results. The following month, I visited another doctor at Al Hammadi Hospital, and she was also surprised that no culture test was performed. She requested that I take a culture test, which takes three days, and the result showed that there was no infection at all.
Incorrect medication prescribed: I complained about constipation, and we agreed on prescribing a laxative. However, when I went to the pharmacy, there was a mistake, and I was given a syrup for heartburn. After the pharmacist contacted her, it was corrected, and a laxative was dispensed.
Mistake in medication dates: I have been taking vitamins since the beginning of the sixth month, and when I requested a refill, the pharmacist contacted Dr. Marwa for correction again. I was worried that she had prescribed the wrong medication, and after inquiring with the pharmacist, I was informed that she wrote the duration as 30 months instead of 30 days. There should be no negligence, and it's important to verify before dispensing any prescription. You can confirm this by reviewing the file and the mentioned test results and medications.
</t>
  </si>
  <si>
    <t xml:space="preserve">Dr. Ahmed Almfarreh Al Qarni</t>
  </si>
  <si>
    <r>
      <rPr>
        <sz val="10"/>
        <color theme="1"/>
        <rFont val="Noto Sans Devanagari"/>
        <family val="2"/>
      </rPr>
      <t xml:space="preserve">اولاً/ قام الطبيب بطلب تحاليل دم زياده عن المطلوب. ثانيا / اخبرنا بضروره تنويم الطفله في المستشفى لمده شهر ونصف واعطائها مضاد حيوي عن طريق الوريد كل ٦</t>
    </r>
    <r>
      <rPr>
        <sz val="10"/>
        <color theme="1"/>
        <rFont val="Calibri"/>
        <family val="0"/>
        <charset val="1"/>
      </rPr>
      <t xml:space="preserve">-</t>
    </r>
    <r>
      <rPr>
        <sz val="10"/>
        <color theme="1"/>
        <rFont val="Noto Sans Devanagari"/>
        <family val="2"/>
      </rPr>
      <t xml:space="preserve">٨ ساعات .ثالثا /قال( احمدوا ربكم انه غير السرطان لا سمح االله ) طريقة غير مهنية من قبل طبيب يتم فيه اخبار ذوي المريض فيما يخص الحاله الصحيه . رابعا /تم طلب مزرعه دم واشعه نوويه والنتايج الطبيه من نفس اشعه الرنين المغناطيسي توضح اختلاف كبير وجميعها
نفس الاشعه وهذا دليل علئ ان التشخيص يحتاج للمراجعه  من قبل الاداره الطبيه  للمستشفئ علاوه علئ ذلك يجب ان يكون الطبيب على معرفة بان  الالتهاب بالعظم يودي إلى ارتفاع بدرجه حراره المريض وارتفاع في كرات الدم البيضاء !! ان يتأكد من جميع التحاليل  قبل وضع خطه علاجيه تودي إلى نتائج عكسيه  </t>
    </r>
    <r>
      <rPr>
        <sz val="10"/>
        <color theme="1"/>
        <rFont val="Calibri"/>
        <family val="0"/>
        <charset val="1"/>
      </rPr>
      <t xml:space="preserve">!!
</t>
    </r>
    <r>
      <rPr>
        <sz val="10"/>
        <color theme="1"/>
        <rFont val="Noto Sans Devanagari"/>
        <family val="2"/>
      </rPr>
      <t xml:space="preserve">بانتظار التوضيح والرد على الشكوى علما انه مرفق لكم الاشعه المذكوره بالشكوى </t>
    </r>
    <r>
      <rPr>
        <sz val="10"/>
        <color theme="1"/>
        <rFont val="Calibri"/>
        <family val="0"/>
        <charset val="1"/>
      </rPr>
      <t xml:space="preserve">..</t>
    </r>
  </si>
  <si>
    <t xml:space="preserve">First, the doctor requested blood tests beyond what was required. Second, we were informed that the child needs to be hospitalized for a month and a half and receive intravenous antibiotics every 6-8 hours. Third, the doctor said, "Thank God it's not cancer, God forbid," which is an unprofessional way for a doctor to communicate about the patient's health status to the family.
Fourth, a blood culture and nuclear imaging were requested, and the medical results from the same MRI showed significant discrepancies, all of which were based on the same imaging. This indicates that the diagnosis needs to be reviewed by the hospital's medical administration. Furthermore, the doctor should understand that inflammation in the bones can lead to an increase in the patient's temperature and a rise in white blood cell count. He needs to verify all test results before creating a treatment plan that could lead to adverse outcomes.
I am awaiting clarification and a response to the complaint, and I have attached the mentioned imaging with the complaint.
</t>
  </si>
  <si>
    <t xml:space="preserve">Dr. Fahad A. Aldosary</t>
  </si>
  <si>
    <r>
      <rPr>
        <sz val="10"/>
        <color theme="1"/>
        <rFont val="Noto Sans Devanagari"/>
        <family val="2"/>
      </rPr>
      <t xml:space="preserve">طبيب متعالي في اسلوبه وتعامله، متأخر دائماً في الحضور لمواعيده، يقوم بالغاء المواعيد دون مراعاة لمرضاه</t>
    </r>
    <r>
      <rPr>
        <sz val="10"/>
        <color theme="1"/>
        <rFont val="Calibri"/>
        <family val="0"/>
        <charset val="1"/>
      </rPr>
      <t xml:space="preserve">.
</t>
    </r>
    <r>
      <rPr>
        <sz val="10"/>
        <color theme="1"/>
        <rFont val="Noto Sans Devanagari"/>
        <family val="2"/>
      </rPr>
      <t xml:space="preserve">لايعطي المريض الوقت الكافي للتشخيص والتحدث علما  اني اراجع مع مستشفى الحمادي منذ اكثر من ٦ سنوات وفي اكثر من قسم والحمدالله الاطباء جميعاً على كفاءة وخلق ومهارة وهذا مايجعلني اختار مستشفى الحمادي لمراجعاتي واسرتي، فيما عدا هذا الطبيب الذي لا يعكس الصورة الصحيحة بانتظار ردكم على الشكوى </t>
    </r>
  </si>
  <si>
    <t xml:space="preserve">The doctor has an arrogant attitude in his manner and dealings, is always late for his appointments, and cancels appointments without consideration for his patients. He does not give the patient enough time for diagnosis and discussion. I have been visiting Al Hammadi Hospital for over 6 years in various departments, and thankfully, all the doctors have been competent, respectful, and skilled, which is why I choose Al Hammadi Hospital for my and my family's medical needs. However, this particular doctor does not reflect the correct image. I await your response to my complaint.
</t>
  </si>
  <si>
    <t xml:space="preserve">Dr. Yousef El Nemrawi</t>
  </si>
  <si>
    <r>
      <rPr>
        <sz val="10"/>
        <color theme="1"/>
        <rFont val="Noto Sans Devanagari"/>
        <family val="2"/>
      </rPr>
      <t xml:space="preserve">الانتظار عند العيادة لمدة </t>
    </r>
    <r>
      <rPr>
        <sz val="10"/>
        <color theme="1"/>
        <rFont val="Calibri"/>
        <family val="0"/>
        <charset val="1"/>
      </rPr>
      <t xml:space="preserve">20 </t>
    </r>
    <r>
      <rPr>
        <sz val="10"/>
        <color theme="1"/>
        <rFont val="Noto Sans Devanagari"/>
        <family val="2"/>
      </rPr>
      <t xml:space="preserve">دقيقه علماً بإن الدكتور لم يكن متواجد مع مريض داخل العيادة وكان مع موظفين اخرين وتم طرق الباب لتاكد من وجود الدكتور بالداخل وعند الدخول تم طردي من العيادة  </t>
    </r>
    <r>
      <rPr>
        <sz val="10"/>
        <color theme="1"/>
        <rFont val="Calibri"/>
        <family val="0"/>
        <charset val="1"/>
      </rPr>
      <t xml:space="preserve">. </t>
    </r>
  </si>
  <si>
    <t xml:space="preserve">I waited at the clinic for 20 minutes, knowing that the doctor was not with a patient inside the clinic but rather with other staff. I knocked on the door to confirm the doctor's presence, and upon entering, I was kicked out of the clinic.
</t>
  </si>
  <si>
    <r>
      <rPr>
        <sz val="10"/>
        <color theme="1"/>
        <rFont val="Noto Sans Devanagari"/>
        <family val="2"/>
      </rPr>
      <t xml:space="preserve">تم عمل تحاليل قبل شهر رمضان والى الان لم يتم ظهور النتيجه علما انه تم التواصل مع المختبر لعدة مرات ولا يوجد تجاوب </t>
    </r>
    <r>
      <rPr>
        <sz val="10"/>
        <color theme="1"/>
        <rFont val="Calibri"/>
        <family val="0"/>
        <charset val="1"/>
      </rPr>
      <t xml:space="preserve">. </t>
    </r>
  </si>
  <si>
    <t xml:space="preserve">Tests were conducted before Ramadan, and the results have not yet been released. I have contacted the laboratory several times, but there has been no response.
</t>
  </si>
  <si>
    <t xml:space="preserve">1.2.3.Lack of follow up</t>
  </si>
  <si>
    <r>
      <rPr>
        <sz val="10"/>
        <color theme="1"/>
        <rFont val="Noto Sans Devanagari"/>
        <family val="2"/>
      </rPr>
      <t xml:space="preserve">تم التواصل من قبل المستفيد مع المستشفى ليستفسر عن صدور موافقه ولم يوجد تجاوب من قبل مقدم الخدمة وتم رفض الموافقه لاحقا من قبل التأمين بسبب ان قسم الموافقات لايتجاوبون مع التأمين ولم يتم رفع تقارير الى التأمين </t>
    </r>
    <r>
      <rPr>
        <sz val="10"/>
        <color theme="1"/>
        <rFont val="Calibri"/>
        <family val="0"/>
        <charset val="1"/>
      </rPr>
      <t xml:space="preserve">. </t>
    </r>
  </si>
  <si>
    <t xml:space="preserve">The beneficiary contacted the hospital to inquire about the issuance of approval, but there was no response from the service provider. The approval was later denied by the insurance because the approvals department did not respond to the insurance, and no reports were submitted to the insurance.</t>
  </si>
  <si>
    <t xml:space="preserve">MOHAMMED ALANAZI - RECEPTION</t>
  </si>
  <si>
    <t xml:space="preserve">6.2.Assault  and  
Harassment</t>
  </si>
  <si>
    <r>
      <rPr>
        <sz val="10"/>
        <color theme="1"/>
        <rFont val="Noto Sans Devanagari"/>
        <family val="2"/>
      </rPr>
      <t xml:space="preserve">موظف الاستقبال محمد العنزي في قسم الاطفال في البداية الدكتور نسي يحط احد تطيعمات وهي الروتا وطبعت
فاتورة </t>
    </r>
    <r>
      <rPr>
        <sz val="10"/>
        <color theme="1"/>
        <rFont val="Calibri"/>
        <family val="0"/>
        <charset val="1"/>
      </rPr>
      <t xml:space="preserve">3 تطيمعمات وبعدها رجع الدكتور وقال نقص علينا تطيعم الروتا وعند الذهاب الى موظف الاستقبال رفض
</t>
    </r>
    <r>
      <rPr>
        <sz val="10"/>
        <color theme="1"/>
        <rFont val="Noto Sans Devanagari"/>
        <family val="2"/>
      </rPr>
      <t xml:space="preserve">طبعها بحجة الموافقات ورمى الورقة بوجهي ورفض المساعدة</t>
    </r>
  </si>
  <si>
    <t xml:space="preserve">The reception staff, Mohammed Al-Anzi, in the pediatric department, initially failed to include one of the vaccinations, which was the Rotavirus vaccine, and printed the invoice for three vaccinations. Later, the doctor realized that the Rotavirus vaccine was missing. When I went to the reception staff, he refused to print it, citing approval issues, and threw the paper in my face, refusing to help.</t>
  </si>
  <si>
    <t xml:space="preserve">يفيد بانه متبرع دم في نفس المنشأه وطلب شهادة التبرع وتم رفض اعطاءه لانتهاء المدة بالنظام </t>
  </si>
  <si>
    <t xml:space="preserve">He stated that he is a blood donor at the same facility and requested a donation certificate, but it was refused due to the expiration of the period in the system.
</t>
  </si>
  <si>
    <t xml:space="preserve">MOHAMMED ALSALAMI - APPROVALS</t>
  </si>
  <si>
    <r>
      <rPr>
        <sz val="10"/>
        <color theme="1"/>
        <rFont val="Noto Sans Devanagari"/>
        <family val="2"/>
      </rPr>
      <t xml:space="preserve">قمت بمراجعة الدكتور يوسف النمراوي وطلب موافقه التأمين على اجراء طبي وتم الرفض من شركه التأمين
بحجه نقص في بعض الوثائق..راجعت الموظف المذكور الذي يعمل في قسم الموافقات الطبيه وافادني بانه يوجد
تقرير طبي..لكن طلبت منه إرفاق صور الاشعه بتواريخ </t>
    </r>
    <r>
      <rPr>
        <sz val="10"/>
        <color theme="1"/>
        <rFont val="Calibri"/>
        <family val="0"/>
        <charset val="1"/>
      </rPr>
      <t xml:space="preserve">24/8/2023 و 8/4/2024 وأرجو ارفاقها لان هذا هو طلب
</t>
    </r>
    <r>
      <rPr>
        <sz val="10"/>
        <color theme="1"/>
        <rFont val="Noto Sans Devanagari"/>
        <family val="2"/>
      </rPr>
      <t xml:space="preserve">التأمين..افادني بانه تم رفعها وعندما اخبرته بان التأمين افادوا بانه لم يتم رفعها..قال لي بعد ٣ ثوان باني رفعتها الآن
مره اخرى بعدها جاء الرد من التأمين بانه لا يوجد تقارير اشعه مرفقه..قمت بمراجعه موظفة اخرى في نفس قسم
الموظف (الموافقات الطبيه) وافادتني فعلا بانه لا يوجد اي تقارير للاشعه في الطلب..وقامت مشكورة برفعها
للتأمين..بعدها بدقائق معدودة جاءت الموافقه من قبل التأمين</t>
    </r>
  </si>
  <si>
    <t xml:space="preserve">I visited Dr. Youssef Al-Namrawi and requested insurance approval for a medical procedure, but it was denied by the insurance company due to missing documents. I consulted the mentioned staff member in the medical approvals department, and he informed me that there was a medical report. I asked him to attach the X-ray images dated 24/8/2023 and 8/4/2024, as this was the insurance’s request. He assured me that he had submitted them. However, when I told him that the insurance said they had not been submitted, he replied after 3 seconds that he had submitted them again.
Later, the insurance responded that no X-ray reports were attached. I consulted another staff member in the same department (medical approvals), and she confirmed that there were indeed no X-ray reports in the request. She kindly submitted them to the insurance. Within minutes, the approval from the insurance came through.</t>
  </si>
  <si>
    <t xml:space="preserve">Dr. Fahad Hamad Alrowaily</t>
  </si>
  <si>
    <t xml:space="preserve">1.4.5.Patient Discharged before completing treatment</t>
  </si>
  <si>
    <r>
      <rPr>
        <sz val="10"/>
        <color theme="1"/>
        <rFont val="Noto Sans Devanagari"/>
        <family val="2"/>
      </rPr>
      <t xml:space="preserve">كما هو واضح بالمرفقات صورتين الاولى للطبيب فهد والثانيه لطبيب في مستشفى اخر هل يعقل ان يتم علاجي بهذي الطريقة  لم يتم اداء الاجراء على اكمل وجه حيث تم عمله بدون اخذ اشعه لحالة الاسنان ويمكنكم التأكد بعدم وجود اشعة في نظام المستشفى ومع وجود تأمين طبي وتم دفع تكاليفها من قبل التأمين بمايقارب ٦ الاف او اكثر والنتيجه نتيجه غير مرضيه مرفق لكم صور بذلك واطالب باارجاع جميع تكاليف ما قام به الطبيب داخل المستشفى </t>
    </r>
    <r>
      <rPr>
        <sz val="10"/>
        <color theme="1"/>
        <rFont val="Calibri"/>
        <family val="0"/>
        <charset val="1"/>
      </rPr>
      <t xml:space="preserve">. </t>
    </r>
  </si>
  <si>
    <t xml:space="preserve">As clearly shown in the attachments, the first image is from Dr. Fahd, and the second is from a doctor at another hospital. Is it reasonable for me to be treated this way? The procedure was not performed correctly as it was done without taking X-rays of the dental condition. You can verify that there are no X-rays in the hospital's system, despite having medical insurance, and the costs were paid by the insurance, amounting to approximately 6,000 or more. The result is unsatisfactory, and I have attached images to support this. I request a refund for all the costs incurred due to what the doctor did in the hospital.</t>
  </si>
  <si>
    <r>
      <rPr>
        <sz val="12"/>
        <color theme="1"/>
        <rFont val="Noto Sans Devanagari"/>
        <family val="2"/>
      </rPr>
      <t xml:space="preserve">عيادات جراحة عظام </t>
    </r>
    <r>
      <rPr>
        <sz val="12"/>
        <color theme="1"/>
        <rFont val="Calibri"/>
        <family val="0"/>
        <charset val="1"/>
      </rPr>
      <t xml:space="preserve">(</t>
    </r>
    <r>
      <rPr>
        <sz val="12"/>
        <color theme="1"/>
        <rFont val="Noto Sans Devanagari"/>
        <family val="2"/>
      </rPr>
      <t xml:space="preserve">أطفال</t>
    </r>
    <r>
      <rPr>
        <sz val="12"/>
        <color theme="1"/>
        <rFont val="Calibri"/>
        <family val="0"/>
        <charset val="1"/>
      </rPr>
      <t xml:space="preserve">)</t>
    </r>
  </si>
  <si>
    <t xml:space="preserve">Dr. Nizar Burhan Hamdi</t>
  </si>
  <si>
    <r>
      <rPr>
        <sz val="10"/>
        <color theme="1"/>
        <rFont val="Noto Sans Devanagari"/>
        <family val="2"/>
      </rPr>
      <t xml:space="preserve">قام الدكتور نزار بطلب اسكات الطفل بشكل مهين جدا وذلك بسبب ان الطفل كان يبكي فكان منزعجا فخرج من
العيادة خصيصا ليتحدث بشكل غير لائق وغير مهذب ويقول سكتوا الولد وامام الناس وكان وجهه مليئا بعلامات
الغضب حيث تم احراجي انا وزوجتي ولم يتم النقاش معه وتم الخروج من المستشفى بدون اخذ الخدمة الطبيه  </t>
    </r>
    <r>
      <rPr>
        <sz val="10"/>
        <color theme="1"/>
        <rFont val="Calibri"/>
        <family val="0"/>
        <charset val="1"/>
      </rPr>
      <t xml:space="preserve">.  </t>
    </r>
  </si>
  <si>
    <t xml:space="preserve">Dr. Nizar demanded in a very humiliating manner that the child be quiet because he was crying, which annoyed him. He specifically left the clinic to speak in an inappropriate and rude way, saying, "Silence the child" in front of others, with a face full of signs of anger. This embarrassed both my wife and me, and we did not engage in a discussion with him. We left the hospital without receiving the medical service.</t>
  </si>
  <si>
    <r>
      <rPr>
        <sz val="10"/>
        <color theme="1"/>
        <rFont val="Noto Sans Devanagari"/>
        <family val="2"/>
      </rPr>
      <t xml:space="preserve">تاخير في رفع فحص فصيلة الدم إكترونياً </t>
    </r>
    <r>
      <rPr>
        <sz val="10"/>
        <color theme="1"/>
        <rFont val="Calibri"/>
        <family val="0"/>
        <charset val="1"/>
      </rPr>
      <t xml:space="preserve">.</t>
    </r>
  </si>
  <si>
    <t xml:space="preserve">Delay in electronically submitting the blood type test.
</t>
  </si>
  <si>
    <t xml:space="preserve">عدم تسليم تقرير طبي </t>
  </si>
  <si>
    <t xml:space="preserve">Failure to deliver the medical report.
</t>
  </si>
  <si>
    <t xml:space="preserve">Patient Relatives</t>
  </si>
  <si>
    <t xml:space="preserve">قمت بسوال الممرضه كم امامي من مرضى لانني بالانتظار منذ ساعه ونصف وهاتفي بيطفي الممرضه تقوم بالتمثيل انها لا تسمع ولا تتكلم قمت بسوال الدكتور كم امامي لكي اشحن جوالي وارجع قام بالتحدث معي باسلوب
غير مهذب وهو يشير بيده ويقول  يلا روحي روحي اشحني جوالك واذا انفتح الباب ادخلي   وعاودت السوال كم
امامي من حالة وقام بنفس الاسلوب باستهزاء امام مرضى اخريين   روحي روحي  ؟؟؟؟؟؟ هل هذا اسلوب دكتور
يقوم باحراج مرضاه ه من اول زياره لي معه وهو يقوم بالاستهزاء كثيرا</t>
  </si>
  <si>
    <t xml:space="preserve">I asked the nurse how many patients were ahead of me since I had been waiting for an hour and a half and my phone was about to die. The nurse pretended not to hear or talk. I then asked the doctor how many patients were ahead so I could charge my phone and come back. He spoke to me in an impolite manner, waving his hand and saying, "Go on, go charge your phone, and when the door opens, come in." When I asked again how many cases were ahead of me, he responded the same way, mocking me in front of other patients, saying, "Go on, go!" Is this how a doctor behaves, embarrassing his patients? This was my first visit with him, and he was very dismissive.</t>
  </si>
  <si>
    <t xml:space="preserve">3.3.Safety &amp; Security</t>
  </si>
  <si>
    <t xml:space="preserve">3.3.2.Poor security response</t>
  </si>
  <si>
    <t xml:space="preserve">كنت في مراجعة لعيادة الاطفال وعند الصعود بالالفت الى الطابق الارضي توقف في المنتصف بسبب العمال
ينظفون الاصنصير اتصلوا علي وكنت انتظرهم بقرب من العياده بادرت باخبار رجل الأمن والسلامه ليباشر
الحادثه ذهبنا للمشرف العماله واخبرني انه لا يوجد احد . هنا كانت المصيبه حيث انه أوقفوا اللصنصير ولم
يتأكدوا من خلوه من المراجعين . يعني لو ما كلمتهم كان بقي عائلتي في الاصنصير حتى ينتهون . من الصيانه
والتنظيف . بدء مشرفه بالاعتذار ولكن لم اقبل هذا الاهمال وطلبت التحدث مع مشرف الامن حضر وبينت له طلب
تصعيد الشكوى للادارة . لكن بدء رجل الأمن بالتدخل السلبيه واني ازعجته بمطالباتي ( تراك ازعجتني بصوتك ) .
وكان يريد التهجم ولكن امره المشرف برجوع لمكانه . ارجوا محاسبة من تسبب في هذا الموقف تقبلوا احترامي
وتقديري </t>
  </si>
  <si>
    <t xml:space="preserve">I was visiting the pediatric clinic, and when I took the elevator to the ground floor, it stopped in the middle due to the workers cleaning the elevator. They called me, and I was waiting near the clinic. I informed the security personnel to address the incident. We went to the supervisor, who told me that no one was there. This was a disaster, as they had stopped the elevator without ensuring it was clear of patients. If I hadn't spoken to them, my family would have been stuck in the elevator until they finished with the maintenance and cleaning.
The supervisor started apologizing, but I could not accept this negligence and requested to speak with the security supervisor. He came, and I expressed my wish to escalate the complaint to management. However, the security personnel reacted negatively, saying that I was bothering him with my requests, saying, "You are annoying me with your voice." He seemed ready to confront me, but the supervisor told him to return to his position.
I request accountability for those responsible for this situation. Thank you for your attention and respect.</t>
  </si>
  <si>
    <t xml:space="preserve">لدينا موافقةعلى اشعة رنين ولم يتم التجاوب معنا حيث ان مقدم الخدمة عند التواصل يفيد بوجود اختلاف بالكود ولا جديد على الحالة علما ان حالة المريضه تزداد سوء </t>
  </si>
  <si>
    <t xml:space="preserve">We have approval for the MRI, but there has been no response from the service provider. When we communicate with them, they state that there is a discrepancy with the code and that there is no update on the case, even though the patient's condition is worsening.</t>
  </si>
  <si>
    <r>
      <rPr>
        <sz val="10"/>
        <color theme="1"/>
        <rFont val="Noto Sans Devanagari"/>
        <family val="2"/>
      </rPr>
      <t xml:space="preserve">كتابة طلب لتامين من قبل الدكتور محمد عطيه بإن تكون غرفة عناية بدلاً من غرفه عادية وتم الرفض من قبل شركة التامين لعدم وجود دواعي طبية وتمت الافادة من قبل رئيس القسم د </t>
    </r>
    <r>
      <rPr>
        <sz val="10"/>
        <color theme="1"/>
        <rFont val="Calibri"/>
        <family val="0"/>
        <charset val="1"/>
      </rPr>
      <t xml:space="preserve">. </t>
    </r>
    <r>
      <rPr>
        <sz val="10"/>
        <color theme="1"/>
        <rFont val="Noto Sans Devanagari"/>
        <family val="2"/>
      </rPr>
      <t xml:space="preserve">ميسره بإن لاداعي للعناية </t>
    </r>
    <r>
      <rPr>
        <sz val="10"/>
        <color theme="1"/>
        <rFont val="Calibri"/>
        <family val="0"/>
        <charset val="1"/>
      </rPr>
      <t xml:space="preserve">. </t>
    </r>
  </si>
  <si>
    <t xml:space="preserve">A request was made to the insurance by Dr. Mohammed Atiah to have a care room instead of a regular room, but it was denied by the insurance company due to the lack of medical necessity. The head of the department, Dr. Maisara, confirmed that there was no need for intensive care.</t>
  </si>
  <si>
    <r>
      <rPr>
        <sz val="10"/>
        <color theme="1"/>
        <rFont val="Calibri"/>
        <family val="0"/>
        <charset val="1"/>
      </rPr>
      <t xml:space="preserve">thermostat </t>
    </r>
    <r>
      <rPr>
        <sz val="10"/>
        <color theme="1"/>
        <rFont val="Noto Sans Devanagari"/>
        <family val="2"/>
      </rPr>
      <t xml:space="preserve">لا يعمل وقد كانت درجة حرارة الطفل مرتفعة عندما قمت بقياسها بجهاز آخر</t>
    </r>
    <r>
      <rPr>
        <sz val="10"/>
        <color theme="1"/>
        <rFont val="Calibri"/>
        <family val="0"/>
        <charset val="1"/>
      </rPr>
      <t xml:space="preserve">.
</t>
    </r>
  </si>
  <si>
    <t xml:space="preserve">The thermostat is not working and the child's temperature was high when you measured it with another device.</t>
  </si>
  <si>
    <t xml:space="preserve">2.2.Safety Incidents</t>
  </si>
  <si>
    <t xml:space="preserve">2.2.18.Patient death</t>
  </si>
  <si>
    <t xml:space="preserve">لم يتم رفع تبليغ الوفاة حتى الان </t>
  </si>
  <si>
    <t xml:space="preserve">The death report has not been submitted yet.
</t>
  </si>
  <si>
    <t xml:space="preserve"> المريض لا يزال في العناية المركزة ولم يتم تنزيله للتنويم ولم يتم اخذ له تحاليل للمايكروب حتى الان ولم يتم
تشخيص حالته وازالة المثبت الموجود على الحوض مع العلم ان المريض ليس في حاجه للبقاء في العناية فهو
بصحة جيدة ويأكل ويشرب طبيعي ويتحرك جيدا ارجو تحويله للتنويم حيث ان المريض لم يعد يتحمل البقاء في
العزل وذلك سبب له تعب نفسي</t>
  </si>
  <si>
    <t xml:space="preserve">The patient is still in the intensive care unit and has not been transferred to the ward. No microbiological tests have been conducted yet, and his condition has not been diagnosed, nor has the fixation device on his pelvis been removed. It is important to note that the patient does not need to remain in intensive care; he is in good health, eating and drinking normally, and moving well. I kindly request that he be transferred to the ward, as he can no longer tolerate staying in isolation, which is causing him psychological distress.
</t>
  </si>
  <si>
    <r>
      <rPr>
        <sz val="10"/>
        <color theme="1"/>
        <rFont val="Noto Sans Devanagari"/>
        <family val="2"/>
      </rPr>
      <t xml:space="preserve">في يوم الاثنين تاريخ </t>
    </r>
    <r>
      <rPr>
        <sz val="10"/>
        <color theme="1"/>
        <rFont val="Calibri"/>
        <family val="0"/>
        <charset val="1"/>
      </rPr>
      <t xml:space="preserve">29 ابريل 2024 م قمت من انتهاء تحاليل الوالده وذهبت الى قسم الصيدليه لصرف ادويه
</t>
    </r>
    <r>
      <rPr>
        <sz val="10"/>
        <color theme="1"/>
        <rFont val="Noto Sans Devanagari"/>
        <family val="2"/>
      </rPr>
      <t xml:space="preserve">الوالده رايت ازدحام في المراجعين والمرضى فطلبت المساعده ذهبت الى موظف مكتبه جنب الصيدليه شاب
وعطاني رقم شباك رقم ٥ اخبرني الذهاب هناك دايركت لصرف الادويه بحكم والدتي تعبانه ( مقعده الكرسي )
والموضوع امر عاجل لصرف الادويه وجزاه االله خير على فعل ذلك ولكن اتفاجى وانا في انتظار الشباك رقم ٥
تحدثني صيدلانيه رقم شباك </t>
    </r>
    <r>
      <rPr>
        <sz val="10"/>
        <color theme="1"/>
        <rFont val="Calibri"/>
        <family val="0"/>
        <charset val="1"/>
      </rPr>
      <t xml:space="preserve">4 اسمها ليان او ليال الصويان اعتقد هذا الاسم قالت بصوت ( نعم) بصوت غير لائق
</t>
    </r>
    <r>
      <rPr>
        <sz val="10"/>
        <color theme="1"/>
        <rFont val="Noto Sans Devanagari"/>
        <family val="2"/>
      </rPr>
      <t xml:space="preserve">قلت انا في انتظار رقم </t>
    </r>
    <r>
      <rPr>
        <sz val="10"/>
        <color theme="1"/>
        <rFont val="Calibri"/>
        <family val="0"/>
        <charset val="1"/>
      </rPr>
      <t xml:space="preserve">5 لصرف ادويه اخبرني المشرف جنب الصيدليه لا اعلم ماهو منصبه ولكن ساعدني ان شباك
</t>
    </r>
    <r>
      <rPr>
        <sz val="10"/>
        <color theme="1"/>
        <rFont val="Noto Sans Devanagari"/>
        <family val="2"/>
      </rPr>
      <t xml:space="preserve">رقم ٥ سوف يتم الصرف بشكل عاجل قالت مين المشرف مافي مشرف هنا بصوت قله ادب ليست من مقامي قالت
زميلتي شباك رقم ٥ صايمه وبتفطر بصوت عالي ورقمك في الانتظار المهم من هذا كله لايوجد ابتسامه وجه غير
بشوشه واسلوب ماهو مستواي ولا مستوى مستشفى الحمادي نحن نتعالج على حسابنا الشخصي لماذاهذا التعامل
بهذه الطريقه يوجد اسلوب الطف وتخبرني بان الامر يحتاج بضع دقائق حتى نتمكن من خدمتك لم اسمع هذه
الجمله</t>
    </r>
  </si>
  <si>
    <t xml:space="preserve">On Monday, April 29, 2024, after completing my mother's tests, I went to the pharmacy department to get her medications. I noticed a crowd of patients waiting, so I asked for assistance. I approached a young staff member near the pharmacy who gave me a ticket for Window 5 and advised me to go there directly for the urgent medication, considering my mother is ill (in a wheelchair). I appreciate this kindness.
However, while waiting at Window 5, a pharmacy staff member at Window 4, named Layan or Lyal Al-Suwaian (I believe this is her name), spoke to me in an unprofessional tone, saying "Yes" in a disrespectful way. I replied that I was waiting for Window 5 to get the medications as instructed by the supervisor next to the pharmacy. I don't know his position, but he helped me. She responded, "Who is the supervisor? There is no supervisor here," in a rude tone inappropriate for the situation.
She then said, "My colleague at Window 5 is fasting and about to break her fast," in a loud voice, disregarding my wait. Throughout this, there was no smile on her face; her demeanor was unfriendly, and her approach was below the standards of Al Hammadi Hospital. We are paying for our treatment; why this kind of treatment? There is a more polite way to inform me that it would take a few minutes until they could assist me. I never heard that sentence.</t>
  </si>
  <si>
    <r>
      <rPr>
        <sz val="10"/>
        <color theme="1"/>
        <rFont val="Noto Sans Devanagari"/>
        <family val="2"/>
      </rPr>
      <t xml:space="preserve">السلام عليكم مقدمه لكم والد الطفل حمزة </t>
    </r>
    <r>
      <rPr>
        <sz val="10"/>
        <color theme="1"/>
        <rFont val="Calibri"/>
        <family val="0"/>
        <charset val="1"/>
      </rPr>
      <t xml:space="preserve">8 شهور والذي قدم الى المستشفى يوم الأربعاء الماضي لإجراء
</t>
    </r>
    <r>
      <rPr>
        <sz val="10"/>
        <color theme="1"/>
        <rFont val="Noto Sans Devanagari"/>
        <family val="2"/>
      </rPr>
      <t xml:space="preserve">جراحي صغير بواسطة الدكتور عبدالحكيم العتي . لم يكن في مخيلتي حين تركت ابني أمانة بين ايدي استشاريو
التخدير أنه سيكون دمية تدريب على ادخال الخط الوريدي ( الكانيولا ) ، فحين رأيت صغيري في غرفة الافاقة لم
أتصور حجم الألم والمعاناة اللذان مر بهما وحيدا لا حول له ولا قوة وقد امتلأت اطرافه الأربع من الأعلى والاسفل
وحتي رقبته من الجانبين بوخزات الابر وازرقاق مكان إدخالها ما يدل على محاولات عديده تتعدي العشرات لإدخال
الخط الوريدي . قد تركت دقائق الخوف والالم والمعاناة التي مر بها صغيري في نفسي جرحا لم يلتئم من حينها </t>
    </r>
    <r>
      <rPr>
        <sz val="10"/>
        <color theme="1"/>
        <rFont val="Calibri"/>
        <family val="0"/>
        <charset val="1"/>
      </rPr>
      <t xml:space="preserve">.
</t>
    </r>
    <r>
      <rPr>
        <sz val="10"/>
        <color theme="1"/>
        <rFont val="Noto Sans Devanagari"/>
        <family val="2"/>
      </rPr>
      <t xml:space="preserve">أتفهم صعوبة ادخال الخط الوريدي للرضع ولكن لا يجب بحال من الأحوال ان تتعدى المحاولتين او الثلاث ،
خصوصا بين ايدي خبراء غرف العمليات ، لا سيما انه قد تم سحب عينة دم لإجراء تحاليل العملية قبلها دون معاناه
وأيضا تم تنويمه قبلها بأشهر بدون معاناه تذكر في ادخال الخط الوريدي . انني اكتب هذه الشكوى للوقوف على
أسباب هذه الحادثة وتحديد المسؤول ومحاسبته بما يليق باسم وسمعه المستشفى منعا لتكرارها وتجديدا لثقة
المرضى في اسم المستشفى وكفاءة منسوبيه . مرفق صور وخزات الابر في الذراع الأيمن والايسر والايدي والارجل
والرقبة من الجانبين . وشكرا</t>
    </r>
  </si>
  <si>
    <t xml:space="preserve"> I am the mother of the child Hamza, aged 8 months, who was admitted to the hospital last Wednesday for a minor surgical procedure performed by Dr. Abdul Hakim Al-Otaibi. It never crossed my mind that when I entrusted my son to the anesthesiologists, he would become a training dummy for inserting an intravenous line (cannula). When I saw my little one in the recovery room, I couldn't fathom the extent of the pain and suffering he endured alone, powerless to help himself. His four extremities, as well as his neck on both sides, were filled with needle pricks and bruising at the insertion sites, indicating numerous attempts—well over dozens—to insert the intravenous line.
The minutes of fear and pain my child experienced left an unhealed wound in me since then. I understand the difficulty of inserting an intravenous line in infants, but under no circumstances should it exceed two or three attempts, especially in the hands of operating room experts. Notably, a blood sample was drawn for tests prior to the procedure without any struggle, and he was previously admitted months ago without any significant difficulty in inserting the intravenous line.
I am writing this complaint to investigate the reasons behind this incident, identify the responsible party, and hold them accountable in a manner befitting the name and reputation of the hospital to prevent its recurrence and restore patients' confidence in the hospital's name and the competency of its staff. Attached are images of the needle pricks on the right and left arms, hands, legs, and neck from both sides. Thank you.</t>
  </si>
  <si>
    <t xml:space="preserve">FAHAD ALHARBI - RECEPTION</t>
  </si>
  <si>
    <r>
      <rPr>
        <sz val="10"/>
        <color theme="1"/>
        <rFont val="Noto Sans Devanagari"/>
        <family val="2"/>
      </rPr>
      <t xml:space="preserve"> معاملة بأسلوب سيء </t>
    </r>
    <r>
      <rPr>
        <sz val="10"/>
        <color theme="1"/>
        <rFont val="Calibri"/>
        <family val="0"/>
        <charset val="1"/>
      </rPr>
      <t xml:space="preserve">,</t>
    </r>
    <r>
      <rPr>
        <sz val="10"/>
        <color theme="1"/>
        <rFont val="Noto Sans Devanagari"/>
        <family val="2"/>
      </rPr>
      <t xml:space="preserve">عدم تقدير لوجود مريض كبير بالسن علما انه تم تكرار ذلك من قبل الموظف لعدة مرات </t>
    </r>
    <r>
      <rPr>
        <sz val="10"/>
        <color theme="1"/>
        <rFont val="Calibri"/>
        <family val="0"/>
        <charset val="1"/>
      </rPr>
      <t xml:space="preserve">. </t>
    </r>
  </si>
  <si>
    <t xml:space="preserve">Poor treatment, lack of consideration for the presence of an elderly patient, and this behavior has been repeated by the staff several times.
</t>
  </si>
  <si>
    <r>
      <rPr>
        <sz val="10"/>
        <color theme="1"/>
        <rFont val="Noto Sans Devanagari"/>
        <family val="2"/>
      </rPr>
      <t xml:space="preserve">أود أن أقدم نفسي كأب للطفل حمزة، الذي يبلغ من العمر </t>
    </r>
    <r>
      <rPr>
        <sz val="10"/>
        <color theme="1"/>
        <rFont val="Calibri"/>
        <family val="0"/>
        <charset val="1"/>
      </rPr>
      <t xml:space="preserve">8 أشهر، والذي تم إحضاره إلى المستشفى يوم الأربعاء الماضي لإجراء جراحة بسيطة بواسطة الدكتور عبد الحكيم العتي.
</t>
    </r>
    <r>
      <rPr>
        <sz val="10"/>
        <color theme="1"/>
        <rFont val="Noto Sans Devanagari"/>
        <family val="2"/>
      </rPr>
      <t xml:space="preserve">لم يخطر على بالي عندما وثقت بابني لممرضات غرفة العمليات أنه سيصبح دمية تدريب لممارسة إدخال الخط الوريدي (الكانيولا). عندما رأيت صغيري في غرفة الإفاقة، لم أستطع تخيل مقدار الألم والمعاناة التي تحملها بمفرده، عاجزًا عن المساعدة. كانت أطرافه، العلوية والسفلية، بل وحتى رقبته مليئة بوخزات الإبر، مع تغير لون يدل على محاولات عديدة لإدخال الخط الوريدي</t>
    </r>
    <r>
      <rPr>
        <sz val="10"/>
        <color theme="1"/>
        <rFont val="Calibri"/>
        <family val="0"/>
        <charset val="1"/>
      </rPr>
      <t xml:space="preserve">.
</t>
    </r>
    <r>
      <rPr>
        <sz val="10"/>
        <color theme="1"/>
        <rFont val="Noto Sans Devanagari"/>
        <family val="2"/>
      </rPr>
      <t xml:space="preserve">لقد تركت دقائق الخوف والألم والمعاناة التي مر بها طفلي جرحًا في نفسي لم يلتئم منذ ذلك الحين</t>
    </r>
    <r>
      <rPr>
        <sz val="10"/>
        <color theme="1"/>
        <rFont val="Calibri"/>
        <family val="0"/>
        <charset val="1"/>
      </rPr>
      <t xml:space="preserve">.
</t>
    </r>
    <r>
      <rPr>
        <sz val="10"/>
        <color theme="1"/>
        <rFont val="Noto Sans Devanagari"/>
        <family val="2"/>
      </rPr>
      <t xml:space="preserve">أفهم صعوبة إدخال الخطوط الوريدية في الرضع، ولكن تحت أي ظرف من الظروف يجب ألا تتجاوز المحاولات اثنين أو ثلاثة، خصوصًا في أيدي خبراء غرفة العمليات. خاصةً لأن عينة دم قد تم سحبها للاختبارات ما قبل العمليات دون أي صعوبة، وقد تم تنويمه قبل </t>
    </r>
    <r>
      <rPr>
        <sz val="10"/>
        <color theme="1"/>
        <rFont val="Calibri"/>
        <family val="0"/>
        <charset val="1"/>
      </rPr>
      <t xml:space="preserve">3 أشهر دون أي صعوبات ملحوظة في إدخال الخط الوريدي.
</t>
    </r>
    <r>
      <rPr>
        <sz val="10"/>
        <color theme="1"/>
        <rFont val="Noto Sans Devanagari"/>
        <family val="2"/>
      </rPr>
      <t xml:space="preserve">أكتب هذه الشكوى للتحقيق في أسباب هذه الحادثة، وتحديد المسؤول عنها، ومحاسبته بطريقة تليق بسمعة واسم المستشفى، لمنع تكرارها واستعادة ثقة المرضى في المستشفى وطواقمه</t>
    </r>
    <r>
      <rPr>
        <sz val="10"/>
        <color theme="1"/>
        <rFont val="Calibri"/>
        <family val="0"/>
        <charset val="1"/>
      </rPr>
      <t xml:space="preserve">.
</t>
    </r>
    <r>
      <rPr>
        <sz val="10"/>
        <color theme="1"/>
        <rFont val="Noto Sans Devanagari"/>
        <family val="2"/>
      </rPr>
      <t xml:space="preserve">مرفق صور لوخزات الإبر في الذراعين الأيمن والأيسر، واليدين، والساقين، والرقبة من الجانبين</t>
    </r>
    <r>
      <rPr>
        <sz val="10"/>
        <color theme="1"/>
        <rFont val="Calibri"/>
        <family val="0"/>
        <charset val="1"/>
      </rPr>
      <t xml:space="preserve">.
</t>
    </r>
  </si>
  <si>
    <t xml:space="preserve">I would like to introduce myself as the father of the 8-month-old child, Hamza, who was brought to the hospital last Wednesday for a minor surgery performed by Dr. Abdulhakim Al-Ottay
It never crossed my mind when I entrusted my son to OR Nurses that he would become a training doll for practicing intravenous line insertion (cannulation). When I saw my little one in the recovery room, I couldnt imagine the amount of pain and suffering he had endured alone, helpless and powerless. His limbs, both upper and lower, and even his neck were filled with needle punctures, with discoloration indicating numerous attempts to insert the intravenous line.
The minutes of fear, pain, and suffering that my child went through left a wound in my soul that has not healed since then.
I understand the difficulty of inserting intravenous lines in infants, but under no circumstances should the attempts exceed two or three, especially in the hands of operating room experts. Particularly because a blood sample was taken for preoperative tests without any difficulty, and he had been hospitalized 3 months prior to that without any memorable difficulties in intravenous line insertion.
I am writing this complaint to investigate the causes of this incident, identify the responsible party, and hold them accountable in a manner befitting the reputation and name of the hospital, to prevent its recurrence and to restore the patients confidence in the hospital and its staff.
Attached are photos of the needle punctures on the right and left arms, hands, legs, and neck from both sides.</t>
  </si>
  <si>
    <t xml:space="preserve">Nursing </t>
  </si>
  <si>
    <t xml:space="preserve">Support Services </t>
  </si>
  <si>
    <r>
      <rPr>
        <b val="true"/>
        <sz val="11"/>
        <color theme="1"/>
        <rFont val="Noto Sans Devanagari"/>
        <family val="2"/>
      </rPr>
      <t xml:space="preserve">خلال </t>
    </r>
    <r>
      <rPr>
        <b val="true"/>
        <sz val="11"/>
        <color theme="1"/>
        <rFont val="Calibri"/>
        <family val="0"/>
        <charset val="1"/>
      </rPr>
      <t xml:space="preserve">72</t>
    </r>
  </si>
  <si>
    <t xml:space="preserve">Average</t>
  </si>
  <si>
    <t xml:space="preserve">Total Complaints</t>
  </si>
  <si>
    <t xml:space="preserve">Satisfaction Table</t>
  </si>
  <si>
    <t xml:space="preserve">Total Responces</t>
  </si>
  <si>
    <t xml:space="preserve">مي سليمان  الدخيل</t>
  </si>
  <si>
    <t xml:space="preserve">Escalated Without Response</t>
  </si>
  <si>
    <t xml:space="preserve">Closed Without Response</t>
  </si>
  <si>
    <t xml:space="preserve">Satisfied</t>
  </si>
  <si>
    <t xml:space="preserve">Neutral</t>
  </si>
  <si>
    <t xml:space="preserve">Dissatisfied</t>
  </si>
  <si>
    <t xml:space="preserve">عيادات جراحة العظام </t>
  </si>
  <si>
    <t xml:space="preserve">No Response</t>
  </si>
  <si>
    <r>
      <rPr>
        <sz val="9"/>
        <color theme="1"/>
        <rFont val="Noto Sans Devanagari"/>
        <family val="2"/>
      </rPr>
      <t xml:space="preserve">عيادات جراحة العظام </t>
    </r>
    <r>
      <rPr>
        <sz val="9"/>
        <color theme="1"/>
        <rFont val="Calibri"/>
        <family val="0"/>
        <charset val="1"/>
      </rPr>
      <t xml:space="preserve">(</t>
    </r>
    <r>
      <rPr>
        <sz val="9"/>
        <color theme="1"/>
        <rFont val="Noto Sans Devanagari"/>
        <family val="2"/>
      </rPr>
      <t xml:space="preserve">اطفال</t>
    </r>
    <r>
      <rPr>
        <sz val="9"/>
        <color theme="1"/>
        <rFont val="Calibri"/>
        <family val="0"/>
        <charset val="1"/>
      </rPr>
      <t xml:space="preserve">)</t>
    </r>
  </si>
  <si>
    <t xml:space="preserve">Satisfaction Rate</t>
  </si>
  <si>
    <r>
      <rPr>
        <sz val="11"/>
        <color rgb="FF000000"/>
        <rFont val="Noto Sans Devanagari"/>
        <family val="2"/>
      </rPr>
      <t xml:space="preserve">عيادات جراحة العظام </t>
    </r>
    <r>
      <rPr>
        <sz val="11"/>
        <color rgb="FF000000"/>
        <rFont val="Aptos Narrow"/>
        <family val="0"/>
        <charset val="1"/>
      </rPr>
      <t xml:space="preserve">(</t>
    </r>
    <r>
      <rPr>
        <sz val="11"/>
        <color rgb="FF000000"/>
        <rFont val="Noto Sans Devanagari"/>
        <family val="2"/>
      </rPr>
      <t xml:space="preserve">اطفال</t>
    </r>
    <r>
      <rPr>
        <sz val="11"/>
        <color rgb="FF000000"/>
        <rFont val="Aptos Narrow"/>
        <family val="0"/>
        <charset val="1"/>
      </rPr>
      <t xml:space="preserve">)</t>
    </r>
  </si>
  <si>
    <t xml:space="preserve">Response Rate</t>
  </si>
  <si>
    <t xml:space="preserve">Total Escalated</t>
  </si>
  <si>
    <t xml:space="preserve">Hospital Right</t>
  </si>
  <si>
    <t xml:space="preserve">Total Closed</t>
  </si>
  <si>
    <t xml:space="preserve">Patient Right</t>
  </si>
  <si>
    <t xml:space="preserve">Reason For Escalation</t>
  </si>
  <si>
    <t xml:space="preserve">Number</t>
  </si>
  <si>
    <t xml:space="preserve">عدم رضى المريض</t>
  </si>
  <si>
    <t xml:space="preserve">تأخير الرد من قبل القسم</t>
  </si>
  <si>
    <t xml:space="preserve">سبب آخر</t>
  </si>
  <si>
    <t xml:space="preserve">قسم الامن</t>
  </si>
  <si>
    <t xml:space="preserve">Total </t>
  </si>
  <si>
    <t xml:space="preserve">تمريض تنويم الاطفال</t>
  </si>
  <si>
    <t xml:space="preserve">تمريض قسم العمليات </t>
  </si>
  <si>
    <t xml:space="preserve">قسم المطبخ </t>
  </si>
  <si>
    <r>
      <rPr>
        <sz val="10"/>
        <color theme="1"/>
        <rFont val="Noto Sans Devanagari"/>
        <family val="2"/>
      </rPr>
      <t xml:space="preserve">اسلوب غير مهني من قبل موظفة الاستقبال حيث تم الاستفسار عن موافقه وتم الافادة بطريقه غير مهنيه واسلوب مستفز بالاضافة عن التحويل على القسم لايتم الرد عن طريق الاتصال </t>
    </r>
    <r>
      <rPr>
        <sz val="10"/>
        <color theme="1"/>
        <rFont val="Calibri"/>
        <family val="0"/>
        <charset val="1"/>
      </rPr>
      <t xml:space="preserve">.</t>
    </r>
  </si>
  <si>
    <t xml:space="preserve">Unprofessional behavior from the reception staff as I inquired about the approval, and I was given a response in a non-professional manner and in an aggressive tone. Additionally, when I tried to reach the department, there was no response to my calls.</t>
  </si>
  <si>
    <t xml:space="preserve">Dr. Azza Bashir </t>
  </si>
  <si>
    <r>
      <rPr>
        <sz val="10"/>
        <color theme="1"/>
        <rFont val="Calibri"/>
        <family val="0"/>
        <charset val="1"/>
      </rPr>
      <t xml:space="preserve"> 19 </t>
    </r>
    <r>
      <rPr>
        <sz val="10"/>
        <color theme="1"/>
        <rFont val="Noto Sans Devanagari"/>
        <family val="2"/>
      </rPr>
      <t xml:space="preserve">فبراير </t>
    </r>
    <r>
      <rPr>
        <sz val="10"/>
        <color theme="1"/>
        <rFont val="Calibri"/>
        <family val="0"/>
        <charset val="1"/>
      </rPr>
      <t xml:space="preserve">2023 </t>
    </r>
    <r>
      <rPr>
        <sz val="10"/>
        <color theme="1"/>
        <rFont val="Noto Sans Devanagari"/>
        <family val="2"/>
      </rPr>
      <t xml:space="preserve">تم التوضيح لطبيبه  المعالجه  ان المريضه تعاني من فقر دم فإذا كانت شريحة منع الحمل راح تزيد الدوره فلا نريدها الا انها اكدت انها تضمن انها لا تسبب ذلك بل ستتوقف الدوره لسنه واكثر وتفاجئت المريضه انها تتسب لها بالدوره مرتين بالشهر ونتيجة عكسيه </t>
    </r>
    <r>
      <rPr>
        <sz val="10"/>
        <color theme="1"/>
        <rFont val="Calibri"/>
        <family val="0"/>
        <charset val="1"/>
      </rPr>
      <t xml:space="preserve">.  </t>
    </r>
    <r>
      <rPr>
        <sz val="10"/>
        <color theme="1"/>
        <rFont val="Noto Sans Devanagari"/>
        <family val="2"/>
      </rPr>
      <t xml:space="preserve">بانتظار الرد ونزع الشريحه</t>
    </r>
  </si>
  <si>
    <t xml:space="preserve">On February 19, 2023, it was explained to the treating doctor that the patient suffers from anemia. We stated that if the contraceptive implant would increase her periods, we did not want it. However, she assured us that it would not cause that and that her periods would stop for a year or more. The patient was surprised to find that it caused her to have periods twice a month, resulting in adverse effects. We are awaiting a response and the removal of the implant.</t>
  </si>
  <si>
    <t xml:space="preserve">استقبال العلاج الطبيعي</t>
  </si>
  <si>
    <r>
      <rPr>
        <sz val="10"/>
        <color theme="1"/>
        <rFont val="Noto Sans Devanagari"/>
        <family val="2"/>
      </rPr>
      <t xml:space="preserve">الدكتورة لم تعطي معلومات واضحة عن نتيجة السونار رغم سؤالي عنه وقالت بضحك ( التكيس تكيس مافيه
بسيط ولا كبير ) ورفضت متابعة حالتي بحجة انه مرض يصيب أغلب النساء ويجب التعايش معه رغم اني اعاني من
اعراض نفسية وجسدية متعبة ولم تقدم اي حلول للحد من اعراض المرض او اي نصائح لتخفيف ذلك علما اني كنت  انتظر منها ان تطمني بل بالعكس خرجت من عيادتها وانا بحاله نفسيه اسوء حيث اني طلبت موعد للمراجعة معها 
ورفضت قائلة ( لا تقومي بزيارتي الا عندما تتزوجي وتريدين الحمل )  اردت فقط تقديم شكوى لاغير ، لعدم تكرر ذلك لمريضه اخر اما انا سوف اراجع مع طبيب اخر في مستشفى اخر </t>
    </r>
    <r>
      <rPr>
        <sz val="10"/>
        <color theme="1"/>
        <rFont val="Calibri"/>
        <family val="0"/>
        <charset val="1"/>
      </rPr>
      <t xml:space="preserve">. </t>
    </r>
  </si>
  <si>
    <t xml:space="preserve">The doctor did not provide clear information about the ultrasound results despite my questions. She laughed and said, "It's just a simple or large case of cysts." She refused to continue following my case, claiming that it is a condition that affects most women and that I should learn to live with it. Meanwhile, I am suffering from exhausting psychological and physical symptoms, and she did not offer any solutions to alleviate my symptoms or any advice to help with it.
I was hoping she would reassure me, but instead, I left her office feeling worse psychologically. When I requested a follow-up appointment with her, she declined, saying, "Don't visit me again until you get married and want to conceive."
I just wanted to file a complaint to prevent this from happening to another patient. As for me, I will be consulting another doctor at a different hospital.</t>
  </si>
  <si>
    <t xml:space="preserve">Dr. Daad Karkout</t>
  </si>
  <si>
    <t xml:space="preserve"> عدم التجاوب مع المريض ، استخدام أسلوب حاد وعدم الاستفاده من الموعد </t>
  </si>
  <si>
    <t xml:space="preserve">Lack of response to the patient, use of a harsh tone, and no benefit gained from the appointment.
</t>
  </si>
  <si>
    <r>
      <rPr>
        <sz val="10"/>
        <color theme="1"/>
        <rFont val="Noto Sans Devanagari"/>
        <family val="2"/>
      </rPr>
      <t xml:space="preserve"> ارجو العلم باننا من مراجعين المستشفى منذ اكثر من ٤٠ سنه وللاسف اتعرضنا لموقف سخيف يرفع الضغط
مثل هذا في البدايه رفضت صرف نقل الدم لانه يجب احضار ورقه من الطبيب تثبت عدم تعرض المريضه لاثار
جانبيه وعند الطلب منها للتحدث مع الطبيب رفضت، وبعد ذهابي للطبيب لم اجده لان دوامه انتهى فرجعت لالغي
الموافقه على كامل الادويه لاني لاريدها؛ واتفاجا من قسم الموافقات بان الدواء تم صرفه بالفعل وصدرت فاتوره
عليه وانا لم استلم شي وعند رجوعنا لنفس الموظفه قال صدرت فاتوره لان اصلا ماعليك نسبة تحمل!!! انا لم
استلم اي دواء كيف تصدر فيها فاتوره وبلغتني انها الغتها وعند رجوعي للموافقات قال لي لم تنلغي ولا استطيع
الغاء الموافقه وعند رجوعي لها مره ثانيه كانت غادرت من الدوام وهي لم تحل المشكله عند طلبي للمشرف او
المسؤول لم يكن موجود وكان زميل لها يجلس على جهازها لحل المشكله وطلبت منه اسم الموظفه 
وكان يتهرب ويقول لااعلم وكل القسم كنت اسالهم نفس السوال ويقولو لانعلم طلبت منه اسمها من الجهاز الخاص فيها
الي يجلس عليه وقال الجهاز مقفل ونظارته تعكس الشاشه مفتوحه ولما اتحدث للموظف الي جنبه يقعد يبتسم
كاتم الضحكه!! انتظار ٣ ساعات عشان صرف دواء! ولما قلتله على الاقل تقولي روحي بيتك وتتحمل غلطتكم وبعد
ماتحلو الموضوع تتواصلوا معايا انه انلغت الموافقه يقولي لا انتظري ومن شباك لشباك ٥ مرات او اكثر وانا اروح
واجي قمه في الاستهتار ورفعت الضغط ارجو التصرف معهم بما ترونه مناسب والرد لي باقرب وقت </t>
    </r>
    <r>
      <rPr>
        <sz val="10"/>
        <color theme="1"/>
        <rFont val="Calibri"/>
        <family val="0"/>
        <charset val="1"/>
      </rPr>
      <t xml:space="preserve">. </t>
    </r>
  </si>
  <si>
    <t xml:space="preserve">I would like to inform you that we have been visiting the hospital for over 40 years, and unfortunately, we faced a frustrating situation that raised my blood pressure. Initially, blood transfusion was refused because a paper from the doctor was required to confirm that the patient had not experienced any side effects. When I asked to speak to the doctor, she refused.
After attempting to see the doctor, I found he had already left for the day, so I returned to cancel the approval for all medications, as I did not want them. I was surprised to learn from the approvals department that the medication had already been dispensed, and a bill had been issued for it, despite the fact that I had not received anything. When I went back to the same employee, she said the bill was issued because I had no deductible amount.
I informed her that I had not received any medication, so how could a bill be issued? She then told me she had canceled it, but when I went back to the approvals department, they said it had not been canceled, and they could not cancel the approval. When I returned to her a second time, she had already left for the day, and the issue was unresolved.
When I asked for a supervisor or someone in charge, they were not present, and a colleague was using her computer to solve the problem. I requested the name of the employee, but he evaded the question, saying he didn’t know. I asked everyone in the department the same question, but they all replied that they didn't know. I requested her name from the computer she was using, and he said it was locked, but I noticed her screen was open, reflecting the screen.
When I spoke to the employee next to him, he kept smiling and stifling his laughter. I waited for three hours just to get a medication! When I told him that at least he could say, "Go home, and we'll take responsibility for your mistake, and once the issue is resolved, we will contact you to inform you that the approval has been canceled," he told me to wait instead. I had to go from window to window more than five times, which is utterly negligent and caused me a lot of stress.
Please take appropriate action regarding this matter and respond to me as soon as possible.</t>
  </si>
  <si>
    <t xml:space="preserve">قسم الخدمة الإجتماعية</t>
  </si>
  <si>
    <t xml:space="preserve">الأشعة</t>
  </si>
  <si>
    <t xml:space="preserve">1.1.6.Loss of a patient sample</t>
  </si>
  <si>
    <r>
      <rPr>
        <sz val="10"/>
        <color theme="1"/>
        <rFont val="Noto Sans Devanagari"/>
        <family val="2"/>
      </rPr>
      <t xml:space="preserve">في يوم </t>
    </r>
    <r>
      <rPr>
        <sz val="10"/>
        <color theme="1"/>
        <rFont val="Calibri"/>
        <family val="0"/>
        <charset val="1"/>
      </rPr>
      <t xml:space="preserve">4 مايو حضرنا للمختبر لاجراء تحاليل الاتي -1C1HBa -2 TSH -3GLUCOSE) RANDOM (-4CBC </t>
    </r>
    <r>
      <rPr>
        <sz val="10"/>
        <color theme="1"/>
        <rFont val="Noto Sans Devanagari"/>
        <family val="2"/>
      </rPr>
      <t xml:space="preserve">وذلك
حسب طلب الطبيب - تم اصدار نائج التحاليل لل </t>
    </r>
    <r>
      <rPr>
        <sz val="10"/>
        <color theme="1"/>
        <rFont val="Calibri"/>
        <family val="0"/>
        <charset val="1"/>
      </rPr>
      <t xml:space="preserve">CBC </t>
    </r>
    <r>
      <rPr>
        <sz val="10"/>
        <color theme="1"/>
        <rFont val="Noto Sans Devanagari"/>
        <family val="2"/>
      </rPr>
      <t xml:space="preserve">و </t>
    </r>
    <r>
      <rPr>
        <sz val="10"/>
        <color theme="1"/>
        <rFont val="Calibri"/>
        <family val="0"/>
        <charset val="1"/>
      </rPr>
      <t xml:space="preserve">TSH</t>
    </r>
    <r>
      <rPr>
        <sz val="10"/>
        <color theme="1"/>
        <rFont val="Noto Sans Devanagari"/>
        <family val="2"/>
      </rPr>
      <t xml:space="preserve">في تطبيق الحمادي و لمدة </t>
    </r>
    <r>
      <rPr>
        <sz val="10"/>
        <color theme="1"/>
        <rFont val="Calibri"/>
        <family val="0"/>
        <charset val="1"/>
      </rPr>
      <t xml:space="preserve">4 ايام كل يوم ادخل التطبيق لكي احصل على نتائح التحاليل المتبقية قمت بالاتصال بالمستشفى و لكن لايوجد رد. توجهت اليوم 8/5/2023 الى المستشفى و عند سؤال دكتورة المختبر كان الرد ان العينة غير كافية لجميع التحاليل و علي الذهاب الى البيت لاحضار المريضة لكي يسحبوا عينة جديدة (مع العلم لم يتصل بنا اي احد خلال
</t>
    </r>
    <r>
      <rPr>
        <sz val="10"/>
        <color theme="1"/>
        <rFont val="Noto Sans Devanagari"/>
        <family val="2"/>
      </rPr>
      <t xml:space="preserve">هذا الايام الاربعة) وما زالت المريضة بانتظار الرد </t>
    </r>
  </si>
  <si>
    <t xml:space="preserve">On May 4, we visited the laboratory to conduct the following tests: 1) HbA1C, 2) TSH, 3) Glucose (Random), and 4) CBC, as requested by the doctor. The results for CBC and TSH were issued in the Al Hammadi app. For four days, I checked the app daily to obtain the results of the remaining tests, but I received no updates.
I called the hospital, but there was no response. Today, on May 8, 2023, I went to the hospital, and when I asked the lab doctor, I was informed that the sample was insufficient for all tests and that I needed to go home to bring the patient back so they could take a new sample (note that no one contacted us during these four days). The patient is still waiting for a response.</t>
  </si>
  <si>
    <t xml:space="preserve">Saleh Alabdan</t>
  </si>
  <si>
    <t xml:space="preserve">لم يتم رفع فحص السلاح  على المنصه حتى الان</t>
  </si>
  <si>
    <t xml:space="preserve">The weapon inspection report has not been submitted on the platform yet.
</t>
  </si>
  <si>
    <t xml:space="preserve">Dr. Omar Al Hyasat</t>
  </si>
  <si>
    <t xml:space="preserve">1.4.3.Ineffective treatment</t>
  </si>
  <si>
    <r>
      <rPr>
        <sz val="10"/>
        <color theme="1"/>
        <rFont val="Noto Sans Devanagari"/>
        <family val="2"/>
      </rPr>
      <t xml:space="preserve">زراعة وتركيب ضرس لم تنجح و اعاني من الم و مضاعفات و عند زيارة اكثر من مستشفى و مركز اسنان تبين ان
الزرعه فاشله و تتحرك و تحتاج لازالة بشكل عاجل و اعادة الزرعة من جديد و يترتب على ذلك زراعة عظم و قد
يحتاج ذلك لخطة علاجية قد تزيد عن </t>
    </r>
    <r>
      <rPr>
        <sz val="10"/>
        <color theme="1"/>
        <rFont val="Calibri"/>
        <family val="0"/>
        <charset val="1"/>
      </rPr>
      <t xml:space="preserve">6 اشهر. تجدون برفقه صورة من تقرير الخطة العلاجية الصادر من أحد
</t>
    </r>
    <r>
      <rPr>
        <sz val="10"/>
        <color theme="1"/>
        <rFont val="Noto Sans Devanagari"/>
        <family val="2"/>
      </rPr>
      <t xml:space="preserve">المستشفيات</t>
    </r>
    <r>
      <rPr>
        <sz val="10"/>
        <color theme="1"/>
        <rFont val="Calibri"/>
        <family val="0"/>
        <charset val="1"/>
      </rPr>
      <t xml:space="preserve">.</t>
    </r>
  </si>
  <si>
    <t xml:space="preserve">The dental implant and installation of the molar were unsuccessful, and I am suffering from pain and complications. After visiting several hospitals and dental centers, it was found that the implant is failing and is moving, requiring urgent removal and re-implantation. This will entail bone grafting and may necessitate a treatment plan that exceeds 6 months. Attached is a copy of the treatment plan report issued by one of the hospitals.</t>
  </si>
  <si>
    <t xml:space="preserve">تم التواصل عن طريق الاتصال عدة مرات لحجز موعد ولم يتم الرد من قبل قسم العلاج الطبيعي </t>
  </si>
  <si>
    <t xml:space="preserve">I have tried to contact the physical therapy department multiple times to schedule an appointment, but there has been no response.
</t>
  </si>
  <si>
    <t xml:space="preserve">Abdullah Al Azzam</t>
  </si>
  <si>
    <r>
      <rPr>
        <sz val="10"/>
        <color theme="1"/>
        <rFont val="Noto Sans Devanagari"/>
        <family val="2"/>
      </rPr>
      <t xml:space="preserve">تم الحضور للتبرع بالدم وعند الحضور تم ابلاغي بضرورة دفع كشفية لدى  دكتور باطنية لاخذ ورقة التبرع وعمل الفحوصات واصدار الموافقة وبعد زيارة الطبيب تم اعطائي الورقة المطلوبه بدون فحص او ختم رسمي يثبت انه تم فحص المتبرع واصدار بالموافقة بالتيرع العلاجي وعند الذهاب لسحب الدم تم طلب دفع مبلغ اخر لم يتم ابلاغي فيه سابقا فقمت بالذهاب لمدير عبداالله العزام لاستراجاع قيمة الكشف رفض الطلب وطلب مني تقديم شكوى ضده اطالب باسترجاع كامل قيمة كشفية الطبيب لعدم الاستفادة من الخدمة التي تم الحضور لاجلها وهي تبرع الدم </t>
    </r>
    <r>
      <rPr>
        <sz val="10"/>
        <color theme="1"/>
        <rFont val="Calibri"/>
        <family val="0"/>
        <charset val="1"/>
      </rPr>
      <t xml:space="preserve">.</t>
    </r>
  </si>
  <si>
    <t xml:space="preserve">I attended to donate blood, and upon my arrival, I was informed that I needed to pay a fee to see an internal medicine doctor to obtain the donation paper, conduct tests, and issue approval. After visiting the doctor, I was given the required paper without any examination or official stamp confirming that the donor had been tested and approval for the therapeutic donation had been issued.
When I went to have my blood drawn, I was asked to pay another amount that had not been communicated to me previously. I then went to Manager Abdullah Al-Azzam to request a refund for the consultation fee, but he refused my request and asked me to file a complaint against him. I am requesting a full refund of the doctor's consultation fee, as I did not benefit from the service for which I attended, namely, blood donation.</t>
  </si>
  <si>
    <t xml:space="preserve">Dr. Ruba Almalah</t>
  </si>
  <si>
    <t xml:space="preserve">تم مراجعة الدكتورة يوم الاربعاء الماضي بسبب الم في العصب وطلبت وشخصت الحاله بانها تحتاج ازاله عصب
وتم عمل اشعة وبعد رؤية الاشعه تم صرف مسكن الام و مضاد حيوي وطلبت ان اخذ موعد اخر ليتم سحب
العصب يوم الاحد الذي يليه وعندما اتيت بموعد يوم الاحد للعيادة قالت بان سحب العصب ليس من اختصاصها
ويمنع المستشفى ان تقوم بذلك وعلى ذلك اذهب الى طبيب عصب اخر ولم اجد طبيب مناسب في سحب العصب
داخل المستشفى</t>
  </si>
  <si>
    <t xml:space="preserve">I visited the doctor last Wednesday due to nerve pain. She diagnosed my condition as needing a root canal and conducted an X-ray. After reviewing the X-ray, she prescribed pain relievers and antibiotics and asked me to make another appointment for the root canal procedure the following Sunday.
However, when I arrived for the appointment on Sunday, she informed me that performing the root canal was not within her scope and that the hospital prohibits her from doing so. Consequently, she told me to see another endodontist. Unfortunately, I could not find a suitable doctor for the root canal within the hospital.</t>
  </si>
  <si>
    <r>
      <rPr>
        <sz val="10"/>
        <color theme="1"/>
        <rFont val="Noto Sans Devanagari"/>
        <family val="2"/>
      </rPr>
      <t xml:space="preserve">تم اجراء تحليل وتمت الافادة من قبل قسم المختبر بإن سيتم التواصل ولم يتم التواصل وعند الاتصال لايوجد رد </t>
    </r>
    <r>
      <rPr>
        <sz val="10"/>
        <color theme="1"/>
        <rFont val="Calibri"/>
        <family val="0"/>
        <charset val="1"/>
      </rPr>
      <t xml:space="preserve">.</t>
    </r>
  </si>
  <si>
    <t xml:space="preserve">A test was conducted, and the laboratory department informed me that they would contact me, but I have not been contacted. When I called, there was no response.</t>
  </si>
  <si>
    <r>
      <rPr>
        <sz val="10"/>
        <color theme="1"/>
        <rFont val="Noto Sans Devanagari"/>
        <family val="2"/>
      </rPr>
      <t xml:space="preserve">تأخير واضح في رفع الطلب لشركة التامين حيث انه تم الخروج من عيادة الطبيه وتم الانتظار لوقت طويل وبعد التواصل مع شركة التامين افادوا بادخال كود خطأ وليس له علاقة بالتخصص للعياده وبعدها تم الانتظار وافادتنا بعدم كتابة الطبيبه للتقرير وعند الرجوع والانتظار للمره الثالثه عند شباك الموافقات يتم افادتي ان الطبيبه لم تقوم بكتابة التقرير بشكل وكل هذا التاخير بسبب عدم المتابعه والتواصل بين الطبيب وقسم الموافقات علما انه تم دفع قيمة الادوية كاش لان حالة زوجتي كانت لا تحتمل الانتظار والخروج من المستشفى على الفور </t>
    </r>
    <r>
      <rPr>
        <sz val="10"/>
        <color theme="1"/>
        <rFont val="Calibri"/>
        <family val="0"/>
        <charset val="1"/>
      </rPr>
      <t xml:space="preserve">.</t>
    </r>
  </si>
  <si>
    <t xml:space="preserve">There has been a noticeable delay in submitting the request to the insurance company. After leaving the medical clinic, we waited for a long time. Upon contacting the insurance company, they informed us that an incorrect code had been entered, which was not related to the clinic's specialty. After that, we were told that the doctor had not written the report.
When we returned for the third time to the approvals window, I was informed that the doctor had still not completed the report. All this delay was due to a lack of follow-up and communication between the doctor and the approvals department. It is worth noting that I paid for the medications in cash because my wife's condition could not bear any further delays, and we needed to leave the hospital immediately.</t>
  </si>
  <si>
    <t xml:space="preserve">Dr. Esraa Ahmed Ramadan Mohammed</t>
  </si>
  <si>
    <t xml:space="preserve"> تم الحضور على الموعد المتفق عليه وبعد انتهاء من اجراءات التأمين تم افادتنا بخروج الدكتوره بدون اي اعتذار
او سابق انذار تم الحضور على الموعد المحدد والانتهاء من الاجراء الساعه ٥:٢ وتم الافاده بمغادره الطبيبه
ماهي النتيجة التي تبحث عنها
 تحمل تكلفه العلاج في حال حدوث اي شي للمريضه</t>
  </si>
  <si>
    <t xml:space="preserve">We arrived at the agreed-upon appointment time, and after completing the insurance procedures, we were informed that the doctor had left without any apology or prior notice. We were informed of her departure at 5:02 PM, right after ending the procedure.
What result are you seeking?
I am seeking to cover the costs of treatment in case anything happens to the patient.
</t>
  </si>
  <si>
    <t xml:space="preserve">عيادات الغدد الصماء</t>
  </si>
  <si>
    <r>
      <rPr>
        <sz val="10"/>
        <color theme="1"/>
        <rFont val="Noto Sans Devanagari"/>
        <family val="2"/>
      </rPr>
      <t xml:space="preserve">كنت جالسه انتظر دوري رحت باقل دقيقتين للحمام رقمي ماطلع للان ولمارجعت شفت رقمي رحت للمحتبر قالي
الموظف كونتر ٦التحاليل انتي متأخرة عن دورك ربع ساعه وانا اساسا كنت اكلم جوال بالانتظار واتابع الشاشه
يعني انا حريصه اني اخلص بسرعه قلت له ابغا بنت قالي اوك تبغين فيميل انتظري بس البنات يفضون يجي
دورك رديت شفت موظفة خلصت البيشن قلت لها لوسمحتي ممكن تحللين لي لان كونتر ٦رجال وقالي انتظري بس
تفضا بنت ابلغك. قالت عادي تفضلي ولم يوجد لديها مانع وجت تطلب الورقة وهي جالسه تجهز العينه دخل عليها الموظف الي طلب مني الانتظار يتكلم وقام بتوبيخها بسبب انها ادخلتني وهذا نظام باسلوب استفزازي مايليق بالمستشفى وهذي اول مره يصير وياي موقف كذا بالمستشفى واستفزني جداً حتى لو تاخرت على التحليل ليس من حقه ان يتحدث معي بفوقيه ويمنع زميلتها من خدمتي </t>
    </r>
    <r>
      <rPr>
        <sz val="10"/>
        <color theme="1"/>
        <rFont val="Calibri"/>
        <family val="0"/>
        <charset val="1"/>
      </rPr>
      <t xml:space="preserve">. </t>
    </r>
  </si>
  <si>
    <t xml:space="preserve">I was sitting waiting for my turn and went to the bathroom for less than two minutes. My number still hadn't appeared. Upon my return, I saw my number and went to the laboratory. The staff at counter 6 told me that I was 15 minutes late for my turn. I was actually on my phone while waiting and monitoring the screen, so I was eager to complete my process quickly.
I asked him if I could have a female technician, and he said, "Okay, you can wait, but you need to wait for the female patients to finish before it's your turn." I noticed a female staff member finishing with a patient, so I asked her if she could take my samples since the male counter staff told me to wait. She kindly agreed without any issue and went to get the paper while preparing the sample.
However, the staff member who asked me to wait came in and reprimanded her for letting me go ahead, speaking in an irritating manner that was unprofessional and unbecoming of the hospital. This was the first time I experienced such a situation in the hospital, and it really upset me. Even if I was late for the test, it is not his right to speak to me condescendingly and prevent his colleague from assisting me.</t>
  </si>
  <si>
    <r>
      <rPr>
        <sz val="10"/>
        <color theme="1"/>
        <rFont val="Noto Sans Devanagari"/>
        <family val="2"/>
      </rPr>
      <t xml:space="preserve">تمت المرافقه مع والدي وعند طلب مشهد مرافقه تم الرفض من قبل المستشفى </t>
    </r>
    <r>
      <rPr>
        <sz val="10"/>
        <color theme="1"/>
        <rFont val="Calibri"/>
        <family val="0"/>
        <charset val="1"/>
      </rPr>
      <t xml:space="preserve">. </t>
    </r>
  </si>
  <si>
    <t xml:space="preserve">I accompanied my father, and when I requested a companion’s note, it was refused by the hospital.
</t>
  </si>
  <si>
    <t xml:space="preserve">Dr. Subhi Mahmood Subhi Nassar</t>
  </si>
  <si>
    <r>
      <rPr>
        <sz val="10"/>
        <color theme="1"/>
        <rFont val="Noto Sans Devanagari"/>
        <family val="2"/>
      </rPr>
      <t xml:space="preserve">انتظار اكثر من </t>
    </r>
    <r>
      <rPr>
        <sz val="10"/>
        <color theme="1"/>
        <rFont val="Calibri"/>
        <family val="0"/>
        <charset val="1"/>
      </rPr>
      <t xml:space="preserve">50 </t>
    </r>
    <r>
      <rPr>
        <sz val="10"/>
        <color theme="1"/>
        <rFont val="Noto Sans Devanagari"/>
        <family val="2"/>
      </rPr>
      <t xml:space="preserve">دقيقة مع العلم انه لا يوجد ولا مراجع داخل العياده ولا يوجد اي توضيح من قبل الطبيب او الممرضه </t>
    </r>
  </si>
  <si>
    <t xml:space="preserve">I waited for more than 50 minutes, even though there were no patients in the clinic, and there was no explanation from either the doctor or the nurse.
</t>
  </si>
  <si>
    <r>
      <rPr>
        <sz val="10"/>
        <color theme="1"/>
        <rFont val="Noto Sans Devanagari"/>
        <family val="2"/>
      </rPr>
      <t xml:space="preserve">تم الحضور للمسشتفى يوم السبت ورفع طل بتنويم ةقت الحضور وتمت الموافقه عليه وفي اليوم التالي يتم ابلاغنا من قبل التنويم بضرورة الخروج لعدم وجود موافقه على التنويم ليوم اخر تم التاكد اكثر من مره ويتم ابلاغنا بعدم وجود موافقه وانه تم الرفض من قبل الشركه وبعد الخروج رغم ان حالة المريضه تستدعي التنويم ليوم اخر كما تم ذكره من قبل الطبيب وانه لا يتم خروجها الا بعد اكمال التحاليل في اليوم التالي </t>
    </r>
    <r>
      <rPr>
        <sz val="10"/>
        <color theme="1"/>
        <rFont val="Calibri"/>
        <family val="0"/>
        <charset val="1"/>
      </rPr>
      <t xml:space="preserve">. </t>
    </r>
    <r>
      <rPr>
        <sz val="10"/>
        <color theme="1"/>
        <rFont val="Noto Sans Devanagari"/>
        <family val="2"/>
      </rPr>
      <t xml:space="preserve">وفي يوم الاثنين بعد خروج المريضه جاءت موافقة من شركة التأمين وعند الرجوع للمستشفى اتضح ان الطلب لم يتم رفعه من قبل المستشفى الا بعد الخروج المريضه بانتظار الرد على الشكوى والتوضيح الكامل عن سبب التاخير في رفع الطلب لشركة التأمين </t>
    </r>
    <r>
      <rPr>
        <sz val="10"/>
        <color theme="1"/>
        <rFont val="Calibri"/>
        <family val="0"/>
        <charset val="1"/>
      </rPr>
      <t xml:space="preserve">. </t>
    </r>
  </si>
  <si>
    <t xml:space="preserve">I attended the hospital on Saturday and submitted a request for admission, which was approved. However, the next day, we were informed by the admissions department that we needed to leave due to the lack of approval for another day’s admission. Despite confirming multiple times, we were told that there was no approval and that the request had been denied by the insurance company. This was despite the fact that the patient's condition warranted another day of admission, as mentioned by the doctor, who stated that she would not be discharged until the tests were completed the following day.
On Monday, after the patient was discharged, we received approval from the insurance company. When we returned to the hospital, it became clear that the request had not been submitted by the hospital until after the patient had left. I am awaiting a response to the complaint and a full explanation for the delay in submitting the request to the insurance company.
</t>
  </si>
  <si>
    <t xml:space="preserve">RANA ABDULKAREEM</t>
  </si>
  <si>
    <r>
      <rPr>
        <sz val="10"/>
        <color theme="1"/>
        <rFont val="Noto Sans Devanagari"/>
        <family val="2"/>
      </rPr>
      <t xml:space="preserve">قامت موظفة الأشعة رنا بأخذ اشعة بطن وصدر بأمر الدكتورة مي (الطوارئ) وعند وذلك لبلع البنت ياسمين
</t>
    </r>
    <r>
      <rPr>
        <sz val="10"/>
        <color theme="1"/>
        <rFont val="Calibri"/>
        <family val="0"/>
        <charset val="1"/>
      </rPr>
      <t xml:space="preserve">(</t>
    </r>
    <r>
      <rPr>
        <sz val="10"/>
        <color theme="1"/>
        <rFont val="Noto Sans Devanagari"/>
        <family val="2"/>
      </rPr>
      <t xml:space="preserve">سنتين</t>
    </r>
    <r>
      <rPr>
        <sz val="10"/>
        <color theme="1"/>
        <rFont val="Calibri"/>
        <family val="0"/>
        <charset val="1"/>
      </rPr>
      <t xml:space="preserve">) </t>
    </r>
    <r>
      <rPr>
        <sz val="10"/>
        <color theme="1"/>
        <rFont val="Noto Sans Devanagari"/>
        <family val="2"/>
      </rPr>
      <t xml:space="preserve">قطعة معدنية وبعد وضوح القطعة في بطن البنت اخذت موظفة الأشعة صورة ثالثة لرقبة البنت والرأس
وذلك حسب طلب الدكتورة دون اذنى مسؤلية او سؤال بأهمية الأشعة ودون اي اكتراث لعمر الطفلة (سنتين)
بتصوير دماغها بالأشعة </t>
    </r>
    <r>
      <rPr>
        <sz val="10"/>
        <color theme="1"/>
        <rFont val="Calibri"/>
        <family val="0"/>
        <charset val="1"/>
      </rPr>
      <t xml:space="preserve">x. </t>
    </r>
    <r>
      <rPr>
        <sz val="10"/>
        <color theme="1"/>
        <rFont val="Noto Sans Devanagari"/>
        <family val="2"/>
      </rPr>
      <t xml:space="preserve">اطالب بعقاب الموظفة والدكتورة والمفروض هو اقتصاد تصوير المريض حسب
الضرورة وذلك للأضرار الجانبية العظيمة للأشعة خصوصاً على الأطفال</t>
    </r>
    <r>
      <rPr>
        <sz val="10"/>
        <color theme="1"/>
        <rFont val="Calibri"/>
        <family val="0"/>
        <charset val="1"/>
      </rPr>
      <t xml:space="preserve">.</t>
    </r>
  </si>
  <si>
    <t xml:space="preserve">The radiology staff member, Rania, took abdominal and chest X-rays at the request of Dr. Mai (emergency) after Yasmin (age two) swallowed a metal piece. Once the piece was visible in the child's abdomen, the radiology staff member took a third image of the child's neck and head, following the doctor's request, without any responsibility or questions about the necessity of the X-rays. There was no consideration for the child's age (two years) regarding the brain imaging with X-rays.
I demand that both the staff member and the doctor be held accountable, as imaging should be limited based on necessity, especially given the significant side effects of X-rays, particularly for children.
</t>
  </si>
  <si>
    <r>
      <rPr>
        <sz val="10"/>
        <color theme="1"/>
        <rFont val="Noto Sans Devanagari"/>
        <family val="2"/>
      </rPr>
      <t xml:space="preserve">حضرت للصيدليه وتم صرف دواء ناقص من دون اخبار المريض من قبل شباك ٧ وعند الرجوع للشباك </t>
    </r>
    <r>
      <rPr>
        <sz val="10"/>
        <color theme="1"/>
        <rFont val="Calibri"/>
        <family val="0"/>
        <charset val="1"/>
      </rPr>
      <t xml:space="preserve">5 </t>
    </r>
    <r>
      <rPr>
        <sz val="10"/>
        <color theme="1"/>
        <rFont val="Noto Sans Devanagari"/>
        <family val="2"/>
      </rPr>
      <t xml:space="preserve">والاستفسار تم ابلاغي بعدم وجود الكميه لديهم ويجب الرجوع للصيدليه بالدور السادس واكمال الوصفه وعند الحضور للصيدليه تم الاننتظار وبعد الانتظار تم ابلاغي بانه  موجود ٤٠٠ علبه بالصيدليه الرئيسية وان ماتم ابلاغي فيه غير صحيح من المسؤول عن كل هذي المماطله في وقت المريض وحالته الصحيه لا تحتمل كل هذا الانتظار كان بالامكان التواصل فيما بينهم وابلاغ المريض وليس المريض من يقوم بهذا العمل  </t>
    </r>
    <r>
      <rPr>
        <sz val="10"/>
        <color theme="1"/>
        <rFont val="Calibri"/>
        <family val="0"/>
        <charset val="1"/>
      </rPr>
      <t xml:space="preserve">.</t>
    </r>
  </si>
  <si>
    <t xml:space="preserve">I visited the pharmacy, and a partial medication was dispensed without informing me by counter 7. When I returned to counter 5 to inquire, I was told that there was no stock available, and I needed to go back to the pharmacy on the sixth floor to complete the prescription. Upon arriving at the pharmacy, I waited, and after some time, I was informed that there were 400 boxes available at the main pharmacy and that what I had been told earlier was incorrect.
Who is responsible for all this delay in the patient's time, especially when their health condition does not allow for such prolonged waiting? They could have communicated amongst themselves to inform the patient instead of placing this burden on me.</t>
  </si>
  <si>
    <t xml:space="preserve">تاخير بظهور نتائج تحاليل </t>
  </si>
  <si>
    <t xml:space="preserve">Delay in the appearance of test results.
</t>
  </si>
  <si>
    <t xml:space="preserve">Dr. Waleed Eldebi</t>
  </si>
  <si>
    <r>
      <rPr>
        <sz val="10"/>
        <color theme="1"/>
        <rFont val="Noto Sans Devanagari"/>
        <family val="2"/>
      </rPr>
      <t xml:space="preserve">حضرت الى عيادة الطبيب وتواصلت معه وطلب مني قص كشفيه والرجوع للعيادة وقال انت عندك تامين ايه الي يمنعك تقص وقصيت وبعد ما دخلت له قام بطردي وقال ماعندك موعد يالله تفضل علما انه تم توضيح ذلك من البدايه وقام باابلاغ موظفة  الاستقبال وقال لها لاعاد تدخلين احد للعياده </t>
    </r>
    <r>
      <rPr>
        <sz val="10"/>
        <color theme="1"/>
        <rFont val="Calibri"/>
        <family val="0"/>
        <charset val="1"/>
      </rPr>
      <t xml:space="preserve">.. </t>
    </r>
    <r>
      <rPr>
        <sz val="10"/>
        <color theme="1"/>
        <rFont val="Noto Sans Devanagari"/>
        <family val="2"/>
      </rPr>
      <t xml:space="preserve">تصرف غير لائق من قبله </t>
    </r>
  </si>
  <si>
    <t xml:space="preserve">I attended the doctor's clinic and communicated with him. He asked me to cut the consultation and return to the clinic, saying, "You have insurance, so what prevents you from doing that?" I proceeded to cut the consultation, but after entering, he expelled me, saying I didn’t have an appointment. He told me, "Okay, please leave," even though I had clarified this from the beginning. He informed the reception staff, saying, "Do not let anyone else enter the clinic." This behavior was inappropriate on his part.
</t>
  </si>
  <si>
    <r>
      <rPr>
        <sz val="10"/>
        <color theme="1"/>
        <rFont val="Noto Sans Devanagari"/>
        <family val="2"/>
      </rPr>
      <t xml:space="preserve">تم حضوري لرفع شهادة التطعيمات وتمت الافادة من قبل موظف الاستقبال من لابد من دفع كشفيه والدخول على الدكتور </t>
    </r>
    <r>
      <rPr>
        <sz val="10"/>
        <color theme="1"/>
        <rFont val="Calibri"/>
        <family val="0"/>
        <charset val="1"/>
      </rPr>
      <t xml:space="preserve">. </t>
    </r>
  </si>
  <si>
    <t xml:space="preserve">I attended to obtain the vaccination certificate, and the reception staff informed me that I needed to pay a consultation fee and see the doctor.
</t>
  </si>
  <si>
    <t xml:space="preserve">Dr. Omar Mohamed Ismail Osman</t>
  </si>
  <si>
    <r>
      <rPr>
        <sz val="10"/>
        <color theme="1"/>
        <rFont val="Noto Sans Devanagari"/>
        <family val="2"/>
      </rPr>
      <t xml:space="preserve">ذهبت بسبب ألم في الكاحل</t>
    </r>
    <r>
      <rPr>
        <sz val="10"/>
        <color theme="1"/>
        <rFont val="Calibri"/>
        <family val="0"/>
        <charset val="1"/>
      </rPr>
      <t xml:space="preserve">. </t>
    </r>
    <r>
      <rPr>
        <sz val="10"/>
        <color theme="1"/>
        <rFont val="Noto Sans Devanagari"/>
        <family val="2"/>
      </rPr>
      <t xml:space="preserve">تم فحصي لكن التشخيص كان غير واضح جدًا، ولم يكن الطبيب متأكدًا من سبب المشكلة أو العلاج المناسب</t>
    </r>
    <r>
      <rPr>
        <sz val="10"/>
        <color theme="1"/>
        <rFont val="Calibri"/>
        <family val="0"/>
        <charset val="1"/>
      </rPr>
      <t xml:space="preserve">. </t>
    </r>
    <r>
      <rPr>
        <sz val="10"/>
        <color theme="1"/>
        <rFont val="Noto Sans Devanagari"/>
        <family val="2"/>
      </rPr>
      <t xml:space="preserve">طلب إجراء تحليل حمض اليوريك في حال استمرار الألم</t>
    </r>
    <r>
      <rPr>
        <sz val="10"/>
        <color theme="1"/>
        <rFont val="Calibri"/>
        <family val="0"/>
        <charset val="1"/>
      </rPr>
      <t xml:space="preserve">. </t>
    </r>
    <r>
      <rPr>
        <sz val="10"/>
        <color theme="1"/>
        <rFont val="Noto Sans Devanagari"/>
        <family val="2"/>
      </rPr>
      <t xml:space="preserve">شعرت بعدم الرضا عن الاستشارة وشعرت بأنني أضعت وقتي ومالي</t>
    </r>
    <r>
      <rPr>
        <sz val="10"/>
        <color theme="1"/>
        <rFont val="Calibri"/>
        <family val="0"/>
        <charset val="1"/>
      </rPr>
      <t xml:space="preserve">. </t>
    </r>
    <r>
      <rPr>
        <sz val="10"/>
        <color theme="1"/>
        <rFont val="Noto Sans Devanagari"/>
        <family val="2"/>
      </rPr>
      <t xml:space="preserve">كان الطبيب مهذبًا، لكنه يفتقر إلى المعرفة والخبرة الكافية</t>
    </r>
    <r>
      <rPr>
        <sz val="10"/>
        <color theme="1"/>
        <rFont val="Calibri"/>
        <family val="0"/>
        <charset val="1"/>
      </rPr>
      <t xml:space="preserve">. </t>
    </r>
    <r>
      <rPr>
        <sz val="10"/>
        <color theme="1"/>
        <rFont val="Noto Sans Devanagari"/>
        <family val="2"/>
      </rPr>
      <t xml:space="preserve">بعد عدة أيام ذهبت إلى مستشفى آخر وحصلت على استشارة أفضل</t>
    </r>
    <r>
      <rPr>
        <sz val="10"/>
        <color theme="1"/>
        <rFont val="Calibri"/>
        <family val="0"/>
        <charset val="1"/>
      </rPr>
      <t xml:space="preserve">.</t>
    </r>
  </si>
  <si>
    <t xml:space="preserve">Went with ankle pain. Examined and said very vague. Was not sure what the problem was. Did not
know what treatment to provide. Requested uric acid investigation if pain persisted. Felt very
unsatisfied with consultation and felt had wasted my time and money. Doctor was polite but lacks
knowledge and expertise. Few days later went to another hospital and received better consultation.</t>
  </si>
  <si>
    <r>
      <rPr>
        <sz val="10"/>
        <color theme="1"/>
        <rFont val="Noto Sans Devanagari"/>
        <family val="2"/>
      </rPr>
      <t xml:space="preserve">كنت في المختبر لأخذ عينة من الدم و لأكن الممرضه التي حاولت سحب الدم ادخلت الابرة في المكان الخطأ و
حسيت بألم من مكان النغزة إلى الأصبع الكبير من اليد اليسرى و كانّه احساس كهرباء في اليد و صرخت من الألم
وقفت و اخرجت الابرة و قامت بوضع كمادات بارده على مكان الابرة و أتت ممرضة أخرى و أخذت مني العينة من
اليد الأخرى . علما بأني أعاني من ألم في اليد اليمنى وكنت أراجع دكتور العظام الدكتور محمد العطاس. رجع الألم
من بكرا و اصبح يتكرر الألم عند تحريك يدي بطريقة معينة و خاصة عندما أصحو من النوم وهو احساس كهرباء
في الإصبع الكبير من اليد اليسرى راجعت الدكتور محفوظ يوم السبت دكتور أعصاب و اخبرني ان الاعصاب
سليمه ربما هي ادخلت الابرة في العضله و علي مراجعة دكتور العظام. من الأربعاء إلى السبت ومازال في ألم في
الإصبع</t>
    </r>
    <r>
      <rPr>
        <sz val="10"/>
        <color theme="1"/>
        <rFont val="Calibri"/>
        <family val="0"/>
        <charset val="1"/>
      </rPr>
      <t xml:space="preserve">.</t>
    </r>
  </si>
  <si>
    <t xml:space="preserve">I was at the laboratory to have a blood sample taken, but the nurse who attempted to draw my blood inserted the needle in the wrong place. I felt pain radiating from the injection site to my left thumb, like an electric sensation in my hand, and I screamed from the pain. She paused and removed the needle, applying cold compresses to the injection site. Another nurse then took my sample from my other arm.
Please note that I was already experiencing pain in my right hand, and I was seeing Dr. Muhammad Al-Attas, an orthopedic doctor. The pain returned the following day and started to recur when I moved my hand in a certain way, especially when I woke up. It felt like an electric sensation in my left thumb. I reviewed with Dr. Mahfouz, a neurologist, on Saturday, and he informed me that the nerves were fine, suggesting that the needle might have been inserted into the muscle. He advised me to follow up with my orthopedic doctor. From Wednesday to Saturday, the pain in my thumb persists.
</t>
  </si>
  <si>
    <t xml:space="preserve">Dr. Anwar Ali Jamah</t>
  </si>
  <si>
    <t xml:space="preserve">تم الحضور الى عيادة الدكتور انور الجماحوكان غير متجاوب وعلى عجلة ولم استفيج من موعدي</t>
  </si>
  <si>
    <t xml:space="preserve">I attended Dr. Anwar Al-Jamahi's clinic, and he was unresponsive and in a hurry, and I did not benefit from my appointment.
</t>
  </si>
  <si>
    <r>
      <rPr>
        <sz val="10"/>
        <color theme="1"/>
        <rFont val="Noto Sans Devanagari"/>
        <family val="2"/>
      </rPr>
      <t xml:space="preserve">تم كتابة تقرير اعفاء من لقاح الحج من قبل الدكتور المعالج ولم يتم رفعه عبر منصة صحتي </t>
    </r>
    <r>
      <rPr>
        <sz val="10"/>
        <color theme="1"/>
        <rFont val="Calibri"/>
        <family val="0"/>
        <charset val="1"/>
      </rPr>
      <t xml:space="preserve">.</t>
    </r>
  </si>
  <si>
    <t xml:space="preserve">A report for exemption from the Hajj vaccine was written by the treating doctor, but it has not been submitted through the Sehha platform.
</t>
  </si>
  <si>
    <r>
      <rPr>
        <sz val="10"/>
        <color theme="1"/>
        <rFont val="Noto Sans Devanagari"/>
        <family val="2"/>
      </rPr>
      <t xml:space="preserve">تم اسعافي لعمي والتوجه الى مستشفى الحمادي وتلقي مخالفات مروريه اثناء التوجه للمستشفى وعند الطلب من المدير المناوب تقرير يثبت اسعافي للحالة وارفاقه للاعتراض على المخالفات المروريه تم الرفض من قبل المدير المناوب في فترة منتصف الليل </t>
    </r>
    <r>
      <rPr>
        <sz val="10"/>
        <color theme="1"/>
        <rFont val="Calibri"/>
        <family val="0"/>
        <charset val="1"/>
      </rPr>
      <t xml:space="preserve">. </t>
    </r>
  </si>
  <si>
    <t xml:space="preserve">I rushed to assist my uncle and headed to Al Hammadi Hospital, where I received traffic violations on the way. When I requested a report from the duty manager to prove that I was responding to the situation and to attach it for appealing the traffic violations, the duty manager refused my request in the middle of the night.
</t>
  </si>
  <si>
    <t xml:space="preserve">Dr. Tageldin Ahmed Mahmoud Aly</t>
  </si>
  <si>
    <r>
      <rPr>
        <sz val="10"/>
        <color theme="1"/>
        <rFont val="Noto Sans Devanagari"/>
        <family val="2"/>
      </rPr>
      <t xml:space="preserve">تم افادتي من قبل الطبيب المعالج لطفله بإن تم اعطاء الطفلة تطعيمة الشهرين ولم يتم تسجيلها </t>
    </r>
    <r>
      <rPr>
        <sz val="10"/>
        <color theme="1"/>
        <rFont val="Calibri"/>
        <family val="0"/>
        <charset val="1"/>
      </rPr>
      <t xml:space="preserve">(</t>
    </r>
    <r>
      <rPr>
        <sz val="10"/>
        <color theme="1"/>
        <rFont val="Noto Sans Devanagari"/>
        <family val="2"/>
      </rPr>
      <t xml:space="preserve">منصة صحتي </t>
    </r>
    <r>
      <rPr>
        <sz val="10"/>
        <color theme="1"/>
        <rFont val="Calibri"/>
        <family val="0"/>
        <charset val="1"/>
      </rPr>
      <t xml:space="preserve">)</t>
    </r>
  </si>
  <si>
    <t xml:space="preserve">I was informed by the treating doctor that the two-month vaccination for the child was given but not registered on the Sehha platform.
</t>
  </si>
  <si>
    <t xml:space="preserve">Dr. Aamir Usman Baig</t>
  </si>
  <si>
    <t xml:space="preserve">تم حضوري لعيادة الدكتور المذكور وتلقي اسلوب غير مهني  </t>
  </si>
  <si>
    <t xml:space="preserve">I attended the clinic of the mentioned doctor and received unprofessional treatment.
</t>
  </si>
  <si>
    <t xml:space="preserve">Dr. Mohammed Zuhair Ahmed Ismael</t>
  </si>
  <si>
    <r>
      <rPr>
        <sz val="10"/>
        <color theme="1"/>
        <rFont val="Noto Sans Devanagari"/>
        <family val="2"/>
      </rPr>
      <t xml:space="preserve">بسم االله الرجمن الرحيم سعادة ادارة مستشفى الحمادي المحترمين افيدكم اني والدة المريضة / نوف خالد ال
ساري .. لديكم بقسم التنويم الجراحي لدي شكوى على المسمى الدكتور / محمد اسماعيل. بدايةً كان لدى ابنتي
غيار اثر حروق من الدرجة الثالثة وبحضور د/صالح الغامدي برفقته د/محمد اسماعيل وعدد من الممرضات اذ
اثناء الغيار كانت المريضة المذكورة اعلاه ذو العامين تبكي وتصرخ من الألم حيث بدأ في وجه د محمد اسماعيل
الانزعاج فقام بتسكيتها بأسلوب غير لائق لطفلة وهذه كانت ملاحظتي الاولى لديه حيث توالت منه عدة ملاحظات
اخرى سأذكرها ايضاً كان لدى ابنتي غيار ايضا في وقت اخر وكان بتواجده مع الممرضات وبدر منه نفس الاسلوب
والإنزعاج ولم يكمل الضماد بحجة ان لديه مرضى اخرين يود المرور عليهم على عجل اما في احد المرات كان لدى
ابنتي المريضة تركيب كانيولا بحضور الممرضات ولم يستطيعوا ايجاده لثلاث مرات اذ استدعيت الطبيب وكان هو
من ينوب فطلب حضور الممرضة المختصة في قسم النيكو وكان في وقتها ابنتي تبكي من الألم لكثرة محاولاتهم
ولعدم قبولها لأي منهم لمحاولة تهدئتها وهي في حضن والدها وإذ به يصرخ بقول ( خلاص اسكتي يله ) بطريقة
وكان الطفلة تفهم مايقول لم اعلق بأي كلمة وقتها لاني كنت مشغولة بتهدئة ابنتي المتألمة وفي يوم السبت بتاريخ
</t>
    </r>
    <r>
      <rPr>
        <sz val="10"/>
        <color theme="1"/>
        <rFont val="Calibri"/>
        <family val="0"/>
        <charset val="1"/>
      </rPr>
      <t xml:space="preserve">25 </t>
    </r>
    <r>
      <rPr>
        <sz val="10"/>
        <color theme="1"/>
        <rFont val="Noto Sans Devanagari"/>
        <family val="2"/>
      </rPr>
      <t xml:space="preserve">مايو </t>
    </r>
    <r>
      <rPr>
        <sz val="10"/>
        <color theme="1"/>
        <rFont val="Calibri"/>
        <family val="0"/>
        <charset val="1"/>
      </rPr>
      <t xml:space="preserve">2024 الساعة 5 مساءاً كان مرور الاطباء فإذا به هو من ينوب واخبرني بأن هناك عملية ستجرى لأبنتي عند
</t>
    </r>
    <r>
      <rPr>
        <sz val="10"/>
        <color theme="1"/>
        <rFont val="Noto Sans Devanagari"/>
        <family val="2"/>
      </rPr>
      <t xml:space="preserve">عدٍ صباح وكانت معي ابنتي الأخرى ذات العامين في زيارة لي ولأختها التوأم ولأنه يهمني نفسية ابنتي المريضة كان
من الضرورة وجود اختها بجانبها لما تمر فيه ابنتي المريضة من ألم وتعب في هذا العمر ولما رآهم بدأ الانزعاج
يظهر في وجهه وقال قبل خروجه من الغرفة (بدون ازعاج لو سمحتوا) !! بعدها صدر القليل من الضحك واللعب
منهما لمدة لا تتجاوز الـ </t>
    </r>
    <r>
      <rPr>
        <sz val="10"/>
        <color theme="1"/>
        <rFont val="Calibri"/>
        <family val="0"/>
        <charset val="1"/>
      </rPr>
      <t xml:space="preserve">5 دقائق اذا به يتصل على هاتف الغرفة وقال بأسلوب امر (خلي الاولاد يسكتوا في مرضى
</t>
    </r>
    <r>
      <rPr>
        <sz val="10"/>
        <color theme="1"/>
        <rFont val="Noto Sans Devanagari"/>
        <family val="2"/>
      </rPr>
      <t xml:space="preserve">في القسم) خالً من الرقي والادب فرديت بكلمة وهي (ان شاء االله ) اقفلت الخط محاولة مني بإسكات اطفالي فإذا
بالأخصائية الاجتماعية جاءت تتكلم معي بنفس الموضوع وكأن اطفالي هم من يوجد في كامل القسم اذا كان في
وقتها اصوات اطفال آخرين في اسياب المستشفى اما اطفالي كانو داخل غرفة التنويم الخاصة بنا .. تفهمت
الموضوع بكل صدر رحب ايضا الأخصائية كانت في قمة التفاهم علما انه ليس هناك ازعاج اخر صدر منا ولكن
يبدو انه لم يكتفي بارسال الاخصائية ولأن هو من كان منزعج وليس المرضى جاء للغرفة وقام بطرد ابنتي والعاملة
بأن يذهبوا للمنزل ولما رأته ابنتي المريضة ولأنها تخاف الأطباء بشكل عام صرخت وبكت وقام بإسكاتها والصراخ
ويأشر بيده في وجهها ويقول (اسكتي انتي ) بحضور الأخصائية الإجتماعية / تغريد لم اعد اتحمل اسلوبه وقلت له
سوف اسجل عليك ملاحظتي وللاسف كان رده لي (سجلي ملاحظتين مو وحده ) .</t>
    </r>
  </si>
  <si>
    <t xml:space="preserve">Dear Al Hammadi Hospital Administration,
I would like to inform you that I am the mother of the patient, Nouf Khaled Al-Sari, who is currently admitted in the Surgical Inpatient Department at your hospital. I would like to submit a complaint against Dr. Mohammed Ismail.
My daughter has been undergoing dressing changes for third-degree burns. During one of the dressing procedures, Dr. Saleh Al-Ghamdi was present along with Dr. Mohammed Ismail and several nurses. While the dressing was being changed, my two-year-old daughter was crying and screaming in pain. Dr. Mohammed Ismail appeared visibly annoyed and attempted to silence her in an inappropriate manner for a child. This was my first observation regarding his behavior, and unfortunately, several other incidents followed.
On another occasion during a dressing change, he was present with the nurses and displayed the same irritation. He did not complete the dressing properly, stating that he had other patients to see and was in a hurry.
In another instance, my daughter needed IV cannula insertion. The nurses attempted three times without success. I requested that a doctor attend, and Dr. Mohammed Ismail was the covering physician. He asked for a specialized NICU nurse to assist. During this time, my daughter was crying in pain due to the repeated attempts. While she was in her father’s arms and no one was able to calm her, Dr. Mohammed Ismail shouted at her, saying, “Enough, be quiet,” in a harsh tone, as if she were able to understand him. I did not respond at the time, as I was focused on calming my daughter.
On Saturday, May 25, 2024, at 5:00 PM, during the doctors’ round, he was the covering physician and informed me that my daughter would undergo surgery the following morning. At that time, my other two-year-old daughter was visiting her twin sister. Considering my sick daughter’s emotional state and the pain she has been experiencing at such a young age, it was important for her twin sister to be present to support her psychologically.
When he saw them, he appeared irritated and, before leaving the room, said, “No disturbance, please.” After a few minutes of light laughter and play between the two children (not exceeding five minutes), he called the room phone and ordered in a commanding tone, “Make the kids quiet; there are patients in the department.” His tone lacked politeness and professionalism. I responded, “Insha’Allah,” and ended the call while trying to calm my children.
Shortly afterward, the social worker came to speak with me about the same issue, as though my children were the only source of noise in the entire department, even though there were other children’s voices in the hospital corridors at that time. My children were inside our private inpatient room. I handled the situation calmly, and the social worker was very understanding. There was no further disturbance from us.
However, it seemed that he was not satisfied with sending the social worker. Since it was his personal irritation rather than complaints from other patients, he came to the room and ordered my other daughter and the housemaid to leave and go home. When my sick daughter saw him—because she is generally afraid of doctors—she began screaming and crying. He then shouted at her and gestured his hand in her face, saying, “You, be quiet,” in the presence of the social worker, Ms. Taghreed.
At that point, I could no longer tolerate his behavior and told him that I would file a complaint against him. Unfortunately, his response was, “File two complaints, not just one.”</t>
  </si>
  <si>
    <r>
      <rPr>
        <sz val="10"/>
        <color theme="1"/>
        <rFont val="Noto Sans Devanagari"/>
        <family val="2"/>
      </rPr>
      <t xml:space="preserve">تم حضور انا والمراجع ابني وتم رفع لتامين دون التوضيح للمبررات الطبية بالاضافة بالتحدث بااسلوب غير مهني قائلا </t>
    </r>
    <r>
      <rPr>
        <sz val="10"/>
        <color theme="1"/>
        <rFont val="Calibri"/>
        <family val="0"/>
        <charset val="1"/>
      </rPr>
      <t xml:space="preserve">(</t>
    </r>
    <r>
      <rPr>
        <sz val="10"/>
        <color theme="1"/>
        <rFont val="Noto Sans Devanagari"/>
        <family val="2"/>
      </rPr>
      <t xml:space="preserve">بان لدي كرشه </t>
    </r>
    <r>
      <rPr>
        <sz val="10"/>
        <color theme="1"/>
        <rFont val="Calibri"/>
        <family val="0"/>
        <charset val="1"/>
      </rPr>
      <t xml:space="preserve">) </t>
    </r>
  </si>
  <si>
    <t xml:space="preserve">I attended with my son (the patient), and a request was submitted to the insurance company without clearly explaining the medical justifications. Additionally, he spoke in an unprofessional manner, stating, “You have a big belly (a potbelly).”</t>
  </si>
  <si>
    <t xml:space="preserve">Dr. Anwer Sheik Hassan Ahmed</t>
  </si>
  <si>
    <t xml:space="preserve">4.3.6.Treatment delay</t>
  </si>
  <si>
    <r>
      <rPr>
        <sz val="10"/>
        <color theme="1"/>
        <rFont val="Noto Sans Devanagari"/>
        <family val="2"/>
      </rPr>
      <t xml:space="preserve">تم حضور مريض لديكم بالطوارئ بغرفة العزل وتم سحب دم وابلاغكم من قبل المريض ان لديه شك بوجود بتولزم وتم التوضيح من قبل الاطباء لا يوجد هذا التحليل لدينا وتم خروج المريض بناء على ذلك</t>
    </r>
    <r>
      <rPr>
        <sz val="10"/>
        <color theme="1"/>
        <rFont val="Calibri"/>
        <family val="0"/>
        <charset val="1"/>
      </rPr>
      <t xml:space="preserve">. </t>
    </r>
    <r>
      <rPr>
        <sz val="10"/>
        <color theme="1"/>
        <rFont val="Noto Sans Devanagari"/>
        <family val="2"/>
      </rPr>
      <t xml:space="preserve">وبعد اربع ساعات تم التواصل مع المريض من قبل قسم الطوارئ وابلاغه بالحضور لسحب الدم مره اخرى وتم الحضور بالفعل وسحب الدم والى الان لم يتم افادته فيما يخص التحليل او النتائج </t>
    </r>
    <r>
      <rPr>
        <sz val="10"/>
        <color theme="1"/>
        <rFont val="Calibri"/>
        <family val="0"/>
        <charset val="1"/>
      </rPr>
      <t xml:space="preserve">. </t>
    </r>
  </si>
  <si>
    <t xml:space="preserve">A patient presented to your Emergency Department and was placed in the isolation room. Blood samples were taken, and the patient informed the medical staff that he suspected possible botulism. The doctors clarified at that time that this specific test was not available at your facility, and the patient was discharged accordingly.
After four hours, the patient was contacted by the Emergency Department and asked to return for another blood sample. He complied and returned, and blood was drawn again. However, up to this moment, he has not been informed of any updates regarding the test or its results.</t>
  </si>
  <si>
    <r>
      <rPr>
        <sz val="10"/>
        <color theme="1"/>
        <rFont val="Noto Sans Devanagari"/>
        <family val="2"/>
      </rPr>
      <t xml:space="preserve">دخلت عند دكتوره اول زياره كان بتاريخ ٢٦/٥ يوم الاحد حاول اتكلم مع الدكتوره واشرح كل المشكله والتاريخ
المرضي بس كانت ماتسمع لي نهائي واسلوبها جدا سيء معي وقلت ممكن بسبب الزحمه او لانه نهاية دوام رجعت لها بعد اربع ايام اللي هو يوم الاربعاء بتاريخ ٢٩/٠٥ وكنت اول مريضه عندها وكان نفس الشي اسلوب سيء وماتسمع لي كان عندي استفسارات كثيره بخصوص الحاله المريضه م خلتني اسال ولا خلتني اشرح وافهم كل شي وصرفة لي دواء وايضاً كريم والمفترض انها تشرح لي عن الدواء كم مره اخذه وكيف احط الكريم ولكن صرفتهم وبس
وقالت روحي لصيدليه قلت بعد م اخلص المضاد احجز موعد ثاني قالت لاتجين الا اذا حسيتي بان الاعراض رجعت
والمفترض بعد المضاد ارجع اشوف الوضع تمام ولا باقي اكمل على المضاد ولما سالتها ليش رجع لي مره ثانيه
قالت ( شو بيعرفني) ابداً ماستفدت بالمراجعه الا الادويه فقط لا كيف جاني المرض ولا كيف الوقايه ولا كيف
استخدام العلاج ولا شي ثاني</t>
    </r>
    <r>
      <rPr>
        <sz val="10"/>
        <color theme="1"/>
        <rFont val="Calibri"/>
        <family val="0"/>
        <charset val="1"/>
      </rPr>
      <t xml:space="preserve">. </t>
    </r>
  </si>
  <si>
    <t xml:space="preserve">I visited the doctor for the first time on Sunday, 26/05. I tried to speak with her and explain my full medical history and the issue I was experiencing, but she did not listen to me at all. Her manner was very poor. I initially assumed it might have been due to the clinic being crowded or because it was near the end of her shift.
However, I returned four days later, on Wednesday, 29/05, and I was her first patient of the day. Unfortunately, her attitude was the same — unprofessional and dismissive. I had many questions regarding my condition, but she did not allow me to ask or properly explain my situation. She prescribed medication and a cream, but she did not explain how often I should take the medication or how to use the cream. She simply prescribed them and told me to go to the pharmacy.
I asked whether I should book a follow-up appointment after finishing the antibiotic, but she said, “Do not come back unless you feel the symptoms return.” Normally, after completing an antibiotic course, a follow-up is needed to ensure the condition has fully resolved.
When I asked her why the condition had returned again, she responded, “How would I know?”
I did not benefit from the visit except for receiving the medication. I was not informed about the cause of the illness, prevention methods, proper use of the treatment, or any further guidance.</t>
  </si>
  <si>
    <r>
      <rPr>
        <sz val="10"/>
        <color theme="1"/>
        <rFont val="Noto Sans Devanagari"/>
        <family val="2"/>
      </rPr>
      <t xml:space="preserve">وصلت بالموعد المناسب وتم تاخيري ٣ دقائق بسبب الدور عند موظفة الاستقبال ورفض الدكتور استقبالي
علما بان حالتي الصحيه كانت سيئة للغاية، حاولت التواصل معه بسبب حالتي و كان اسلوبه جدا غير لائق و رفض
ان يتكلم و طلب مني ان اشتكي عليه بداعي السخرية </t>
    </r>
    <r>
      <rPr>
        <sz val="10"/>
        <color theme="1"/>
        <rFont val="Calibri"/>
        <family val="0"/>
        <charset val="1"/>
      </rPr>
      <t xml:space="preserve">..</t>
    </r>
  </si>
  <si>
    <t xml:space="preserve">I arrived on time for my appointment; however, I was delayed by only three minutes due to waiting at the reception desk. Despite this, the doctor refused to see me.
Please note that my health condition was extremely poor at the time. I attempted to speak with him and explain my situation, but his manner was very inappropriate. He refused to communicate and sarcastically told me to go ahead and file a complaint against him.</t>
  </si>
  <si>
    <t xml:space="preserve">NEHAL ALSAYARI - RADIOLOGIST</t>
  </si>
  <si>
    <r>
      <rPr>
        <sz val="10"/>
        <color theme="1"/>
        <rFont val="Noto Sans Devanagari"/>
        <family val="2"/>
      </rPr>
      <t xml:space="preserve">تم تواصل مع موظفة قسم الاستقبال وتم توجيهي لموافقات الصيدليه لوجود مشكله لدي وبعد الرجوع لنفس الموظفه وابلاغاها بحضور الموافقه واتمام الامر تم تدخل اخصائية الاشاعة نهال رغم اني لم اوجه لها اي سوال  واساءة الادب الاحترام  معي والتحدث بطريقه لا تليق بالمستشفى رغم اني لم اطلب ولم اتحدث اليها وقمت بطلب معرفة اسمها قامت بتجاهلي والذهاب بدون اعطائي اي معلومه  </t>
    </r>
    <r>
      <rPr>
        <sz val="10"/>
        <color theme="1"/>
        <rFont val="Calibri"/>
        <family val="0"/>
        <charset val="1"/>
      </rPr>
      <t xml:space="preserve">.</t>
    </r>
  </si>
  <si>
    <t xml:space="preserve">I contacted the reception staff and was directed to the pharmacy approvals department due to an issue with my request. After obtaining the approval, I returned to the same reception employee and informed her that the matter had been completed.
At that point, Radiology Specialist Nehal intervened, even though I had not directed any question or request to her. She spoke to me in a disrespectful and inappropriate manner that does not reflect the standards of the hospital. I had neither addressed her nor requested anything from her.
When I asked for her name, she ignored me and walked away without providing any information.</t>
  </si>
  <si>
    <t xml:space="preserve">3.97</t>
  </si>
  <si>
    <t xml:space="preserve">Patient relatives</t>
  </si>
  <si>
    <t xml:space="preserve">28.04</t>
  </si>
  <si>
    <t xml:space="preserve">5.96</t>
  </si>
  <si>
    <t xml:space="preserve">5.81</t>
  </si>
  <si>
    <t xml:space="preserve">25.21</t>
  </si>
  <si>
    <t xml:space="preserve">25.19</t>
  </si>
  <si>
    <t xml:space="preserve">1.72</t>
  </si>
  <si>
    <t xml:space="preserve">9.97</t>
  </si>
  <si>
    <t xml:space="preserve">3.17</t>
  </si>
  <si>
    <t xml:space="preserve">قسم الخدمة الاجتماعية</t>
  </si>
  <si>
    <r>
      <rPr>
        <sz val="10"/>
        <color theme="1"/>
        <rFont val="Noto Sans Devanagari"/>
        <family val="2"/>
      </rPr>
      <t xml:space="preserve">رفض ادارة المستشفى من رفع </t>
    </r>
    <r>
      <rPr>
        <sz val="10"/>
        <color theme="1"/>
        <rFont val="Calibri"/>
        <family val="0"/>
        <charset val="1"/>
      </rPr>
      <t xml:space="preserve">(</t>
    </r>
    <r>
      <rPr>
        <sz val="10"/>
        <color theme="1"/>
        <rFont val="Noto Sans Devanagari"/>
        <family val="2"/>
      </rPr>
      <t xml:space="preserve">اعفاء من لقاح الحج </t>
    </r>
    <r>
      <rPr>
        <sz val="10"/>
        <color theme="1"/>
        <rFont val="Calibri"/>
        <family val="0"/>
        <charset val="1"/>
      </rPr>
      <t xml:space="preserve">) </t>
    </r>
    <r>
      <rPr>
        <sz val="10"/>
        <color theme="1"/>
        <rFont val="Noto Sans Devanagari"/>
        <family val="2"/>
      </rPr>
      <t xml:space="preserve">عبر منصة صحتي </t>
    </r>
    <r>
      <rPr>
        <sz val="10"/>
        <color theme="1"/>
        <rFont val="Calibri"/>
        <family val="0"/>
        <charset val="1"/>
      </rPr>
      <t xml:space="preserve">. </t>
    </r>
  </si>
  <si>
    <t xml:space="preserve">The hospital administration refused to process and submit a (Hajj vaccination exemption) through the Sehhaty platform.</t>
  </si>
  <si>
    <r>
      <rPr>
        <sz val="10"/>
        <color theme="1"/>
        <rFont val="Noto Sans Devanagari"/>
        <family val="2"/>
      </rPr>
      <t xml:space="preserve">عدم توفر صندوق امانات والزم المريض توقيع اخلاء مسوولية المستشفى من مطالبة المريض  بالمفقودات </t>
    </r>
    <r>
      <rPr>
        <sz val="10"/>
        <color theme="1"/>
        <rFont val="Calibri"/>
        <family val="0"/>
        <charset val="1"/>
      </rPr>
      <t xml:space="preserve">.</t>
    </r>
  </si>
  <si>
    <t xml:space="preserve">There was no safe deposit box available, and the patient was required to sign a waiver releasing the hospital from any responsibility for lost belongings.</t>
  </si>
  <si>
    <r>
      <rPr>
        <sz val="10"/>
        <color theme="1"/>
        <rFont val="Noto Sans Devanagari"/>
        <family val="2"/>
      </rPr>
      <t xml:space="preserve">تم زيارة الصيدلية يوم </t>
    </r>
    <r>
      <rPr>
        <sz val="10"/>
        <color theme="1"/>
        <rFont val="Calibri"/>
        <family val="0"/>
        <charset val="1"/>
      </rPr>
      <t xml:space="preserve">5 يونيو لصرف اغراض ادوات مضخة السكر ميدترونيك وبقي السنسور ابلغتني الصيدلية
</t>
    </r>
    <r>
      <rPr>
        <sz val="10"/>
        <color theme="1"/>
        <rFont val="Noto Sans Devanagari"/>
        <family val="2"/>
      </rPr>
      <t xml:space="preserve">السودانيه انه غير متوفر وسوف نعطيك تحويل لصيدليه خارجيه وعند رفع الطلب وصلني رفض بسبب افادتهم
انه تم صرف ادوات لخمسةاشهر وتم ابلاغهم بان هذا غير صحيح وسوف اشتكي لنزاهه بعد ذلك غيروا اقوالهم وتم افادتي فعلا صرفنا سابقا ٣ شهور ويوجد لدينا الان ويمكنك الحضور للصيدليه لاستلامه وعند زيارة الصيدلية يوم الجمعه </t>
    </r>
    <r>
      <rPr>
        <sz val="10"/>
        <color theme="1"/>
        <rFont val="Calibri"/>
        <family val="0"/>
        <charset val="1"/>
      </rPr>
      <t xml:space="preserve">7 يونيو اجابوا الصيدليه بانه في المستودع .</t>
    </r>
  </si>
  <si>
    <t xml:space="preserve">I visited the pharmacy on June 5 to collect Medtronic insulin pump supplies. However, the sensor was not available. The Sudanese pharmacist informed me that it was out of stock and that they would provide me with a referral to an external pharmacy.
After submitting the request, I received a rejection stating that supplies for five months had already been dispensed to me. I informed them that this was incorrect and stated that I would file a complaint with Nazaha. After that, they changed their statement and informed me that only three months had previously been dispensed and that the item was now available and I could come to the pharmacy to collect it.
However, when I visited the pharmacy on Friday, June 7, they informed me that the item was in the warehouse.</t>
  </si>
  <si>
    <t xml:space="preserve">Dr. Saleh Abdullah Alghamdi</t>
  </si>
  <si>
    <t xml:space="preserve">١ الدكتور لا يتجاوب مع ذوي المراجعة ولا يعطي تفاصيل للعناية بالمراجعة حيث تم الدخول على مكتبه عدة
مرات للسؤال. ٢ الدكتور لم يقابل المراجعة بعد العملية للاطمئنان على حالها بعد العملية وهذا دور كل دكتور
يقوم بإجراء عملية ٣ لم يتم شرح العلاج من قبل الدكتور او الممرضة التابعة له فقط سلّمت ذوي المراجعة
ورقة الوصفة دون شرح أي شي ٤ عند انتهاء المراجعة من غرفة الانعاش تم سحب سريرها للخارج من قبل
الممرضة التابعة للدكتور وزميلاتها الأخريات وتبديل ملابس مراجعتنا أمام رجل وامرأة غريبين وعدم تغطية
الستار عليها بشكل كامل ولا زالت المراجعة وقتها في فترة الإفاقة ولا تدرك حولها حيث يوجد فيديو يثبت ذلك
وممكن التأكد من الكاميرات الموضوعه بالمشفى ٥ بعد استنكار ماحدث من قبل ذوي المراجعة وطلب الممرضات
لأخذ المراجعة للداخل بدأ التعامل السيء من قبل الممرضة التابعة للدكتور حيث تركت المراجعة وهي ليست
بالإدراك الكامل بعد العملية في الصيدلية السفلى رغم أن الدواء ٦
تمت مطالبة الدكتور من ذوي المراجعة على أن تبقى المراجعة في التنويم للتأكد من صحتها لكنه رفض بحجة أن
المشفى مليء بالأمراض التي قد تصيب المراجعة لكن بالمقابل ممرضته التابعه أخذت تجول بالمراجعة ارجاء
المشفى الذي قد تصاب منه بعدوى.الموصوف موجود فقط في الدور السادس </t>
  </si>
  <si>
    <t xml:space="preserve">The doctor does not respond to the patient’s family and does not provide proper details regarding the patient’s care. We had to enter his office several times to ask questions.
The doctor did not meet with the patient after the surgery to check on her condition, which is the responsibility of any doctor who performs an operation.
The treatment was not explained by the doctor or his assigned nurse. The patient’s family was only handed the prescription paper without any explanation.
After the patient was discharged from the recovery room, her bed was pulled outside by the nurse assigned to the doctor and other nurses. They changed her clothes in front of an unrelated man and woman, without fully closing the curtain to ensure her privacy. At that time, the patient was still in the recovery phase and not fully aware of her surroundings. There is a video proving this, and it can also be verified through the hospital’s surveillance cameras.
After the family objected to what happened and requested that the patient be taken back inside, the nurse assigned to the doctor began treating us poorly. She left the patient—who was not yet fully conscious after surgery—at the downstairs pharmacy, even though the prescribed medication is only available on the sixth floor.
The family requested that the doctor keep the patient admitted for observation to ensure her condition was stable. However, he refused, claiming that the hospital was full of diseases that might infect her. Contradictorily, his assigned nurse then moved the patient around different areas of the hospital, which could also expose her to infection.</t>
  </si>
  <si>
    <r>
      <rPr>
        <sz val="10"/>
        <color theme="1"/>
        <rFont val="Noto Sans Devanagari"/>
        <family val="2"/>
      </rPr>
      <t xml:space="preserve">لقاح الروتا فيروس غير متوفر منذ </t>
    </r>
    <r>
      <rPr>
        <sz val="10"/>
        <color theme="1"/>
        <rFont val="Calibri"/>
        <family val="0"/>
        <charset val="1"/>
      </rPr>
      <t xml:space="preserve">6 </t>
    </r>
    <r>
      <rPr>
        <sz val="10"/>
        <color theme="1"/>
        <rFont val="Noto Sans Devanagari"/>
        <family val="2"/>
      </rPr>
      <t xml:space="preserve">أشهر على منصة وزارة الصحة</t>
    </r>
    <r>
      <rPr>
        <sz val="10"/>
        <color theme="1"/>
        <rFont val="Calibri"/>
        <family val="0"/>
        <charset val="1"/>
      </rPr>
      <t xml:space="preserve">.</t>
    </r>
  </si>
  <si>
    <t xml:space="preserve">The vaccine is not available for 6 months (Rotavirus) in platform of Ministry of Health .</t>
  </si>
  <si>
    <r>
      <rPr>
        <sz val="10"/>
        <color theme="1"/>
        <rFont val="Noto Sans Devanagari"/>
        <family val="2"/>
      </rPr>
      <t xml:space="preserve"> تم إصدار اجازة مرضيه بتاريخ غير صحيح عبر منصة صحتي بتاريخ </t>
    </r>
    <r>
      <rPr>
        <sz val="10"/>
        <color theme="1"/>
        <rFont val="Calibri"/>
        <family val="0"/>
        <charset val="1"/>
      </rPr>
      <t xml:space="preserve">3/6/2024 </t>
    </r>
    <r>
      <rPr>
        <sz val="10"/>
        <color theme="1"/>
        <rFont val="Noto Sans Devanagari"/>
        <family val="2"/>
      </rPr>
      <t xml:space="preserve">ولكن ماتم إفادة المراجع به هو تاريخ </t>
    </r>
    <r>
      <rPr>
        <sz val="10"/>
        <color theme="1"/>
        <rFont val="Calibri"/>
        <family val="0"/>
        <charset val="1"/>
      </rPr>
      <t xml:space="preserve">4/6/2024 </t>
    </r>
    <r>
      <rPr>
        <sz val="10"/>
        <color theme="1"/>
        <rFont val="Noto Sans Devanagari"/>
        <family val="2"/>
      </rPr>
      <t xml:space="preserve">وتم إستلام اجازة ورقيه بتاريخ </t>
    </r>
    <r>
      <rPr>
        <sz val="10"/>
        <color theme="1"/>
        <rFont val="Calibri"/>
        <family val="0"/>
        <charset val="1"/>
      </rPr>
      <t xml:space="preserve">4/6/2024 . </t>
    </r>
  </si>
  <si>
    <t xml:space="preserve">A sick leave certificate was issued through the Sehhaty platform with an incorrect date of 03/06/2024. However, the patient was informed that the date was 04/06/2024, and a hard copy of the sick leave was received with the date 04/06/2024.</t>
  </si>
  <si>
    <r>
      <rPr>
        <sz val="10"/>
        <color theme="1"/>
        <rFont val="Noto Sans Devanagari"/>
        <family val="2"/>
      </rPr>
      <t xml:space="preserve">تأخير في رفع فحوصات ماقبل الزواج لاكثر من </t>
    </r>
    <r>
      <rPr>
        <sz val="10"/>
        <color theme="1"/>
        <rFont val="Calibri"/>
        <family val="0"/>
        <charset val="1"/>
      </rPr>
      <t xml:space="preserve">12 </t>
    </r>
    <r>
      <rPr>
        <sz val="10"/>
        <color theme="1"/>
        <rFont val="Noto Sans Devanagari"/>
        <family val="2"/>
      </rPr>
      <t xml:space="preserve">يوم </t>
    </r>
    <r>
      <rPr>
        <sz val="10"/>
        <color theme="1"/>
        <rFont val="Calibri"/>
        <family val="0"/>
        <charset val="1"/>
      </rPr>
      <t xml:space="preserve">. </t>
    </r>
  </si>
  <si>
    <t xml:space="preserve">There was a delay of more than 12 days in uploading the premarital screening test results.</t>
  </si>
  <si>
    <r>
      <rPr>
        <sz val="10"/>
        <color theme="1"/>
        <rFont val="Noto Sans Devanagari"/>
        <family val="2"/>
      </rPr>
      <t xml:space="preserve">كان لدينا موعد مع الدكتورة فتات، وكانت بحاجة إلى وصف دواء لنا، وطُلب منا الذهاب إلى الاستقبال ودفع الرسوم أولًا. غادرت الدكتورة بسبب انتهاء وقت دوامها، وتركت الممرضة لتقوم بوصف الدواء لنا</t>
    </r>
    <r>
      <rPr>
        <sz val="10"/>
        <color theme="1"/>
        <rFont val="Calibri"/>
        <family val="0"/>
        <charset val="1"/>
      </rPr>
      <t xml:space="preserve">.
</t>
    </r>
    <r>
      <rPr>
        <sz val="10"/>
        <color theme="1"/>
        <rFont val="Noto Sans Devanagari"/>
        <family val="2"/>
      </rPr>
      <t xml:space="preserve">بعد أن قمنا بالدفع وعدنا إلى الغرفة، دخلنا ولكن الممرضة لم تنظر إلينا حتى، وأشارت بيدها بطريقة غير لائقة إلى الخارج، وكانت تكرر كلمة “الصيدلية، الصيدلية” دون أن تنطق بأي كلمة أخرى، ولم تسمح لنا حتى بالتحدث</t>
    </r>
    <r>
      <rPr>
        <sz val="10"/>
        <color theme="1"/>
        <rFont val="Calibri"/>
        <family val="0"/>
        <charset val="1"/>
      </rPr>
      <t xml:space="preserve">.
</t>
    </r>
    <r>
      <rPr>
        <sz val="10"/>
        <color theme="1"/>
        <rFont val="Noto Sans Devanagari"/>
        <family val="2"/>
      </rPr>
      <t xml:space="preserve">كان هذا تصرفًا غير مهني وقلة احترام، وبصفتنا مرضى أوفياء لمستشفى الحمادي، فإننا لا نقبل مثل هذه السلوكيات إطلاقًا</t>
    </r>
    <r>
      <rPr>
        <sz val="10"/>
        <color theme="1"/>
        <rFont val="Calibri"/>
        <family val="0"/>
        <charset val="1"/>
      </rPr>
      <t xml:space="preserve">.
</t>
    </r>
    <r>
      <rPr>
        <sz val="10"/>
        <color theme="1"/>
        <rFont val="Noto Sans Devanagari"/>
        <family val="2"/>
      </rPr>
      <t xml:space="preserve">شكرًا لكم</t>
    </r>
    <r>
      <rPr>
        <sz val="10"/>
        <color theme="1"/>
        <rFont val="Calibri"/>
        <family val="0"/>
        <charset val="1"/>
      </rPr>
      <t xml:space="preserve">.</t>
    </r>
  </si>
  <si>
    <t xml:space="preserve">We had an appointment with Dr. Fatat, she needed to prescribed a medecine for us, and we had to go to the reception and pay first, the doctor went out because it was her time to leave, and she left the nurse behind her to prescribe the medicine for us. After we paid and came back, we entred the room and the nurse didnt even look at amus and she pointed with her finger in a very inappropriate way to go out and kept saying pharmacy pharmacy, without saying any other single word and she didnt let us even talk. That was a very rude behaviour and as loyal patients in Alhammadi, we absolutely do not accept such behaviours. Thank you.</t>
  </si>
  <si>
    <t xml:space="preserve"> عدم اعطائي حقي كمريض و رفض الاستماع بحجة ضيق الوقت</t>
  </si>
  <si>
    <t xml:space="preserve">I was not given my rights as a patient, and the doctor refused to listen to me, claiming that there was not enough time.</t>
  </si>
  <si>
    <r>
      <rPr>
        <sz val="10"/>
        <color theme="1"/>
        <rFont val="Noto Sans Devanagari"/>
        <family val="2"/>
      </rPr>
      <t xml:space="preserve"> عند سؤال الطبيبة عن تأثير علاج استعملته وهو سبب زيارتي للطبيبة ان الدورة ماكانت زي قبل قالت (( انا مالي دخل بعلاجك !!! طيب انا زيارتي بسبب العلاج هذا وعلشان اسأل هل له تأثير على الهرمونات للحمل والدورة وانا عارف
انها ماوصفته ولاتقدر اصلا تصف علاج زي هذا لانه بروفسور الي واصفه لي لكن انا جايه موعد علشان اسأل هل
له تأثير على التغييرات بالدورة الي حصلت ، والا تطلب تحليل السونار تقول مافيه داعي لا يوجد تجاوب مع المريض واعطاء المجال للمريض بالنقاش  من حق المريض يطلب فحوصاته ويتأكد من نفسه فضلا عن الضرر النفسي الي سببته لي تم خروجي وانا غير راضيه عن التعامل داخل العياده </t>
    </r>
    <r>
      <rPr>
        <sz val="10"/>
        <color theme="1"/>
        <rFont val="Calibri"/>
        <family val="0"/>
        <charset val="1"/>
      </rPr>
      <t xml:space="preserve">. </t>
    </r>
  </si>
  <si>
    <t xml:space="preserve">When I asked the doctor about the effect of a treatment I had been using—which was the main reason for my visit, as my menstrual cycle had changed—she responded by saying, “That’s none of my concern; I have nothing to do with your treatment.”
My visit was specifically to ask whether this treatment could have an impact on hormones, pregnancy, or the changes in my menstrual cycle. I am fully aware that she did not prescribe this medication and that it was prescribed by a professor, and I understand that she may not be authorized to prescribe such treatment. However, I booked the appointment to seek medical advice regarding whether it could be causing the changes I experienced.
When I requested an ultrasound for reassurance, she said there was no need for it. There was no proper engagement or willingness to discuss my concerns. Patients have the right to ask questions, request investigations, and be reassured about their health.
In addition to the lack of cooperation, the situation caused me psychological distress, and I left the clinic feeling dissatisfied with the way I was treated.</t>
  </si>
  <si>
    <t xml:space="preserve">مال ماهل القحطاني</t>
  </si>
  <si>
    <t xml:space="preserve">4.3.9.Delay in discharging patient</t>
  </si>
  <si>
    <r>
      <rPr>
        <sz val="10"/>
        <color theme="1"/>
        <rFont val="Noto Sans Devanagari"/>
        <family val="2"/>
      </rPr>
      <t xml:space="preserve">تم اكمال جميع الاجراءات للخروج وتوقيع جميع الاوراق اللازمه في تمام الساعه </t>
    </r>
    <r>
      <rPr>
        <sz val="10"/>
        <color theme="1"/>
        <rFont val="Calibri"/>
        <family val="0"/>
        <charset val="1"/>
      </rPr>
      <t xml:space="preserve">10 </t>
    </r>
    <r>
      <rPr>
        <sz val="10"/>
        <color theme="1"/>
        <rFont val="Noto Sans Devanagari"/>
        <family val="2"/>
      </rPr>
      <t xml:space="preserve">صباحا وتم اخذ جميع ادويتي ولكن تم الانتظار حتى الساعه الرابعه عصرا بدون اي تفسير واضح علما انه تم التواصل مع الاخصائيات لعدو مرات وابلاغي بالانتظار في كل مره وبعد طول انتظار تواصلت معهم وبلغتهم ان لم يتم الخروج سوف تحدث مشكله تم احضار الطفل على الفور وتم خروجنا بدون اي توضيح عن اسباب التأخير الغير مبرر له </t>
    </r>
    <r>
      <rPr>
        <sz val="10"/>
        <color theme="1"/>
        <rFont val="Calibri"/>
        <family val="0"/>
        <charset val="1"/>
      </rPr>
      <t xml:space="preserve">. </t>
    </r>
  </si>
  <si>
    <t xml:space="preserve">All discharge procedures were completed and all required documents were signed at exactly 10:00 AM. I also received all my medications. However, we were kept waiting until 4:00 PM without any clear explanation.
We contacted the specialists several times and were told each time to continue waiting. After the prolonged delay, I informed them that if the discharge was not completed immediately, there would be an issue. The child was then brought promptly, and we were discharged without any explanation for the unjustified delay.</t>
  </si>
  <si>
    <t xml:space="preserve">Dr. Ghiath Fares Askar </t>
  </si>
  <si>
    <t xml:space="preserve">3.4.6.Unnecessary health services</t>
  </si>
  <si>
    <r>
      <rPr>
        <sz val="10"/>
        <color theme="1"/>
        <rFont val="Noto Sans Devanagari"/>
        <family val="2"/>
      </rPr>
      <t xml:space="preserve"> انا جيت و معي ولد عمي الصغير لديه انتفاخ بالرجل بسبب اثناء اللعب وقت حضورنا للطوارئ تم تخويفي من قبل الدكتور بضرورة عمل اشعه باسرع وقت وان الطفل يحتاج تنويم و سوينا الاشعه و بعد الاشعه عمل للطفل ثلاث فحوصات وسحب للدم وابلغني ان  حالته لاتسمح بالخروج  وبضرورة البقاء تحت المراقبه ٢٤ ساعه و بناء على كلامه حجزت الغرفه كاش ٤٠٠٠ و بعد حضور الاستشاري ابلغني بانه لا ضرورة للتنويم ولكل ماتم عمله سابقا  و المفروض الطبيب السباق بالطوارئ قام بتوجيهك للبيت ع الفور وتتم العودة لزيارة اخصائي عظام  بوقت اخر </t>
    </r>
    <r>
      <rPr>
        <sz val="10"/>
        <color theme="1"/>
        <rFont val="Calibri"/>
        <family val="0"/>
        <charset val="1"/>
      </rPr>
      <t xml:space="preserve">. </t>
    </r>
  </si>
  <si>
    <t xml:space="preserve">I came to the Emergency Department with my young cousin, who had swelling in his leg after playing. Upon our arrival, the ER doctor frightened me by insisting that an urgent X-ray was necessary and that the child required hospital admission.
We proceeded with the X-ray, and afterward, three additional tests were performed, including blood sampling. The doctor then informed me that the child’s condition did not allow for discharge and that he needed to remain under observation for 24 hours. Based on his statement, I paid 4,000 SAR in cash to reserve a room for admission.
However, when the consultant later assessed the child, he informed me that there was no need for admission and that none of the previously conducted procedures were necessary. He stated that the ER doctor should have discharged the child immediately and advised us to follow up with an orthopedic specialist at a later time instead.</t>
  </si>
  <si>
    <t xml:space="preserve">Dr. Majed Sayil Al Thobaiti</t>
  </si>
  <si>
    <r>
      <rPr>
        <sz val="10"/>
        <color theme="1"/>
        <rFont val="Noto Sans Devanagari"/>
        <family val="2"/>
      </rPr>
      <t xml:space="preserve">الجراحة غير ناجحة، حيث يوجد سائل يخرج من الجرح الخارجي، وأنا أعاني يوميًا من ظهور هذا السائل من مكان الشق الجراحي</t>
    </r>
    <r>
      <rPr>
        <sz val="10"/>
        <color theme="1"/>
        <rFont val="Calibri"/>
        <family val="0"/>
        <charset val="1"/>
      </rPr>
      <t xml:space="preserve">.
</t>
    </r>
    <r>
      <rPr>
        <sz val="10"/>
        <color theme="1"/>
        <rFont val="Noto Sans Devanagari"/>
        <family val="2"/>
      </rPr>
      <t xml:space="preserve">ما هي النتيجة التي تبحث عنها؟
ألا يكون هناك شق جراحي خارجي، وأن يتم شفاء تورم الجيب الجبهي (الجيب الأنفي الأمامي)</t>
    </r>
    <r>
      <rPr>
        <sz val="10"/>
        <color theme="1"/>
        <rFont val="Calibri"/>
        <family val="0"/>
        <charset val="1"/>
      </rPr>
      <t xml:space="preserve">.</t>
    </r>
  </si>
  <si>
    <r>
      <rPr>
        <sz val="10"/>
        <color theme="1"/>
        <rFont val="Calibri"/>
        <family val="0"/>
        <charset val="1"/>
      </rPr>
      <t xml:space="preserve"> Un successfully surgery, there is liquid coming out from the external incision, everyday im suffering
from the liquid appears from the incision made
</t>
    </r>
    <r>
      <rPr>
        <sz val="10"/>
        <color theme="1"/>
        <rFont val="Noto Sans Devanagari"/>
        <family val="2"/>
      </rPr>
      <t xml:space="preserve">ماهي النتيجة التي تبحث عنها
 </t>
    </r>
    <r>
      <rPr>
        <sz val="10"/>
        <color theme="1"/>
        <rFont val="Calibri"/>
        <family val="0"/>
        <charset val="1"/>
      </rPr>
      <t xml:space="preserve">There will no external incision and expectation to cured swelling frontal sinus</t>
    </r>
  </si>
  <si>
    <t xml:space="preserve">امال ماهل القحطاني </t>
  </si>
  <si>
    <r>
      <rPr>
        <sz val="10"/>
        <color theme="1"/>
        <rFont val="Noto Sans Devanagari"/>
        <family val="2"/>
      </rPr>
      <t xml:space="preserve">عند حضوري للصيدلية اخذت رقم وكان الدور يمشي ببطىء عالي بالتالي قعدت على الجوال انتظر، ولمن جاء دوري قمت للشباك لكن بسبب ألم في ظهري صرت بطيئة شوي، يوم وصلت كان موجود رقم ثاني وكلمتها اني ماانتبهت وعندي الم بظهري خلاني اجي متأخر، كان اسلوبها غير احترافي وتقولي بما معنى الكلام خلاص ناديت الثاني وجاء على وقته انتي كنتي على الجوال </t>
    </r>
    <r>
      <rPr>
        <sz val="10"/>
        <color theme="1"/>
        <rFont val="Calibri"/>
        <family val="0"/>
        <charset val="1"/>
      </rPr>
      <t xml:space="preserve">!!!! </t>
    </r>
    <r>
      <rPr>
        <sz val="10"/>
        <color theme="1"/>
        <rFont val="Noto Sans Devanagari"/>
        <family val="2"/>
      </rPr>
      <t xml:space="preserve">وكانت تتكلم بطريقه حاده وانهت كلامها بخلص اللي جاء بعدك اول لذلك تبين لي وفهمت انه لا يمكن النقاش معها وتوجهت على الفور لمكتب علاقات المرضى </t>
    </r>
    <r>
      <rPr>
        <sz val="10"/>
        <color theme="1"/>
        <rFont val="Calibri"/>
        <family val="0"/>
        <charset val="1"/>
      </rPr>
      <t xml:space="preserve">. </t>
    </r>
  </si>
  <si>
    <t xml:space="preserve">When I arrived at the pharmacy, I took a number and noticed that the queue was moving very slowly, so I sat down and waited while using my phone.
When my number was called, I got up and walked to the counter; however, due to back pain, I was moving a bit slowly. By the time I reached the counter, another number had already been called. I explained to the pharmacist that I had not noticed immediately and that my back pain caused the delay.
Her manner was unprofessional. She responded in a sharp tone, essentially saying that she had already called the next number and that the other person arrived on time, while I was on my phone. She spoke harshly and ended the conversation by stating that she would serve the person after me first.
At that point, it became clear that discussing the matter with her would not be productive, so I immediately went to the Patient Relations office.</t>
  </si>
  <si>
    <r>
      <rPr>
        <sz val="10"/>
        <color theme="1"/>
        <rFont val="Noto Sans Devanagari"/>
        <family val="2"/>
      </rPr>
      <t xml:space="preserve">تم الحضور للمستشفى يوم الخميس الذي يوافق خامس يوم من العيد </t>
    </r>
    <r>
      <rPr>
        <sz val="10"/>
        <color theme="1"/>
        <rFont val="Calibri"/>
        <family val="0"/>
        <charset val="1"/>
      </rPr>
      <t xml:space="preserve">, </t>
    </r>
    <r>
      <rPr>
        <sz val="10"/>
        <color theme="1"/>
        <rFont val="Noto Sans Devanagari"/>
        <family val="2"/>
      </rPr>
      <t xml:space="preserve">حيث لم يتم تواجد اي موظف استقبال لدى عيادات النساء والولاده وتم الانتظار حتى الساعه </t>
    </r>
    <r>
      <rPr>
        <sz val="10"/>
        <color theme="1"/>
        <rFont val="Calibri"/>
        <family val="0"/>
        <charset val="1"/>
      </rPr>
      <t xml:space="preserve">12:40 </t>
    </r>
    <r>
      <rPr>
        <sz val="10"/>
        <color theme="1"/>
        <rFont val="Noto Sans Devanagari"/>
        <family val="2"/>
      </rPr>
      <t xml:space="preserve">وعندما لاحظت الممرضه وجود اكثر من مريض بالانتظار دخلت غرفه بجانب الاستقبال وتم استدعاء الموظفة وتبين انها موجوده سابقا وغير مباليه بعدد المرضى بالانتظار </t>
    </r>
    <r>
      <rPr>
        <sz val="10"/>
        <color theme="1"/>
        <rFont val="Calibri"/>
        <family val="0"/>
        <charset val="1"/>
      </rPr>
      <t xml:space="preserve">. </t>
    </r>
    <r>
      <rPr>
        <sz val="10"/>
        <color theme="1"/>
        <rFont val="Noto Sans Devanagari"/>
        <family val="2"/>
      </rPr>
      <t xml:space="preserve">علما ان لدي مايثبت ذلك </t>
    </r>
    <r>
      <rPr>
        <sz val="10"/>
        <color theme="1"/>
        <rFont val="Calibri"/>
        <family val="0"/>
        <charset val="1"/>
      </rPr>
      <t xml:space="preserve">. </t>
    </r>
  </si>
  <si>
    <t xml:space="preserve">I attended the hospital on Thursday, which was the fifth day of Eid. There was no reception staff present at the Obstetrics and Gynecology clinics, and we waited until 12:40 PM.
When the nurse noticed that several patients were waiting, she entered a room next to the reception area and called the receptionist. It then became clear that the receptionist had been present earlier but was not paying attention to the number of patients waiting.
Please note that I have evidence to support this.</t>
  </si>
  <si>
    <t xml:space="preserve">RAKAN ALGHRAIMIL</t>
  </si>
  <si>
    <r>
      <rPr>
        <sz val="10"/>
        <color theme="1"/>
        <rFont val="Noto Sans Devanagari"/>
        <family val="2"/>
      </rPr>
      <t xml:space="preserve">تم التواصل مع المدير المناوب والاتفاق علىى مبلغ معين وبعد واثناء الخروج تم افادتنا بوجود مبالغ اضافيه </t>
    </r>
    <r>
      <rPr>
        <sz val="10"/>
        <color theme="1"/>
        <rFont val="Calibri"/>
        <family val="0"/>
        <charset val="1"/>
      </rPr>
      <t xml:space="preserve">. </t>
    </r>
  </si>
  <si>
    <t xml:space="preserve">We communicated with the duty manager and agreed on a specific amount. However, during the discharge process, we were informed that there were additional charges.</t>
  </si>
  <si>
    <t xml:space="preserve">عيادات جراحة الانف والاذن والحنجرة</t>
  </si>
  <si>
    <r>
      <rPr>
        <sz val="10"/>
        <color theme="1"/>
        <rFont val="Noto Sans Devanagari"/>
        <family val="2"/>
      </rPr>
      <t xml:space="preserve">تم تحويل زوجتي من مستشفى اليمامه الى الحمادي والان يطالبني المستشفى بمبالغ مالية رغم موافقة وزارة الصحه على العلاج </t>
    </r>
    <r>
      <rPr>
        <sz val="10"/>
        <color theme="1"/>
        <rFont val="Calibri"/>
        <family val="0"/>
        <charset val="1"/>
      </rPr>
      <t xml:space="preserve">. </t>
    </r>
  </si>
  <si>
    <t xml:space="preserve">My wife was transferred from Al-Yamamah Hospital to Al-Hammadi Hospital, and now the hospital is demanding money from me despite the Ministry of Health's approval of the treatment.</t>
  </si>
  <si>
    <r>
      <rPr>
        <sz val="12"/>
        <color theme="1"/>
        <rFont val="Noto Sans Devanagari"/>
        <family val="2"/>
      </rPr>
      <t xml:space="preserve">عيادات الجراحة العامة </t>
    </r>
    <r>
      <rPr>
        <sz val="12"/>
        <color theme="1"/>
        <rFont val="Calibri"/>
        <family val="0"/>
        <charset val="1"/>
      </rPr>
      <t xml:space="preserve">(</t>
    </r>
    <r>
      <rPr>
        <sz val="12"/>
        <color theme="1"/>
        <rFont val="Noto Sans Devanagari"/>
        <family val="2"/>
      </rPr>
      <t xml:space="preserve">أطفال</t>
    </r>
    <r>
      <rPr>
        <sz val="12"/>
        <color theme="1"/>
        <rFont val="Calibri"/>
        <family val="0"/>
        <charset val="1"/>
      </rPr>
      <t xml:space="preserve">)</t>
    </r>
  </si>
  <si>
    <t xml:space="preserve">5.2.Incorrect 
Information</t>
  </si>
  <si>
    <r>
      <rPr>
        <sz val="10"/>
        <color theme="1"/>
        <rFont val="Noto Sans Devanagari"/>
        <family val="2"/>
      </rPr>
      <t xml:space="preserve">في بداية العياده قام الطبيب بسؤالي </t>
    </r>
    <r>
      <rPr>
        <sz val="10"/>
        <color theme="1"/>
        <rFont val="Calibri"/>
        <family val="0"/>
        <charset val="1"/>
      </rPr>
      <t xml:space="preserve">( </t>
    </r>
    <r>
      <rPr>
        <sz val="10"/>
        <color theme="1"/>
        <rFont val="Noto Sans Devanagari"/>
        <family val="2"/>
      </rPr>
      <t xml:space="preserve">وش تبغى اعطيك علاج</t>
    </r>
    <r>
      <rPr>
        <sz val="10"/>
        <color theme="1"/>
        <rFont val="Calibri"/>
        <family val="0"/>
        <charset val="1"/>
      </rPr>
      <t xml:space="preserve">(</t>
    </r>
    <r>
      <rPr>
        <sz val="10"/>
        <color theme="1"/>
        <rFont val="Noto Sans Devanagari"/>
        <family val="2"/>
      </rPr>
      <t xml:space="preserve">اصرفلك</t>
    </r>
    <r>
      <rPr>
        <sz val="10"/>
        <color theme="1"/>
        <rFont val="Calibri"/>
        <family val="0"/>
        <charset val="1"/>
      </rPr>
      <t xml:space="preserve">) </t>
    </r>
    <r>
      <rPr>
        <sz val="10"/>
        <color theme="1"/>
        <rFont val="Noto Sans Devanagari"/>
        <family val="2"/>
      </rPr>
      <t xml:space="preserve">جاوبت عليه انت الدكتور وتسالني لو اعرف ماجيتك  وانا انتظر الموعد من شهرين  ولكن للاسف عند الشخص الغلط تم خروجي على الفور من العياده بعد النقاش المذكور لانه لا يمكن الثقه بما سوف يتم التشخيص او صرفه من قبل الطبيب المعالج علما انه تم استرجاع مبلغ الزياره</t>
    </r>
  </si>
  <si>
    <t xml:space="preserve">At the beginning of the appointment, the doctor asked me, "What medication do you want me to prescribe?" I replied, "You're the doctor, and you're asking me? If I knew, I wouldn't have come. I've been waiting for this appointment for two months, but unfortunately, I saw the wrong person." I left the clinic immediately after the aforementioned discussion because I couldn't trust the diagnosis or prescription from the treating physician. Note that the consultation fee was refunded.</t>
  </si>
  <si>
    <t xml:space="preserve">Dr. MARWA ABDELRAHMAN SALEH HOSNI</t>
  </si>
  <si>
    <r>
      <rPr>
        <sz val="10"/>
        <color theme="1"/>
        <rFont val="Noto Sans Devanagari"/>
        <family val="2"/>
      </rPr>
      <t xml:space="preserve">تم عمل حشوة دائمة من قبل الطبيبه المعالجه وابلغتني في حال حدث اي اشكاليه للحشوه يتم مراجعتها وعمل اي اجراء مجاني تم سقوط الحشوه بعد ثلاث اشهر تقريبا  وعند العودة تم مطالبتي بدفع التكاليف لعمل الاجراء </t>
    </r>
    <r>
      <rPr>
        <sz val="10"/>
        <color theme="1"/>
        <rFont val="Calibri"/>
        <family val="0"/>
        <charset val="1"/>
      </rPr>
      <t xml:space="preserve">... </t>
    </r>
    <r>
      <rPr>
        <sz val="10"/>
        <color theme="1"/>
        <rFont val="Noto Sans Devanagari"/>
        <family val="2"/>
      </rPr>
      <t xml:space="preserve">بانتظار الرد وابلاغي على الفور </t>
    </r>
    <r>
      <rPr>
        <sz val="10"/>
        <color theme="1"/>
        <rFont val="Calibri"/>
        <family val="0"/>
        <charset val="1"/>
      </rPr>
      <t xml:space="preserve">...</t>
    </r>
  </si>
  <si>
    <t xml:space="preserve">I had a permanent filling done by my dentist, who told me that if any problems arose with the filling, I should come back and have any necessary repairs done free of charge. The filling fell out after about three months, and upon returning, I was asked to pay for the repairs. I am awaiting a response and should be informed immediately</t>
  </si>
  <si>
    <t xml:space="preserve">عيادات القلب</t>
  </si>
  <si>
    <r>
      <rPr>
        <sz val="10"/>
        <color theme="1"/>
        <rFont val="Noto Sans Devanagari"/>
        <family val="2"/>
      </rPr>
      <t xml:space="preserve">اسلوب الدكتوره غير جيد ولا احترافي وترغب باجراء اكبر عدد من التحاليل حتى مع وضوح المشكله ، غير ان النبره والنظرات تظهر بطريقه بعدم تصديق لكلام المريض  وهذا اهم مايحتاجه المراجع  عند الذهاب لعياده </t>
    </r>
    <r>
      <rPr>
        <sz val="10"/>
        <color theme="1"/>
        <rFont val="Calibri"/>
        <family val="0"/>
        <charset val="1"/>
      </rPr>
      <t xml:space="preserve">.</t>
    </r>
  </si>
  <si>
    <t xml:space="preserve">The doctor's style is neither good nor professional, and she wants to conduct the largest number of tests even when the problem is clear. Moreover, her tone and looks show a lack of belief in what the patient says, and this is the most important thing a patient needs when going to a clinic.</t>
  </si>
  <si>
    <t xml:space="preserve">Dr. RAMI SHAATH</t>
  </si>
  <si>
    <r>
      <rPr>
        <sz val="10"/>
        <color theme="1"/>
        <rFont val="Noto Sans Devanagari"/>
        <family val="2"/>
      </rPr>
      <t xml:space="preserve">تم تحويلي من دكتور التخدير الى دكتور القلب بسبب ارتفاع النبض و عند توجهي لدكتور حسام و الانتظار ساعه
تم اخذ علاماتي الحيويه و كان النبض طبيعي و كان رد الدكتور (( مافيك شي و قولي لدكتور التخدير بلاش استهبال
</t>
    </r>
    <r>
      <rPr>
        <sz val="10"/>
        <color theme="1"/>
        <rFont val="Calibri"/>
        <family val="0"/>
        <charset val="1"/>
      </rPr>
      <t xml:space="preserve">)) </t>
    </r>
    <r>
      <rPr>
        <sz val="10"/>
        <color theme="1"/>
        <rFont val="Noto Sans Devanagari"/>
        <family val="2"/>
      </rPr>
      <t xml:space="preserve">و طلبت من الدكتور ان يكتب التوصيه في ملفي و رفض و كتبها على الورقه و ختم الورقه و قال لي (( اعطيه
الدكتور)) سبب الشكوى الاستهتار و عدم مرعاة نفسية المريض حيث كان تضارب الاراء و بطريقه علنيه من قبل
الدكتور حسام رماح تفقد المريض ثقته </t>
    </r>
    <r>
      <rPr>
        <sz val="10"/>
        <color theme="1"/>
        <rFont val="Calibri"/>
        <family val="0"/>
        <charset val="1"/>
      </rPr>
      <t xml:space="preserve">.</t>
    </r>
  </si>
  <si>
    <t xml:space="preserve">I was referred from the anesthesiologist to the cardiologist due to a high pulse. When I went to Dr. Hossam and waited for an hour, my vital signs were taken, and my pulse was normal. The doctor's response was, "There's nothing wrong with you. Tell the anesthesiologist to stop messing around." I asked the doctor to write the recommendation in my file, but he refused, wrote it on a piece of paper, stamped it, and told me, "Give it to the doctor." The reason for the complaint is the negligence and lack of consideration for the patient's psychological state. The conflicting opinions, expressed publicly by Dr. Hossam Ramah, caused the patient to lose confidence.</t>
  </si>
  <si>
    <r>
      <rPr>
        <sz val="10"/>
        <color theme="1"/>
        <rFont val="Noto Sans Devanagari"/>
        <family val="2"/>
      </rPr>
      <t xml:space="preserve"> تم الدفع قيمة الخدمة كاش </t>
    </r>
    <r>
      <rPr>
        <sz val="10"/>
        <color theme="1"/>
        <rFont val="Calibri"/>
        <family val="0"/>
        <charset val="1"/>
      </rPr>
      <t xml:space="preserve">(</t>
    </r>
    <r>
      <rPr>
        <sz val="10"/>
        <color theme="1"/>
        <rFont val="Noto Sans Devanagari"/>
        <family val="2"/>
      </rPr>
      <t xml:space="preserve">إبرة الظهر</t>
    </r>
    <r>
      <rPr>
        <sz val="10"/>
        <color theme="1"/>
        <rFont val="Calibri"/>
        <family val="0"/>
        <charset val="1"/>
      </rPr>
      <t xml:space="preserve">) </t>
    </r>
    <r>
      <rPr>
        <sz val="10"/>
        <color theme="1"/>
        <rFont val="Noto Sans Devanagari"/>
        <family val="2"/>
      </rPr>
      <t xml:space="preserve">بسبب إفادة المستشفى بأنها مغطاة على التأمين </t>
    </r>
    <r>
      <rPr>
        <sz val="10"/>
        <color theme="1"/>
        <rFont val="Calibri"/>
        <family val="0"/>
        <charset val="1"/>
      </rPr>
      <t xml:space="preserve">. </t>
    </r>
    <r>
      <rPr>
        <sz val="10"/>
        <color theme="1"/>
        <rFont val="Noto Sans Devanagari"/>
        <family val="2"/>
      </rPr>
      <t xml:space="preserve">وعند رفع الطلب للتأمين تم الرفض </t>
    </r>
    <r>
      <rPr>
        <sz val="10"/>
        <color theme="1"/>
        <rFont val="Calibri"/>
        <family val="0"/>
        <charset val="1"/>
      </rPr>
      <t xml:space="preserve">. </t>
    </r>
    <r>
      <rPr>
        <sz val="10"/>
        <color theme="1"/>
        <rFont val="Noto Sans Devanagari"/>
        <family val="2"/>
      </rPr>
      <t xml:space="preserve">وعند طلب إعادة المبالغ المدفوعة من المستشفى تم إعادة </t>
    </r>
    <r>
      <rPr>
        <sz val="10"/>
        <color theme="1"/>
        <rFont val="Calibri"/>
        <family val="0"/>
        <charset val="1"/>
      </rPr>
      <t xml:space="preserve">345 </t>
    </r>
    <r>
      <rPr>
        <sz val="10"/>
        <color theme="1"/>
        <rFont val="Noto Sans Devanagari"/>
        <family val="2"/>
      </rPr>
      <t xml:space="preserve">ريال من أصل </t>
    </r>
    <r>
      <rPr>
        <sz val="10"/>
        <color theme="1"/>
        <rFont val="Calibri"/>
        <family val="0"/>
        <charset val="1"/>
      </rPr>
      <t xml:space="preserve">1725 </t>
    </r>
    <r>
      <rPr>
        <sz val="10"/>
        <color theme="1"/>
        <rFont val="Noto Sans Devanagari"/>
        <family val="2"/>
      </rPr>
      <t xml:space="preserve">ريال </t>
    </r>
    <r>
      <rPr>
        <sz val="10"/>
        <color theme="1"/>
        <rFont val="Calibri"/>
        <family val="0"/>
        <charset val="1"/>
      </rPr>
      <t xml:space="preserve">.</t>
    </r>
  </si>
  <si>
    <t xml:space="preserve">The service (epidural) was paid for in cash because the hospital stated it was covered by insurance. However, the claim was rejected by the insurance company. When a refund was requested from the hospital, 345 riyals were returned out of the total 1725 riyals.</t>
  </si>
  <si>
    <r>
      <rPr>
        <sz val="10"/>
        <color theme="1"/>
        <rFont val="Noto Sans Devanagari"/>
        <family val="2"/>
      </rPr>
      <t xml:space="preserve">تم التوجه و الدفع بالكاش بتاريخ </t>
    </r>
    <r>
      <rPr>
        <sz val="10"/>
        <color theme="1"/>
        <rFont val="Calibri"/>
        <family val="0"/>
        <charset val="1"/>
      </rPr>
      <t xml:space="preserve">11/6/2024 </t>
    </r>
    <r>
      <rPr>
        <sz val="10"/>
        <color theme="1"/>
        <rFont val="Noto Sans Devanagari"/>
        <family val="2"/>
      </rPr>
      <t xml:space="preserve">و تم رفع مطالبة مالية لشركة التأمين وتمت الموافقة و تم التوجيه من شركة التأمين لاسترداد المبالغ من مقدم الخدمة و مقدم الخدمة يرفض استرداد المبالغ لانتهاء الشهر الذي تم تلقي فيه الخدمة </t>
    </r>
    <r>
      <rPr>
        <sz val="10"/>
        <color theme="1"/>
        <rFont val="Calibri"/>
        <family val="0"/>
        <charset val="1"/>
      </rPr>
      <t xml:space="preserve">.</t>
    </r>
  </si>
  <si>
    <t xml:space="preserve">The payment was made in cash on 11/6/2024, and a financial claim was filed with the insurance company and approved. The insurance company directed the recovery of the amounts from the service provider, but the service provider refuses to recover the amounts because the month in which the service was received has ended.</t>
  </si>
  <si>
    <t xml:space="preserve">استقبال الأشعة</t>
  </si>
  <si>
    <t xml:space="preserve">2.1.11.Vaccinations timing </t>
  </si>
  <si>
    <t xml:space="preserve">التطعيم ليس متوفر للطفل</t>
  </si>
  <si>
    <t xml:space="preserve">vaccination not avalible on the system ID for Baby</t>
  </si>
  <si>
    <r>
      <rPr>
        <sz val="10"/>
        <color theme="1"/>
        <rFont val="Noto Sans Devanagari"/>
        <family val="2"/>
      </rPr>
      <t xml:space="preserve">تم رفع شكوى برقم </t>
    </r>
    <r>
      <rPr>
        <sz val="10"/>
        <color theme="1"/>
        <rFont val="Calibri"/>
        <family val="0"/>
        <charset val="1"/>
      </rPr>
      <t xml:space="preserve">2682 </t>
    </r>
    <r>
      <rPr>
        <sz val="10"/>
        <color theme="1"/>
        <rFont val="Noto Sans Devanagari"/>
        <family val="2"/>
      </rPr>
      <t xml:space="preserve">فيما يخص التعامل الغير مهني من قبل موظفين الاستقبال حيث تم التوجه على الفور  لمدير العيادت الموظف عبدالله سليمان العزام وكان استقباله لي سيء جدا جدا وغير احترافي وفيه من الفوقية الكثير</t>
    </r>
  </si>
  <si>
    <t xml:space="preserve">Complaint number 2682 was filed regarding the unprofessional conduct of the reception staff. I immediately went to the clinic manager, employee Abdullah Suleiman Al-Azzam, and his reception was extremely poor, unprofessional, and very condescending.</t>
  </si>
  <si>
    <t xml:space="preserve">تمت الولادة الطبيعية بتاريخ ٥/٦/٢٠٢٤ مع الملاحظ عدم اهتمام الطبيبة حيث تركتني بالساعات في غرفة المخاض
بدون زياره وحتى اثناء لحظات الولادة الأخيرة حيث ان الرحم مفتوح ١٠ سم وكنت اشعر برأس الطفل بالاسفل
يضغط (دقائق النزول) ولم ادفع حتى انتظر الدكتوره تأتي وهي لا تحضر ولا تستجيب لاستدعاءاتي انا والممرضات</t>
  </si>
  <si>
    <t xml:space="preserve">The natural birth took place on June 5, 2024. It's worth noting the doctor's lack of attention; she left me in the delivery room for hours without visiting me, even during the final moments of labor when my cervix was dilated 10 cm and I could feel the baby's head pressing down (minutes of descent). I didn't push, waiting for the doctor to come, but she didn't appear and didn't respond to my calls or those of the nurses.</t>
  </si>
  <si>
    <t xml:space="preserve">لا يوجد ملف</t>
  </si>
  <si>
    <r>
      <rPr>
        <sz val="10"/>
        <color theme="1"/>
        <rFont val="Noto Sans Devanagari"/>
        <family val="2"/>
      </rPr>
      <t xml:space="preserve">تم منعي نت قبل الاخصائية من زيارة والدتها المنومه والمريضه تطلب زيارة ابنتها ومرافقتها في المستشفى وتم الرفض بحجة عذر طبي ولم يتم اظهار اي ورق رسمي بذلك </t>
    </r>
    <r>
      <rPr>
        <sz val="10"/>
        <color theme="1"/>
        <rFont val="Calibri"/>
        <family val="0"/>
        <charset val="1"/>
      </rPr>
      <t xml:space="preserve">. </t>
    </r>
  </si>
  <si>
    <t xml:space="preserve">I was prevented by the specialist from visiting my hospitalized mother, and the patient requested to visit her daughter and accompany her in the hospital, but the request was refused on the pretext of a medical excuse, and no official paper was shown to that effect.</t>
  </si>
  <si>
    <t xml:space="preserve">6.2.5.No apology to the patient</t>
  </si>
  <si>
    <r>
      <rPr>
        <sz val="10"/>
        <color theme="1"/>
        <rFont val="Noto Sans Devanagari"/>
        <family val="2"/>
      </rPr>
      <t xml:space="preserve">عاملتني الممرضة معاملة سيئة، ورفعت صوتها عليّ</t>
    </r>
    <r>
      <rPr>
        <sz val="10"/>
        <color theme="1"/>
        <rFont val="Calibri"/>
        <family val="0"/>
        <charset val="1"/>
      </rPr>
      <t xml:space="preserve">. </t>
    </r>
    <r>
      <rPr>
        <sz val="10"/>
        <color theme="1"/>
        <rFont val="Noto Sans Devanagari"/>
        <family val="2"/>
      </rPr>
      <t xml:space="preserve">كما لوّحت بيدها قائلةً</t>
    </r>
    <r>
      <rPr>
        <sz val="10"/>
        <color theme="1"/>
        <rFont val="Calibri"/>
        <family val="0"/>
        <charset val="1"/>
      </rPr>
      <t xml:space="preserve">: "</t>
    </r>
    <r>
      <rPr>
        <sz val="10"/>
        <color theme="1"/>
        <rFont val="Noto Sans Devanagari"/>
        <family val="2"/>
      </rPr>
      <t xml:space="preserve">اخرجي من هنا</t>
    </r>
    <r>
      <rPr>
        <sz val="10"/>
        <color theme="1"/>
        <rFont val="Calibri"/>
        <family val="0"/>
        <charset val="1"/>
      </rPr>
      <t xml:space="preserve">". </t>
    </r>
    <r>
      <rPr>
        <sz val="10"/>
        <color theme="1"/>
        <rFont val="Noto Sans Devanagari"/>
        <family val="2"/>
      </rPr>
      <t xml:space="preserve">بعد أن طلبت من الطبيب إلغاء الفاتورة، رفضت الذهاب معنا وعادت إلى العيادة</t>
    </r>
    <r>
      <rPr>
        <sz val="10"/>
        <color theme="1"/>
        <rFont val="Calibri"/>
        <family val="0"/>
        <charset val="1"/>
      </rPr>
      <t xml:space="preserve">. </t>
    </r>
    <r>
      <rPr>
        <sz val="10"/>
        <color theme="1"/>
        <rFont val="Noto Sans Devanagari"/>
        <family val="2"/>
      </rPr>
      <t xml:space="preserve">لم تعتذر لنا، وتعاملت معنا بطريقة غير مهنية</t>
    </r>
    <r>
      <rPr>
        <sz val="10"/>
        <color theme="1"/>
        <rFont val="Calibri"/>
        <family val="0"/>
        <charset val="1"/>
      </rPr>
      <t xml:space="preserve">.</t>
    </r>
  </si>
  <si>
    <t xml:space="preserve">The nurse treated me badly, and her voice was raised at me. She also gestured with her hand to “Get out of here.” After asking the doctor to cancel the bill, she refused to go with us and returned to the clinic. She did not apologize to us and treated us in an unprofessional manner.</t>
  </si>
  <si>
    <r>
      <rPr>
        <sz val="10"/>
        <color theme="1"/>
        <rFont val="Noto Sans Devanagari"/>
        <family val="2"/>
      </rPr>
      <t xml:space="preserve">الطبيب غير متعاون وتصرفاته وأجوبته على أسئلة المريض غير لائقة ومجدية ولا يأخذ مخاوف المريض على
محمل الأهمية وعندما سألته عن حالة الطفلة الرضيع هل يوجد بها اصفرار أجاب باستهزاء مثل لونك يقصد
الاستهزاء بوالدة الطفلة بأن لونها شاحب</t>
    </r>
    <r>
      <rPr>
        <sz val="10"/>
        <color theme="1"/>
        <rFont val="Calibri"/>
        <family val="0"/>
        <charset val="1"/>
      </rPr>
      <t xml:space="preserve">. </t>
    </r>
  </si>
  <si>
    <t xml:space="preserve">The doctor is uncooperative, his behavior and answers to the patient's questions are inappropriate and unhelpful, and he doesn't take the patient's concerns seriously. When I asked him about the baby girl's condition, specifically whether she had jaundice, he replied mockingly, "Like your color," implying that the baby's mother looked pale.</t>
  </si>
  <si>
    <r>
      <rPr>
        <sz val="10"/>
        <color theme="1"/>
        <rFont val="Noto Sans Devanagari"/>
        <family val="2"/>
      </rPr>
      <t xml:space="preserve">تم التحدث مع الاستاذ حواس لعدة مرات فيما يخص مشاكل السرير  لغرفة </t>
    </r>
    <r>
      <rPr>
        <sz val="10"/>
        <color theme="1"/>
        <rFont val="Calibri"/>
        <family val="0"/>
        <charset val="1"/>
      </rPr>
      <t xml:space="preserve">2185 </t>
    </r>
    <r>
      <rPr>
        <sz val="10"/>
        <color theme="1"/>
        <rFont val="Noto Sans Devanagari"/>
        <family val="2"/>
      </rPr>
      <t xml:space="preserve">وتم ابلاغي بانه سوف يتم الرد والعمل على تغير السرير وحل المشكله لدي ولم يتم التواصل معي حتى الان</t>
    </r>
  </si>
  <si>
    <t xml:space="preserve">I spoke with Mr. Hawas several times regarding the bed issues in room 2185, and I was informed that they would respond and work would be done to change the bed and resolve the problem. However, I have not been contacted yet.</t>
  </si>
  <si>
    <t xml:space="preserve">Dr. MOHAMD SAMEER ABD ALRAZAK  ALRAHHAL</t>
  </si>
  <si>
    <t xml:space="preserve">3.3.8.Theft and lost</t>
  </si>
  <si>
    <t xml:space="preserve">احتيال في استخدام التأمين لشخص مجهول الهوية علما انه بعد التواصل مع مدير العيادات افادني بانه سوف يتم الغاء المطالبه للزياره المذكوره ولم يتم ذلك </t>
  </si>
  <si>
    <t xml:space="preserve">Fraudulent use of insurance by an unidentified person. After contacting the clinic manager, he informed me that the claim for the aforementioned visit would be canceled, but this did not happen.</t>
  </si>
  <si>
    <r>
      <rPr>
        <sz val="10"/>
        <color theme="1"/>
        <rFont val="Noto Sans Devanagari"/>
        <family val="2"/>
      </rPr>
      <t xml:space="preserve">تم رفض رفع موافقة بتاريخ </t>
    </r>
    <r>
      <rPr>
        <sz val="10"/>
        <color theme="1"/>
        <rFont val="Calibri"/>
        <family val="0"/>
        <charset val="1"/>
      </rPr>
      <t xml:space="preserve">(12/6/2024) </t>
    </r>
    <r>
      <rPr>
        <sz val="10"/>
        <color theme="1"/>
        <rFont val="Noto Sans Devanagari"/>
        <family val="2"/>
      </rPr>
      <t xml:space="preserve">والمتعلقة ب</t>
    </r>
    <r>
      <rPr>
        <sz val="10"/>
        <color theme="1"/>
        <rFont val="Calibri"/>
        <family val="0"/>
        <charset val="1"/>
      </rPr>
      <t xml:space="preserve">(</t>
    </r>
    <r>
      <rPr>
        <sz val="10"/>
        <color theme="1"/>
        <rFont val="Noto Sans Devanagari"/>
        <family val="2"/>
      </rPr>
      <t xml:space="preserve">ابرة ظهر</t>
    </r>
    <r>
      <rPr>
        <sz val="10"/>
        <color theme="1"/>
        <rFont val="Calibri"/>
        <family val="0"/>
        <charset val="1"/>
      </rPr>
      <t xml:space="preserve">) </t>
    </r>
    <r>
      <rPr>
        <sz val="10"/>
        <color theme="1"/>
        <rFont val="Noto Sans Devanagari"/>
        <family val="2"/>
      </rPr>
      <t xml:space="preserve">ولم يوضح السبب وتم طلب المبلغ كاش</t>
    </r>
  </si>
  <si>
    <t xml:space="preserve">The approval request dated (12/6/2024) regarding (an epidural) was rejected without explanation, and the amount was requested in cash.</t>
  </si>
  <si>
    <r>
      <rPr>
        <sz val="10"/>
        <color theme="1"/>
        <rFont val="Noto Sans Devanagari"/>
        <family val="2"/>
      </rPr>
      <t xml:space="preserve">لم يتم إشعار المستفيد برفض شركة التأمين تغطية الحالة و تم إستكمال العلاج و إلزام المستفيد دفع مبلغ الخدمة المقدمة </t>
    </r>
    <r>
      <rPr>
        <sz val="10"/>
        <color theme="1"/>
        <rFont val="Calibri"/>
        <family val="0"/>
        <charset val="1"/>
      </rPr>
      <t xml:space="preserve">.</t>
    </r>
  </si>
  <si>
    <t xml:space="preserve">The beneficiary was not notified of the insurance company's refusal to cover the case, and the treatment was completed, obligating the beneficiary to pay the amount of the service provided.</t>
  </si>
  <si>
    <t xml:space="preserve">لم يوفر لي التقارير المطلوبة من شركة التأمين الصحي وهي تقرير حضانة لطفلي الخدج ومازلت ولم اتوصل لحل مازلت اعاني من طلبات التأمين التعجيزية وعدم توفير التقارير المطلوبة من المستشفى </t>
  </si>
  <si>
    <t xml:space="preserve">The health insurance company hasn't provided me with the required reports, specifically a neonatal care report for my premature baby. I'm still struggling with the insurance company's unreasonable demands and the hospital's failure to provide the necessary reports.</t>
  </si>
  <si>
    <r>
      <rPr>
        <sz val="10"/>
        <color theme="1"/>
        <rFont val="Noto Sans Devanagari"/>
        <family val="2"/>
      </rPr>
      <t xml:space="preserve">تمت الموافقة على الخدمة المطلوبة </t>
    </r>
    <r>
      <rPr>
        <sz val="10"/>
        <color theme="1"/>
        <rFont val="Calibri"/>
        <family val="0"/>
        <charset val="1"/>
      </rPr>
      <t xml:space="preserve">(</t>
    </r>
    <r>
      <rPr>
        <sz val="10"/>
        <color theme="1"/>
        <rFont val="Noto Sans Devanagari"/>
        <family val="2"/>
      </rPr>
      <t xml:space="preserve">عملية بالعين</t>
    </r>
    <r>
      <rPr>
        <sz val="10"/>
        <color theme="1"/>
        <rFont val="Calibri"/>
        <family val="0"/>
        <charset val="1"/>
      </rPr>
      <t xml:space="preserve">) </t>
    </r>
    <r>
      <rPr>
        <sz val="10"/>
        <color theme="1"/>
        <rFont val="Noto Sans Devanagari"/>
        <family val="2"/>
      </rPr>
      <t xml:space="preserve">من شركة التأمين و بحسب وثيقة المستفيد لا يوجد نسبة تحمل </t>
    </r>
    <r>
      <rPr>
        <sz val="10"/>
        <color theme="1"/>
        <rFont val="Calibri"/>
        <family val="0"/>
        <charset val="1"/>
      </rPr>
      <t xml:space="preserve">, </t>
    </r>
    <r>
      <rPr>
        <sz val="10"/>
        <color theme="1"/>
        <rFont val="Noto Sans Devanagari"/>
        <family val="2"/>
      </rPr>
      <t xml:space="preserve">تم إلزام المستفيد بدفع </t>
    </r>
    <r>
      <rPr>
        <sz val="10"/>
        <color theme="1"/>
        <rFont val="Calibri"/>
        <family val="0"/>
        <charset val="1"/>
      </rPr>
      <t xml:space="preserve">1000 </t>
    </r>
    <r>
      <rPr>
        <sz val="10"/>
        <color theme="1"/>
        <rFont val="Noto Sans Devanagari"/>
        <family val="2"/>
      </rPr>
      <t xml:space="preserve">للدخول لمقدم الخدمة </t>
    </r>
    <r>
      <rPr>
        <sz val="10"/>
        <color theme="1"/>
        <rFont val="Calibri"/>
        <family val="0"/>
        <charset val="1"/>
      </rPr>
      <t xml:space="preserve">.</t>
    </r>
  </si>
  <si>
    <t xml:space="preserve">The requested service (eye surgery) was approved by the insurance company, and according to the beneficiary's document, there is no deductible. The beneficiary was obligated to pay 1000 to access the service provider.</t>
  </si>
  <si>
    <t xml:space="preserve">3.7.2.Incorrect medical records</t>
  </si>
  <si>
    <r>
      <rPr>
        <sz val="10"/>
        <color theme="1"/>
        <rFont val="Noto Sans Devanagari"/>
        <family val="2"/>
      </rPr>
      <t xml:space="preserve">تم رفع تقرير خاطئ لدى منصة صحتي ومخالف للتشخيض لزيارتي لدى الحمادي حيث تم تشخيصي بقولون عصبي ومسجل لدى المنصه بورم خبيث بالقولون </t>
    </r>
    <r>
      <rPr>
        <sz val="10"/>
        <color theme="1"/>
        <rFont val="Calibri"/>
        <family val="0"/>
        <charset val="1"/>
      </rPr>
      <t xml:space="preserve">.</t>
    </r>
  </si>
  <si>
    <t xml:space="preserve">A false report was submitted to the Sehaty platform, contradicting the diagnosis of my visit to Al-Hammadi, where I was diagnosed with irritable bowel syndrome and registered on the platform as having a malignant tumor in the colon.</t>
  </si>
  <si>
    <t xml:space="preserve">Dr. DAAD ZOUKAN  KARKOUT</t>
  </si>
  <si>
    <r>
      <rPr>
        <sz val="10"/>
        <color theme="1"/>
        <rFont val="Noto Sans Devanagari"/>
        <family val="2"/>
      </rPr>
      <t xml:space="preserve">انه في يوم الثلاثاء الموافق </t>
    </r>
    <r>
      <rPr>
        <sz val="10"/>
        <color theme="1"/>
        <rFont val="Calibri"/>
        <family val="0"/>
        <charset val="1"/>
      </rPr>
      <t xml:space="preserve">16 يوليو قامت زوجتي الدكتورة عهود محمد اسماعيل بزيارة الدكتور محمد سمير
</t>
    </r>
    <r>
      <rPr>
        <sz val="10"/>
        <color theme="1"/>
        <rFont val="Noto Sans Devanagari"/>
        <family val="2"/>
      </rPr>
      <t xml:space="preserve">الرحال من قسم انف واذن وحنجرة لالتهاب والم شديد بالاذن و بعد الكشف قال لها جملة تحتمل اكثر من معني و
مقصد وهي   متناميش تحت المكيف و نامي فوقه </t>
    </r>
  </si>
  <si>
    <t xml:space="preserve">On Tuesday, July 16th, my wife, Dr. Ahoud Mohamed Ismail, visited Dr. Mohamed Samir Al-Rahal from the Ear, Nose and Throat Department due to severe ear inflammation and pain. After the examination, he told her a statement that could be interpreted in more than one way: "Don't sleep under the air conditioner, sleep on top of it."</t>
  </si>
  <si>
    <t xml:space="preserve">تم التعامل مع مريض من ذوي الاحتياجات وتم تجاهله بشكل واضح </t>
  </si>
  <si>
    <t xml:space="preserve">A patient with special needs was clearly ignored.</t>
  </si>
  <si>
    <r>
      <rPr>
        <sz val="10"/>
        <color theme="1"/>
        <rFont val="Noto Sans Devanagari"/>
        <family val="2"/>
      </rPr>
      <t xml:space="preserve">يفيد المستفيد بان المريضه تم قبول احالتها الى مستشفى الملك فيصل التخصصي وعند التوجه للمنشأه </t>
    </r>
    <r>
      <rPr>
        <sz val="10"/>
        <color theme="1"/>
        <rFont val="Calibri"/>
        <family val="0"/>
        <charset val="1"/>
      </rPr>
      <t xml:space="preserve">(</t>
    </r>
    <r>
      <rPr>
        <sz val="10"/>
        <color theme="1"/>
        <rFont val="Noto Sans Devanagari"/>
        <family val="2"/>
      </rPr>
      <t xml:space="preserve">مسشتفى الحمادي </t>
    </r>
    <r>
      <rPr>
        <sz val="10"/>
        <color theme="1"/>
        <rFont val="Calibri"/>
        <family val="0"/>
        <charset val="1"/>
      </rPr>
      <t xml:space="preserve">) </t>
    </r>
    <r>
      <rPr>
        <sz val="10"/>
        <color theme="1"/>
        <rFont val="Noto Sans Devanagari"/>
        <family val="2"/>
      </rPr>
      <t xml:space="preserve">تم رفض نقل الاحاله بحجة انه لابد من اشعار قبول من نفس المستشفى المحاله له</t>
    </r>
  </si>
  <si>
    <t xml:space="preserve">The beneficiary reports that the patient's referral to King Faisal Specialist Hospital was accepted, but upon going to the facility (Al Hammadi Hospital), the transfer was refused on the grounds that an acceptance notice from the same hospital to which she was referred was required.</t>
  </si>
  <si>
    <r>
      <rPr>
        <sz val="10"/>
        <color theme="1"/>
        <rFont val="Noto Sans Devanagari"/>
        <family val="2"/>
      </rPr>
      <t xml:space="preserve">يفيد المستفيد ان وجبة العشاء لم تحضر على الوقت ولم يتم احضاراها الا بعد التواصل وطلب ذلك في تمام الساعه </t>
    </r>
    <r>
      <rPr>
        <sz val="10"/>
        <color theme="1"/>
        <rFont val="Calibri"/>
        <family val="0"/>
        <charset val="1"/>
      </rPr>
      <t xml:space="preserve">11:30 </t>
    </r>
    <r>
      <rPr>
        <sz val="10"/>
        <color theme="1"/>
        <rFont val="Noto Sans Devanagari"/>
        <family val="2"/>
      </rPr>
      <t xml:space="preserve">تقريبا </t>
    </r>
    <r>
      <rPr>
        <sz val="10"/>
        <color theme="1"/>
        <rFont val="Calibri"/>
        <family val="0"/>
        <charset val="1"/>
      </rPr>
      <t xml:space="preserve">. </t>
    </r>
    <r>
      <rPr>
        <sz val="10"/>
        <color theme="1"/>
        <rFont val="Noto Sans Devanagari"/>
        <family val="2"/>
      </rPr>
      <t xml:space="preserve">باانتظار الافادة </t>
    </r>
  </si>
  <si>
    <t xml:space="preserve">The customer reports that dinner was not served on time and was only brought after contact and a request was made at approximately 11:30 PM. A response is awaited.</t>
  </si>
  <si>
    <t xml:space="preserve">2.2.5.Complications resulting from treatment</t>
  </si>
  <si>
    <r>
      <rPr>
        <sz val="10"/>
        <color theme="1"/>
        <rFont val="Noto Sans Devanagari"/>
        <family val="2"/>
      </rPr>
      <t xml:space="preserve">تم حضور الطفله تشكو من حراره وحساسيه بالصدر تم اعطاءها دواء خاطى مما ادى الى تحسس شديد بجسم الطفلة </t>
    </r>
    <r>
      <rPr>
        <sz val="10"/>
        <color theme="1"/>
        <rFont val="Calibri"/>
        <family val="0"/>
        <charset val="1"/>
      </rPr>
      <t xml:space="preserve">. </t>
    </r>
  </si>
  <si>
    <t xml:space="preserve">The child was brought in complaining of fever and chest sensitivity. She was given the wrong medicine, which led to a severe allergic reaction in the child's body.</t>
  </si>
  <si>
    <t xml:space="preserve">ادعي بأنني علي مشاكل مع المريضه علما بان الإشكاليه مع ابنتها ايمان حيث ان المريضه تهيجت وتغير سلوكها
سلبيا منذ زياره ايمان </t>
  </si>
  <si>
    <t xml:space="preserve">"I claim that I have problems with the patient, knowing that the problem is with her daughter Iman, as the patient became agitated and her behavior changed negatively since Iman's visit."</t>
  </si>
  <si>
    <r>
      <rPr>
        <sz val="10"/>
        <color theme="1"/>
        <rFont val="Noto Sans Devanagari"/>
        <family val="2"/>
      </rPr>
      <t xml:space="preserve">تم الانتظار لدى قسم الاشعه لاكثر من ساعتين وبعد ذلك افادت موظفة الاستقبال بأن ورقة المريض مفقوده
وتم طباعه ورقه جديده </t>
    </r>
    <r>
      <rPr>
        <sz val="10"/>
        <color theme="1"/>
        <rFont val="Calibri"/>
        <family val="0"/>
        <charset val="1"/>
      </rPr>
      <t xml:space="preserve">.</t>
    </r>
  </si>
  <si>
    <t xml:space="preserve">I waited at the radiology department for more than two hours, and then the receptionist informed me that the patient's form was missing.
A new form was printed</t>
  </si>
  <si>
    <t xml:space="preserve">موعدي كان الساعة ٦ و انتظرت لمدة ٣٥ دقيقة</t>
  </si>
  <si>
    <t xml:space="preserve">My appointment was at 6 and I waited for 35 minutes</t>
  </si>
  <si>
    <t xml:space="preserve">4.3.2.Examination delay in emergency</t>
  </si>
  <si>
    <t xml:space="preserve">تاخير حضور الدكتور الى غرفة المريضه رغم ان حالتها كانت طارئه </t>
  </si>
  <si>
    <t xml:space="preserve">The doctor was late in arriving at the patient's room, even though her condition was an emergency.</t>
  </si>
  <si>
    <t xml:space="preserve">3.4.5.Pricing variations</t>
  </si>
  <si>
    <r>
      <rPr>
        <sz val="10"/>
        <color theme="1"/>
        <rFont val="Noto Sans Devanagari"/>
        <family val="2"/>
      </rPr>
      <t xml:space="preserve">تم افادتي بأن تكلفة الختان </t>
    </r>
    <r>
      <rPr>
        <sz val="10"/>
        <color theme="1"/>
        <rFont val="Calibri"/>
        <family val="0"/>
        <charset val="1"/>
      </rPr>
      <t xml:space="preserve">700 ريال في مستشفى الحمادي...عند الخروج اليوم تم الطلب مني دفع مبلغ 1062 ريال
</t>
    </r>
    <r>
      <rPr>
        <sz val="10"/>
        <color theme="1"/>
        <rFont val="Noto Sans Devanagari"/>
        <family val="2"/>
      </rPr>
      <t xml:space="preserve">قيمة الختان بعد خصم نسبة تحمل التأمين</t>
    </r>
  </si>
  <si>
    <t xml:space="preserve">I was informed that the cost of circumcision at Al Hammadi Hospital was 700 riyals... Upon discharge today, I was asked to pay 1062 riyals (the cost of the circumcision after deducting the insurance deductible).</t>
  </si>
  <si>
    <r>
      <rPr>
        <sz val="10"/>
        <color theme="1"/>
        <rFont val="Noto Sans Devanagari"/>
        <family val="2"/>
      </rPr>
      <t xml:space="preserve">تم رفع شكوى سابقه على نفس رقم الملف </t>
    </r>
    <r>
      <rPr>
        <sz val="10"/>
        <color theme="1"/>
        <rFont val="Calibri"/>
        <family val="0"/>
        <charset val="1"/>
      </rPr>
      <t xml:space="preserve">30039220 </t>
    </r>
    <r>
      <rPr>
        <sz val="10"/>
        <color theme="1"/>
        <rFont val="Noto Sans Devanagari"/>
        <family val="2"/>
      </rPr>
      <t xml:space="preserve">وبانتظار ردكم فيما ماتم عمله في الشكوى المقدمه بالنظام برقم </t>
    </r>
    <r>
      <rPr>
        <sz val="10"/>
        <color theme="1"/>
        <rFont val="Calibri"/>
        <family val="0"/>
        <charset val="1"/>
      </rPr>
      <t xml:space="preserve">2639.</t>
    </r>
  </si>
  <si>
    <t xml:space="preserve">A previous complaint was filed under the same file number 30039220 and we are awaiting your response regarding what was done in the complaint submitted to the system under number 2639.</t>
  </si>
  <si>
    <t xml:space="preserve"> حضرنا الى الطوارئ لوجود الم وتورم في قدم ابنتي ولم تتم معالجة الحالة بدقة مما ادى الى رجوع الالم بعد
اسبوعين وكان الاجراء بدائي لايوجد عدسه واعتمد الدكتور على كشاف جوالي الشخصي لمعالجة الحاله ! ولم
يذكر لنا انه يجب مراجعه المراجعه او اي توصيات اخرى الا الادويه</t>
  </si>
  <si>
    <t xml:space="preserve">We went to the emergency room because my daughter had pain and swelling in her foot, but the condition wasn't treated properly, which led to the pain returning after two weeks. The procedure was rudimentary; there was no lens, and the doctor relied on my phone's flashlight to treat the condition! He didn't mention a follow-up appointment or any other recommendations besides medication.</t>
  </si>
  <si>
    <t xml:space="preserve"> تم حضوري للتبرع بالدم لاحد المرضى وتم تاخير تقريبا ٤٠ دقيقه بعد تعبئه النموذج لاخر العلامات الحيويه
وتاخيري مره اخرى تقريبا ساعة كاملة وبعدها يحضر شخص لا يحمل بطاقه عمل على انه الدكتور ويرفض تبرعي
بالدم بسبب اني تبرعت قبل شهرين</t>
  </si>
  <si>
    <t xml:space="preserve">I went to donate blood for a patient and was delayed for about 40 minutes after filling out the form for my vital signs. I was then delayed again for about an hour. After that, a person without a work ID came in claiming to be the doctor and refused my blood donation because I had donated two months prior.</t>
  </si>
  <si>
    <r>
      <rPr>
        <sz val="10"/>
        <color theme="1"/>
        <rFont val="Noto Sans Devanagari"/>
        <family val="2"/>
      </rPr>
      <t xml:space="preserve">ضرت عند الدكتور يوم الجمعه ١٢/٧:٢٠٢٤الساعه ٧:٣٦ بعد موعد مسبق حيث تم الاتفاق على اجراء فتح للسن
لاستخراج الخراج وتنظيف المنطقه ، حسب رأي الدكتور ان الاجراء بسيط ولا يستدعي اكثر من موعد واحد ،
اثناء عملية فتح السن اصبت بآلام شديده اشبه بالحروق اثناء تنظيف السن وحسب كلام الدكتور ان الموضوع
طبيعي نتيجه لتنظيف السن ، بعد ذلك قام الدكتور بإغلاق السن واخباري ان جزء كبير من الخراج تم تنظيفه ولكن
يجب اجراء جراحة فتح لثه لإكمال التنظيف ولكن ذلك بعد اعادة عمل جذر واعادة تركيب التركيبات الخارجيه ،
بعد ذلك اصبت لمدة اسبوع كامل بتورم شديد والام حرق في الجهه اليمنى من الوجه مع عدم اعطائي اي مضاد او
مسكنات ، عند العودة الى طبيب التركيبات اكتشف بعد الاشعه ان الدكتور سعدون لم يقم بفتح السن من الاساس
ناهيك عن تنظيف جزء من الخراج ، وبالاضافة الى ذلك قام بفتح فتحه بنص الجذر ادت الى تلف السن نهائياً
وبسبب ذلك تسربت الماده واصبت بالتورم والحروق ، الان لايوجد حل حسب استشارة ٣ اطباء خلال الاسبوعين
الماضيه الا خلع السن وزراعة سن وهذا الاجراء مكلف جداً كما تعلمون،اجريت استشارات عديده واشعه مختلفه
في اكثر من مكان حتى لا اظلم الدكتور ، والجميع اجمع على هذا التشخيص، ارجوا منكم متابعة الشكوى بعناية
وارفق لكم صوراً من الاشعه وانا جاهزه في حال اردتم عمل اشعه اضافيه، يرجى التواصل معي ان تطلب الامر لارسال صوره وفيديو للاشعه تم عملها خارج المستشفى  .. بانتظار التوضيح والرد </t>
    </r>
    <r>
      <rPr>
        <sz val="10"/>
        <color theme="1"/>
        <rFont val="Calibri"/>
        <family val="0"/>
        <charset val="1"/>
      </rPr>
      <t xml:space="preserve">. </t>
    </r>
  </si>
  <si>
    <t xml:space="preserve">I went to the dentist on Friday, July 12, 2024, at 7:36 AM, after a prior appointment. It was agreed that the tooth would be opened to drain the abscess and clean the area. According to the dentist, the procedure was simple and didn't require more than one appointment. During the tooth opening, I experienced severe pain, similar to a burn, while the tooth was being cleaned. The dentist said this was normal as a result of the cleaning. Afterward, the dentist closed the tooth and told me that a large part of the abscess had been cleaned, but that a gum incision was necessary to complete the cleaning, but only after a root canal and re-placement of the external prosthesis. For a full week afterward, I suffered from severe swelling and burning pain on the right side of my face, without being given any antibiotics or painkillers. Upon returning to the prosthodontist, he discovered after taking X-rays that Dr. Saadoun hadn't opened the tooth at all, let alone cleaned part of the abscess. In addition, he had made an opening in the middle of the root, which led to permanent damage to the tooth. Because of this, the filling material leaked, causing the swelling and burns. Now, there is no solution, according to the dentist. I consulted with three doctors in the past two weeks regarding tooth extraction and implantation, a very expensive procedure as you know. I had numerous consultations and various x-rays at multiple locations to avoid unfairly criticizing the doctor, and all agreed on this diagnosis. I urge you to review my complaint carefully. I have attached some x-ray images and am available if you require additional x-rays. Please contact me if needed to send me a photo and video of x-rays taken outside the hospital. I await your clarification and response.</t>
  </si>
  <si>
    <t xml:space="preserve">لم يتم رفع طلب للتأمين بخصوص ان تم استنفاذ حد تغطية الحمل والولادة والمستشفى يرفض رفع طلب للتأمين بخصوص الموافقة</t>
  </si>
  <si>
    <t xml:space="preserve">No insurance claim has been filed regarding the exhaustion of the pregnancy and childbirth coverage limit, and the hospital refuses to file an insurance claim for approval</t>
  </si>
  <si>
    <r>
      <rPr>
        <sz val="10"/>
        <color theme="1"/>
        <rFont val="Noto Sans Devanagari"/>
        <family val="2"/>
      </rPr>
      <t xml:space="preserve">دخلت المختبر بناء على موعد سحب دم المختبر عطاني ورقه بعدها رحت اصلي رجعت طاف رقمي سئلت موظف الاستقبال ادخل قالت تمام قابلتني اخصائيه اسلوبها غير مهني وابلغتني بالرجوع للاستقبال قلت لها كنت اصلي والاستقبال سمح لي بالدخول وجهني لك تم الرد علي </t>
    </r>
    <r>
      <rPr>
        <sz val="10"/>
        <color theme="1"/>
        <rFont val="Calibri"/>
        <family val="0"/>
        <charset val="1"/>
      </rPr>
      <t xml:space="preserve">( </t>
    </r>
    <r>
      <rPr>
        <sz val="10"/>
        <color theme="1"/>
        <rFont val="Noto Sans Devanagari"/>
        <family val="2"/>
      </rPr>
      <t xml:space="preserve">ارجعي بنبره صوت مرتفعه وتلف على موظف معها بالقسم  قامت بالنداء عليه باسم فيصل شوفها بطريقه غير مهذبه </t>
    </r>
    <r>
      <rPr>
        <sz val="10"/>
        <color theme="1"/>
        <rFont val="Calibri"/>
        <family val="0"/>
        <charset val="1"/>
      </rPr>
      <t xml:space="preserve">) </t>
    </r>
  </si>
  <si>
    <t xml:space="preserve">I entered the lab based on my blood draw appointment. The lab gave me a paper, then I went to pray. When I came back, my number was gone. I asked the receptionist if I could go in, and she said okay. A specialist with an unprofessional attitude met me and told me to go back to reception. I told her I was praying, and reception allowed me to go in and directed me to her. She replied, "Go back," in a loud voice, and turned to an employee in the department and called him by the name Faisal. Look at her in an impolite way.</t>
  </si>
  <si>
    <t xml:space="preserve">امال القحطاني</t>
  </si>
  <si>
    <r>
      <rPr>
        <sz val="9"/>
        <color theme="1"/>
        <rFont val="Noto Sans Devanagari"/>
        <family val="2"/>
      </rPr>
      <t xml:space="preserve">عيادات الجراحة العامة </t>
    </r>
    <r>
      <rPr>
        <sz val="9"/>
        <color theme="1"/>
        <rFont val="Calibri"/>
        <family val="0"/>
        <charset val="1"/>
      </rPr>
      <t xml:space="preserve">(</t>
    </r>
    <r>
      <rPr>
        <sz val="9"/>
        <color theme="1"/>
        <rFont val="Noto Sans Devanagari"/>
        <family val="2"/>
      </rPr>
      <t xml:space="preserve">أطفال</t>
    </r>
    <r>
      <rPr>
        <sz val="9"/>
        <color theme="1"/>
        <rFont val="Calibri"/>
        <family val="0"/>
        <charset val="1"/>
      </rPr>
      <t xml:space="preserve">)</t>
    </r>
  </si>
  <si>
    <t xml:space="preserve">Internal </t>
  </si>
  <si>
    <t xml:space="preserve">External</t>
  </si>
  <si>
    <t xml:space="preserve">ابرار الشمري</t>
  </si>
  <si>
    <t xml:space="preserve">عدم رد القسم المعني </t>
  </si>
  <si>
    <t xml:space="preserve"> حضرت بعد الموعد ب ١٠ دقائق وتم الغاء الموعد وحضرت مره اخرى بعد الساعه ٥ كما ابلغني موظف
الاستقبال ولكن ايضا رفض الدكتور استقبالي</t>
  </si>
  <si>
    <t xml:space="preserve">I arrived 10 minutes late for my appointment, and it was canceled. I returned after 5 PM, as the receptionist told me, but the doctor still refused to see me.</t>
  </si>
  <si>
    <r>
      <rPr>
        <sz val="10"/>
        <color theme="1"/>
        <rFont val="Noto Sans Devanagari"/>
        <family val="2"/>
      </rPr>
      <t xml:space="preserve">تم ادخل المريض على حساب وزار الصحه وتم وعلى علم بان فترة التنويم سوف تنتهي بتاريخ </t>
    </r>
    <r>
      <rPr>
        <sz val="10"/>
        <color theme="1"/>
        <rFont val="Calibri"/>
        <family val="0"/>
        <charset val="1"/>
      </rPr>
      <t xml:space="preserve">14/4 </t>
    </r>
    <r>
      <rPr>
        <sz val="10"/>
        <color theme="1"/>
        <rFont val="Noto Sans Devanagari"/>
        <family val="2"/>
      </rPr>
      <t xml:space="preserve">وسوف يتم التمديد بعد تقرير المريض المرفق من قبل المستشفى علما انه تم الرد من قبل وزارة الصحه فيما يخص انتهاء فترة التمديد بتاريخ </t>
    </r>
    <r>
      <rPr>
        <sz val="10"/>
        <color theme="1"/>
        <rFont val="Calibri"/>
        <family val="0"/>
        <charset val="1"/>
      </rPr>
      <t xml:space="preserve">20/4/2024 </t>
    </r>
    <r>
      <rPr>
        <sz val="10"/>
        <color theme="1"/>
        <rFont val="Noto Sans Devanagari"/>
        <family val="2"/>
      </rPr>
      <t xml:space="preserve">كما تم ابلاغ ي من قبل الطبيب المسؤل ولم يتم ابلاغي من قبل ادارة التنويم</t>
    </r>
  </si>
  <si>
    <t xml:space="preserve">The patient was admitted under the Ministry of Health's care, and I was aware that the admission period would end on April 14th and would be extended based on the patient's report submitted by the hospital. However, the Ministry of Health responded that the extension period would end on April 20th, 2024, and I was informed of this by the attending physician, but not by the admissions department.</t>
  </si>
  <si>
    <t xml:space="preserve">قسم السنترال</t>
  </si>
  <si>
    <r>
      <rPr>
        <sz val="10"/>
        <color theme="1"/>
        <rFont val="Noto Sans Devanagari"/>
        <family val="2"/>
      </rPr>
      <t xml:space="preserve">يوجد رقم موافقه </t>
    </r>
    <r>
      <rPr>
        <sz val="10"/>
        <color theme="1"/>
        <rFont val="Calibri"/>
        <family val="0"/>
        <charset val="1"/>
      </rPr>
      <t xml:space="preserve">25403682  </t>
    </r>
    <r>
      <rPr>
        <sz val="10"/>
        <color theme="1"/>
        <rFont val="Noto Sans Devanagari"/>
        <family val="2"/>
      </rPr>
      <t xml:space="preserve">والمستشفى يطالب المستفيد بالمبلغ</t>
    </r>
  </si>
  <si>
    <t xml:space="preserve">There is an approval number of 25403682 and the hospital is demanding payment from the beneficiary.</t>
  </si>
  <si>
    <t xml:space="preserve">رهف علي العنزي</t>
  </si>
  <si>
    <t xml:space="preserve">تم وضع طلق صناعي للمريضة في الوريد بالرغم من رفضها وابلاغها بانه مسكن للالم مما ادى الى تعب والم شديد للمريضة </t>
  </si>
  <si>
    <t xml:space="preserve">The patient was given an intravenous induction of labor despite her refusal and being told it was a painkiller.</t>
  </si>
  <si>
    <t xml:space="preserve">3.1.9.Inadequate call center service</t>
  </si>
  <si>
    <t xml:space="preserve"> أقفال الخط دون إكمال الخدمة الطلوبة</t>
  </si>
  <si>
    <t xml:space="preserve">Line locks without completing the requested service</t>
  </si>
  <si>
    <t xml:space="preserve">توجهت لموظفات الاستقبال ل السوال متي بيتم دخولي للعلاج الطبيعي لاني طولت في الانتظار و قامت الاخت
من موظفي الاشعة ب الأنفعال الشديد و رفع الصوت مع العلم اني لم أوجهه لها السوال ولا تكلمت معها </t>
  </si>
  <si>
    <t xml:space="preserve">I approached the reception staff to ask when I would be admitted for physiotherapy because I had been waiting for a long time, and the sister from the radiology staff became very agitated and raised her voice, even though I did not direct the question to her nor speak to her."</t>
  </si>
  <si>
    <t xml:space="preserve">1.4.4.Inadequate pain management</t>
  </si>
  <si>
    <r>
      <rPr>
        <sz val="10"/>
        <color theme="1"/>
        <rFont val="Noto Sans Devanagari"/>
        <family val="2"/>
      </rPr>
      <t xml:space="preserve">الطبيب اول شي قالي  ايش فيكي يا حلوه  لا اشكك بنية الطبيب لكن هذه مو طريقه بروفيشنال يتعامل فيها
المريض. من غير اي سؤال عن مكان الالم او طبيعه الالم او مسبب الالم بلهجه مستفزه يضحك و يقولي مافي شي
اسويلك هو قلت له انا مارح اكون استهبل و اترك شغلي و اتشكى من الم قالي لا بس اذا بدك تعالي افحصك قلت له
من واجب الطبيب ان يفحص برضو بكل رد استفزازي يرد و يقول انتي موصوفه لكي ادويه يعني مافي شي اعملك
هو. الالم ممكن ما يكون مسببه الجهاز الهضمي بس هو اصلا ما مارس مهنه الطبيب لا سال و لا فحص و لا اخذ
هيستوري و لا شي جالس يضحك</t>
    </r>
    <r>
      <rPr>
        <sz val="10"/>
        <color theme="1"/>
        <rFont val="Calibri"/>
        <family val="0"/>
        <charset val="1"/>
      </rPr>
      <t xml:space="preserve">.</t>
    </r>
  </si>
  <si>
    <t xml:space="preserve">"The doctor's first thing was, 'What's wrong, sweetie?' I don't doubt the doctor's intentions, but this isn't a professional way to treat a patient. Without asking about the location, nature, or cause of the pain, he laughed in a provocative tone and said, 'There's nothing wrong. What can I do for you?' I told him, 'I'm not going to play dumb and leave my work to complain about pain.' He said, 'No, but if you want, come and I'll examine you.' I told him, 'It's a doctor's duty to examine.' He responded provocatively, saying, 'You've been prescribed medication, so there's nothing I can do for you.' The pain might not be caused by the digestive system, but he didn't even practice medicine. He didn't ask questions, didn't examine me, didn't take a history, nothing. He just sat there laughing."</t>
  </si>
  <si>
    <t xml:space="preserve">اسلوب الدكتوره تصارخ + تتاخر في الرد على التامين بعد كتابه اسباب غير مقبوله وغير كافيه الانتظار تسبب
لاكثر من ساعتين بسبب تاخر الدكتوره وعدم احترافيتها في الرد على التامين</t>
  </si>
  <si>
    <t xml:space="preserve">"The doctor's attitude is shouting + she is late in responding to the insurance after writing unacceptable and insufficient reasons. The wait was caused by the doctor's delay and lack of professionalism in responding to the insurance."</t>
  </si>
  <si>
    <t xml:space="preserve">Dr. NANCY ESAMELDIN GHONAM AHMED</t>
  </si>
  <si>
    <r>
      <rPr>
        <sz val="10"/>
        <color theme="1"/>
        <rFont val="Noto Sans Devanagari"/>
        <family val="2"/>
      </rPr>
      <t xml:space="preserve">حضرت لاستقبال المختبر حوالي الساعة </t>
    </r>
    <r>
      <rPr>
        <sz val="10"/>
        <color theme="1"/>
        <rFont val="Calibri"/>
        <family val="0"/>
        <charset val="1"/>
      </rPr>
      <t xml:space="preserve">9-10 </t>
    </r>
    <r>
      <rPr>
        <sz val="10"/>
        <color theme="1"/>
        <rFont val="Noto Sans Devanagari"/>
        <family val="2"/>
      </rPr>
      <t xml:space="preserve">صباحاً و سالت الموظف عن التحليل و كان التحليل مو واضح له فى النظام فى قالي لو تقدر روح للمختبر و اسال الموظفه انو مو واضح  و يوم جيت الموظفه</t>
    </r>
    <r>
      <rPr>
        <sz val="10"/>
        <color theme="1"/>
        <rFont val="Calibri"/>
        <family val="0"/>
        <charset val="1"/>
      </rPr>
      <t xml:space="preserve">( </t>
    </r>
    <r>
      <rPr>
        <sz val="10"/>
        <color theme="1"/>
        <rFont val="Noto Sans Devanagari"/>
        <family val="2"/>
      </rPr>
      <t xml:space="preserve">محجبة اظنها سودانية الجنسية</t>
    </r>
    <r>
      <rPr>
        <sz val="10"/>
        <color theme="1"/>
        <rFont val="Calibri"/>
        <family val="0"/>
        <charset val="1"/>
      </rPr>
      <t xml:space="preserve">)  </t>
    </r>
    <r>
      <rPr>
        <sz val="10"/>
        <color theme="1"/>
        <rFont val="Noto Sans Devanagari"/>
        <family val="2"/>
      </rPr>
      <t xml:space="preserve">تكلمت معاها تقول مو شغلي و و تتكلم هذا مو شغلنا لكن بشوف لك و كانت معصبه و بعدين قالت انت حللت من قريب هذا التحليل ياخذ وقت شوي انا اعرف انه ياخذ وقت لكن كنت مستعجل عليه لان المرض يتثاقل علي و بعد ما علمتني انه بيطول جيت بسال ما خلتني و قالت انتهى الكلام للامانه ما عرفت ارد عليها من الصدمه و طريقة التعامل القاسيه انا مراجع من مستشفى ثاني و قلت لو بسوي فى عمليه حسويها فى الحمادي ف تفاجات بتعامل الموظفه السييء جدا ولو انها قالت مو عندنا كان افضل من انها ترد برد الباهت</t>
    </r>
  </si>
  <si>
    <t xml:space="preserve">I arrived at the lab reception around 9-10 AM and asked the employee about the test results. The results weren't clear to him in the system, so he told me to go to the lab and ask the employee there. When I got there, the employee (who was wearing a hijab, I think she was Sudanese) said it wasn't her problem and that she'd look into it for me. She seemed angry. Then she said, "You did the test recently, this test takes a while." I knew it takes time, but I was in a hurry because my illness was getting worse. After she told me it would take a while, I tried to ask more questions, but she wouldn't let me and said, "That's all." Honestly, I didn't know how to respond because of the shock and her harsh treatment. I'm a patient from another hospital, and I said if I were going to have surgery, I'd have it done at Al Hamadi Hospital. I was surprised by the employee's terrible treatment. If she had just said it wasn't available there, it would have been better than her bland reply.</t>
  </si>
  <si>
    <r>
      <rPr>
        <sz val="10"/>
        <color theme="1"/>
        <rFont val="Noto Sans Devanagari"/>
        <family val="2"/>
      </rPr>
      <t xml:space="preserve">طلب مني الطبيب إجراء فحص بالموجات فوق الصوتية، فذهبت إلى الاستقبال لطباعة تفاصيل الفحص، وأعطيت التفاصيل للممرضة، فأُبلغت أن هناك عشرة أشخاص قبلي. عدت إلى الطبيب</t>
    </r>
    <r>
      <rPr>
        <sz val="10"/>
        <color theme="1"/>
        <rFont val="Calibri"/>
        <family val="0"/>
        <charset val="1"/>
      </rPr>
      <t xml:space="preserve">.
</t>
    </r>
    <r>
      <rPr>
        <sz val="10"/>
        <color theme="1"/>
        <rFont val="Noto Sans Devanagari"/>
        <family val="2"/>
      </rPr>
      <t xml:space="preserve">وأخبرتها أنني لا أستطيع الانتظار لإجراء الفحص وأنني بحاجة للمغادرة، فرفعت صوتها قائلة: "الناس</t>
    </r>
    <r>
      <rPr>
        <sz val="10"/>
        <color theme="1"/>
        <rFont val="Calibri"/>
        <family val="0"/>
        <charset val="1"/>
      </rPr>
      <t xml:space="preserve">!"
</t>
    </r>
    <r>
      <rPr>
        <sz val="10"/>
        <color theme="1"/>
        <rFont val="Noto Sans Devanagari"/>
        <family val="2"/>
      </rPr>
      <t xml:space="preserve">وكانت معاملتها سيئة للغاية، وفي النهاية لم تكن بحاجة إلى أي شيء. على الرغم من أنني كنت بحاجة إلى ذلك، إلا أنني لم أكن بحاجة إلى أي شيء</t>
    </r>
    <r>
      <rPr>
        <sz val="10"/>
        <color theme="1"/>
        <rFont val="Calibri"/>
        <family val="0"/>
        <charset val="1"/>
      </rPr>
      <t xml:space="preserve">.
</t>
    </r>
    <r>
      <rPr>
        <sz val="10"/>
        <color theme="1"/>
        <rFont val="Noto Sans Devanagari"/>
        <family val="2"/>
      </rPr>
      <t xml:space="preserve">كان أسلوبها فظًا وغير محترم</t>
    </r>
    <r>
      <rPr>
        <sz val="10"/>
        <color theme="1"/>
        <rFont val="Calibri"/>
        <family val="0"/>
        <charset val="1"/>
      </rPr>
      <t xml:space="preserve">.</t>
    </r>
  </si>
  <si>
    <r>
      <rPr>
        <sz val="10"/>
        <color theme="1"/>
        <rFont val="Calibri"/>
        <family val="0"/>
        <charset val="1"/>
      </rPr>
      <t xml:space="preserve"> The dr. Asked me to do an ultra sound, I went to the reception to print the ultrasound details, gave
the details to the nurse and was informed that there are 10 people ahead of me. I went back to the dr.
Informing her that I cannot wait for the ultra sound and need to leave, she raised her voice saying “</t>
    </r>
    <r>
      <rPr>
        <sz val="10"/>
        <color theme="1"/>
        <rFont val="Noto Sans Devanagari"/>
        <family val="2"/>
      </rPr>
      <t xml:space="preserve">الناس
</t>
    </r>
    <r>
      <rPr>
        <sz val="10"/>
        <color theme="1"/>
        <rFont val="Calibri"/>
        <family val="0"/>
        <charset val="1"/>
      </rPr>
      <t xml:space="preserve">and treatment her ,eventually her from needed I what got I Although  </t>
    </r>
    <r>
      <rPr>
        <sz val="10"/>
        <color theme="1"/>
        <rFont val="Noto Sans Devanagari"/>
        <family val="2"/>
      </rPr>
      <t xml:space="preserve">ماتنتظري انتي ليش تنتظر كلها
</t>
    </r>
    <r>
      <rPr>
        <sz val="10"/>
        <color theme="1"/>
        <rFont val="Calibri"/>
        <family val="0"/>
        <charset val="1"/>
      </rPr>
      <t xml:space="preserve">attitude were rude and disrespectful.</t>
    </r>
  </si>
  <si>
    <r>
      <rPr>
        <sz val="10"/>
        <color theme="1"/>
        <rFont val="Noto Sans Devanagari"/>
        <family val="2"/>
      </rPr>
      <t xml:space="preserve">موعدي لدى الدكتور رامي الساعة </t>
    </r>
    <r>
      <rPr>
        <sz val="10"/>
        <color theme="1"/>
        <rFont val="Calibri"/>
        <family val="0"/>
        <charset val="1"/>
      </rPr>
      <t xml:space="preserve">2:20 </t>
    </r>
    <r>
      <rPr>
        <sz val="10"/>
        <color theme="1"/>
        <rFont val="Noto Sans Devanagari"/>
        <family val="2"/>
      </rPr>
      <t xml:space="preserve">دقيقة و بينما انا في الانتظار تم التوجه للعيادة والتاكد من عدم وجود مريض لدى الطبيب و لم ارى الممرضة تخرج لتنادي لذا طرقت الباب وفتحته لأسال الدكتور  قام الدكتور برفع صوته والتحدث معنا  بأسلوب غير مهني   أنا قلت محد يدق الباب محد يدق الباب </t>
    </r>
    <r>
      <rPr>
        <sz val="10"/>
        <color theme="1"/>
        <rFont val="Calibri"/>
        <family val="0"/>
        <charset val="1"/>
      </rPr>
      <t xml:space="preserve">!!  </t>
    </r>
    <r>
      <rPr>
        <sz val="10"/>
        <color theme="1"/>
        <rFont val="Noto Sans Devanagari"/>
        <family val="2"/>
      </rPr>
      <t xml:space="preserve">علماً بأنه تم إلغاء الموعدوالخروج من المستشفى بانتظار الرد على الشكوى</t>
    </r>
  </si>
  <si>
    <t xml:space="preserve">My appointment with Dr. Rami was at 2:20. While I was waiting, I went to the clinic and checked that there were no patients with the doctor. I didn't see the nurse come out to call someone, so I knocked on the door and opened it to ask the doctor. The doctor raised his voice and spoke to us unprofessionally. I said, "No one knocks on the door! No one knocks on the door!" The appointment was canceled, and I left the hospital awaiting a response to my complaint.</t>
  </si>
  <si>
    <t xml:space="preserve">عيادات الجلدية</t>
  </si>
  <si>
    <t xml:space="preserve">5.1.3.Not involving patient in clinical decisions</t>
  </si>
  <si>
    <t xml:space="preserve">إهمال بحالة المريض ولم تشرح لي طريقة التدرب على الاجهزه لم استفد من الجلسه لانه لم استطع اجراء
التمرينات المناسبه لحالتي بالاضافه إلى انشغال الموظفه بمكالمات هاتفها الخاص وعدم قيامها بأداء عملها وجهل
المختصه بحالة المريض اطالب بالتعويض عن الجلسة التي لم استفد منها مع مراعاة وجود مختص على علم بحالة المريض للاستفاده من الجلسات</t>
  </si>
  <si>
    <t xml:space="preserve">Neglect of the patient's condition and she did not explain to me how to train on the devices. I did not benefit from the session because I was unable to perform the exercises appropriate to my condition. In addition, the employee was preoccupied with her personal phone calls and did not perform her work, and the specialist was ignorant of the patient's condition. I demand compensation for the session from which I did not benefit, with consideration given to having a specialist who is aware of the patient's condition to benefit from the sessions</t>
  </si>
  <si>
    <t xml:space="preserve">قسم الجهاز الهمضي و الكبد والمناظير</t>
  </si>
  <si>
    <t xml:space="preserve">رهف العنزي</t>
  </si>
  <si>
    <t xml:space="preserve">لعدم رد القسم المعني</t>
  </si>
  <si>
    <r>
      <rPr>
        <sz val="10"/>
        <color theme="1"/>
        <rFont val="Noto Sans Devanagari"/>
        <family val="2"/>
      </rPr>
      <t xml:space="preserve">وصلت الى موعدي مع الدكتورة ولاحظت عدم وجود اهتمام من الدكتورة في شرح الحالة و الخطة العلاجية حيث انها وجدت لدي تكيسات وسكتت ولم تفيدني  ان كانت ستصف لي علاج ام لا </t>
    </r>
    <r>
      <rPr>
        <sz val="10"/>
        <color theme="1"/>
        <rFont val="Calibri"/>
        <family val="0"/>
        <charset val="1"/>
      </rPr>
      <t xml:space="preserve">, </t>
    </r>
    <r>
      <rPr>
        <sz val="10"/>
        <color theme="1"/>
        <rFont val="Noto Sans Devanagari"/>
        <family val="2"/>
      </rPr>
      <t xml:space="preserve">سالتها بنفسي هل اخذ له علاج قالت ان اردتي ذلك يوجد قلوكوفاج ولم تفيدني هل ستكتبه لي ام لا وكان تعاملها بارد وغير واضح وخلال وجودي في العيادة كان الباب مفتوح </t>
    </r>
    <r>
      <rPr>
        <sz val="10"/>
        <color theme="1"/>
        <rFont val="Calibri"/>
        <family val="0"/>
        <charset val="1"/>
      </rPr>
      <t xml:space="preserve">! </t>
    </r>
    <r>
      <rPr>
        <sz val="10"/>
        <color theme="1"/>
        <rFont val="Noto Sans Devanagari"/>
        <family val="2"/>
      </rPr>
      <t xml:space="preserve">طلبت من علاقات المرضى حجز موعد لدى دكتورة اخرى لعدم وجود اهتمام ووصف لخطة علاجية واضحة </t>
    </r>
  </si>
  <si>
    <t xml:space="preserve">I arrived at my appointment with the doctor and noticed her lack of interest in explaining my condition and treatment plan. She simply found I had cysts and remained silent, not telling me whether she would prescribe medication or not. I asked her myself if I needed medication, and she said there was Glucophage available if I wanted it, but she didn't clarify whether she would prescribe it. Her demeanor was cold and unclear, and the door was open while I was in the clinic! I asked patient relations to book me an appointment with another doctor because of her lack of interest and the absence of a clear treatment plan.</t>
  </si>
  <si>
    <t xml:space="preserve">2.2.4.Wrong treatment</t>
  </si>
  <si>
    <t xml:space="preserve"> تم مراجعة المستشفى لتشخيص حالة المريض انها لديها حمل بدون نبض لدى الدكتوره مروه حيث طلبت اشعة
سونار وتم عمل ذلك حيث كانت الاشعه مهبلي وبالتنسيق مع الدكتور وجهتنا الى الطوارئ لدخول المريضه لتنويم
لعمل اجهاض وتم ذلك ودخلت المريضه التنويم وتم اعطائها دواء للاجهاض وبعد ذلك نقلت للعمليات وحيث افادة
الدكتوره انه تم عمل التنظيف والكحت وعند الخروج للمنزل وبعد مرور يومين بدأت اعراض على المريضه
بالاغماء وانتفاخ في البطن وانخفاض في الضغط ونقلت على اثر ذلك لمستشفى الدرعيه وتم افادتهم بأنه اجرى لها عمليه حيث لوحظ نزول في الدم الى ٧ وتم نقل لها كيسين دم وتنويمها وبعد ارتفاع نسبة الدم اخرجت من
المستشفى ونسبة الدم ٩ وتم مراجعة الدكتوره مروى وافادة بأن نسبة الدم كانت ٨ قبل اجراء العمليه وتم اشعارها بما تم حيث صرفت مسكن وطلبت اعادة الاشعه لتأكد من الرحم في اليوم التالي لم يتم ذلك لان عند العوده للمنزل حصل تعب للمريضه ونقلها لمستشفى الدرعيه للمره الثانيه وعمل الفحوصات واشعة مقطعيه ورنين مغناطيسي لوحظ وجود كيس على المبيض الايمن وبعد عمل التحاليل اللازمه وجد انه حمل خارج الرحم وبعدها اخذت نسخه من تقارير الاشعه وصور وجميع التقارير لتأكد ماتم بالمستشفى استمرت المريضه ٦ ايام في مستشفى الدرعيه وتم نقلها لمدينة الملك فهد الطبيه لانقاذ الحياه وعمل الفحوصات اللازمه ولوحظ وجود كيس حمل خارج الرحم وبعد العوده لتقرير الاشعه الصادر من قبلكم وجد التوضيح بأن المبايض والانبوب لايوجد بهم شي وهذا تشخيص ليس بصحيح والعمليه التي تمت ولم يتم استأصال الحمل المريضه مازالت تمر بآلام قويه ومازالت تتلقى العلاج وذلك بسبب التشخيص الخاطئ من قبل منسوبيكم اطالب بمحاسبة المتسبب في ذلك وكذلك اعادة جميع التكاليف التي دفعت من الدخول حتى الخروج وتعويض المريض بما تراه ادارة المستشفى في التعب والالم الذي لحق به وتنومينها بمستشفين لمدة تزيد عن ٩ ايام</t>
  </si>
  <si>
    <t xml:space="preserve">The patient was referred to the hospital for a diagnosis of a non-heartbeat pregnancy. Dr. Marwa ordered a transvaginal ultrasound, which was performed. Following coordination with the doctor, we were directed to the emergency room for admission for an abortion. The procedure was performed, and the patient was admitted and given medication to induce abortion. She was then taken to the operating room, where the doctor reported that a dilation and curettage (D&amp;C) was performed. Two days after her discharge, the patient began experiencing symptoms including fainting, abdominal distension, and low blood pressure. She was subsequently transferred to Al-Diriyah Hospital, where it was reported that she had undergone surgery. Her hemoglobin level dropped to 7, and she received two units of blood and was admitted. After her hemoglobin level improved, she was discharged with a level of 9. Dr. Marwa was consulted and stated that her hemoglobin level had been 8 before the surgery. She was informed of the situation and prescribed pain medication. She requested a repeat ultrasound to confirm the presence of the uterus the following day. This was not done because the patient became unwell upon returning home, and she was taken back to Al-Diriyah Hospital for a second time. The examinations, including CT scans and MRI, revealed a cyst on the right ovary. After the necessary tests, it was determined to be an ectopic pregnancy. I obtained copies of the radiology reports, images, and all other reports to confirm what had been done at the hospital. The patient remained at Al-Diriyah Hospital for six days before being transferred to King Fahd Medical City for life-saving treatment and further testing. An ectopic pregnancy was confirmed. Upon reviewing the radiology report issued by your hospital, it was found that the ovaries and fallopian tubes were normal. This diagnosis is incorrect, and the surgery performed did not remove the pregnancy. The patient continues to experience severe pain and is still receiving treatment due to the misdiagnosis by your staff. I demand that those responsible be held accountable, that all costs incurred from admission to discharge be reimbursed, and that the patient be compensated as deemed appropriate by the hospital administration for the pain and suffering she endured, including being hospitalized in two different hospitals for more than nine days.</t>
  </si>
  <si>
    <t xml:space="preserve"> قد حصل علينا حادث واسعفنا للمستشفى معاً انا وصاحبتي  وكتب لي الدكتور خروج وذهبت اتطمن على صاحبتي وكان الدكتور ومساعدته متواجدين بالغرفة يعملون سونار للمريضة والغرفة كانت مليئة بالزوار وبدأت اخصائية الأشعة بالتحدث بجمل ازعجتني وآذتني نفسياً مثل   جايه تشوفين نتيجه أفعالك وتكفرين عن ذنبك  و  ليه تسرعين  ردت عليها ابنة صاحبتي انه قضاء وقدر ولكنها عند خروجي ايضاً استمرت بالتحدث  ترا هاذا كله صاير لها بسببك   </t>
  </si>
  <si>
    <t xml:space="preserve">My friend and I were in an accident and were taken to the hospital together. The doctor discharged me, and I went to check on her. The doctor and his assistant were in the room performing an ultrasound on the patient. The room was full of visitors, and the radiologist started saying things that upset and hurt me psychologically, like, "You're here to see the consequences of your actions and atone for your sins," and "Why were you in such a hurry?" My friend's daughter replied that it was fate, but when I left, the radiologist continued talking, saying, "All of this happened to her because of you."</t>
  </si>
  <si>
    <r>
      <rPr>
        <sz val="10"/>
        <color theme="1"/>
        <rFont val="Noto Sans Devanagari"/>
        <family val="2"/>
      </rPr>
      <t xml:space="preserve">تم تقديم  خدمة سيئة من قبل دكتور الطوارئ مصري الجنسية وشركة التأمين رفضت العلاج مرتان لان الدكتور لم يشرح حالتها بشكل اوضح وايضاء طريقة فحصه للوالدة كانت مزعجه وأسلوبه والألفاظ سيئة </t>
    </r>
    <r>
      <rPr>
        <sz val="10"/>
        <color theme="1"/>
        <rFont val="Calibri"/>
        <family val="0"/>
        <charset val="1"/>
      </rPr>
      <t xml:space="preserve">( </t>
    </r>
    <r>
      <rPr>
        <sz val="10"/>
        <color theme="1"/>
        <rFont val="Noto Sans Devanagari"/>
        <family val="2"/>
      </rPr>
      <t xml:space="preserve">يقول بنعطيك مخدرات؟</t>
    </r>
    <r>
      <rPr>
        <sz val="10"/>
        <color theme="1"/>
        <rFont val="Calibri"/>
        <family val="0"/>
        <charset val="1"/>
      </rPr>
      <t xml:space="preserve">! </t>
    </r>
    <r>
      <rPr>
        <sz val="10"/>
        <color theme="1"/>
        <rFont val="Noto Sans Devanagari"/>
        <family val="2"/>
      </rPr>
      <t xml:space="preserve">تم التعامل بطريقة قاسيه اثناء الفحص الفم  علما  بان لديها  جرح ينزف ومفتوح وكان جدا واضح وبه نزيف شديد وتم رفع الصوت على المريضه لم يوجد اهتمام من قبل الطبيب او الكادر الطبي الموجود </t>
    </r>
    <r>
      <rPr>
        <sz val="10"/>
        <color theme="1"/>
        <rFont val="Calibri"/>
        <family val="0"/>
        <charset val="1"/>
      </rPr>
      <t xml:space="preserve">. </t>
    </r>
  </si>
  <si>
    <t xml:space="preserve">The emergency room doctor, an Egyptian national, provided poor service, and the insurance company refused treatment twice because the doctor did not explain her condition more clearly. Also, his examination method for the mother was disturbing, and his style and words were bad (he said, "Are we going to give you drugs?!"). She was treated harshly during the oral examination, even though she had a bleeding, open wound that was very clear and had severe bleeding. The doctor raised his voice at the patient, and there was no concern from the doctor or the medical staff present.</t>
  </si>
  <si>
    <t xml:space="preserve">	1231</t>
  </si>
  <si>
    <t xml:space="preserve">Dr. FAHAD ALDOSSARI</t>
  </si>
  <si>
    <t xml:space="preserve">تم زيارة عيادات الجلدية وبعد الفحص من الطبيب بمجرد النظر تم صرف جرعة كرتزون علما انه لم يتم عمل اي اختبار حساسية حتى يتم التأكد من وجود حساسية او عدمه رغم طلبي لعمل فحص الحساسية قبل صرف جرعة الكرتزون</t>
  </si>
  <si>
    <t xml:space="preserve">I visited a dermatology clinic, and after an examination by the doctor, a dose of cortisone was prescribed based solely on a visual inspection. However, no allergy test was performed to confirm whether or not I had an allergy, despite my request for an allergy test before the cortisone dose was prescribed.</t>
  </si>
  <si>
    <r>
      <rPr>
        <sz val="10"/>
        <color theme="1"/>
        <rFont val="Noto Sans Devanagari"/>
        <family val="2"/>
      </rPr>
      <t xml:space="preserve">تم تنويمي لمدة اربع ايام حيث افادني الطبيب باصابتي بنزلة معوية ولم يتم توضيح اكثر عن نوع وسبب الفايروس ورغم كثرة التحاليل وحتى خروجي لم يتم عمل تحليل جرثومة المعدة رغم طلبي لذلك ولم يتم عمل اختبار حساسية قبل استعمال المحاليل </t>
    </r>
    <r>
      <rPr>
        <sz val="10"/>
        <color theme="1"/>
        <rFont val="Calibri"/>
        <family val="0"/>
        <charset val="1"/>
      </rPr>
      <t xml:space="preserve">, </t>
    </r>
    <r>
      <rPr>
        <sz val="10"/>
        <color theme="1"/>
        <rFont val="Noto Sans Devanagari"/>
        <family val="2"/>
      </rPr>
      <t xml:space="preserve">وانه وبرغم توضيحي ان لدي حساسية من الأكل البحري اول وجبة تم تقديمها لي خلال تنويمي هي سمك و رز فأجد بذلك اهمال لمسببات الحساسية لدى المريض</t>
    </r>
    <r>
      <rPr>
        <sz val="10"/>
        <color theme="1"/>
        <rFont val="Calibri"/>
        <family val="0"/>
        <charset val="1"/>
      </rPr>
      <t xml:space="preserve">. </t>
    </r>
  </si>
  <si>
    <t xml:space="preserve">I was hospitalized for four days. The doctor diagnosed me with gastroenteritis but didn't specify the type or cause of the virus. Despite numerous tests, even after my discharge, I wasn't tested for Helicobacter pylori, despite my request. No allergy test was performed before using intravenous fluids. Furthermore, despite explaining my seafood allergy, the first meal I was given during my hospitalization was fish and rice. I consider this a disregard for the patient's allergies.</t>
  </si>
  <si>
    <t xml:space="preserve">تمريض الطوارئ</t>
  </si>
  <si>
    <r>
      <rPr>
        <sz val="10"/>
        <color theme="1"/>
        <rFont val="Noto Sans Devanagari"/>
        <family val="2"/>
      </rPr>
      <t xml:space="preserve">تم حضورنا الى طوارئ عن طريق الهلال الاحمر </t>
    </r>
    <r>
      <rPr>
        <sz val="10"/>
        <color theme="1"/>
        <rFont val="Calibri"/>
        <family val="0"/>
        <charset val="1"/>
      </rPr>
      <t xml:space="preserve">(</t>
    </r>
    <r>
      <rPr>
        <sz val="10"/>
        <color theme="1"/>
        <rFont val="Noto Sans Devanagari"/>
        <family val="2"/>
      </rPr>
      <t xml:space="preserve">اثر حادث </t>
    </r>
    <r>
      <rPr>
        <sz val="10"/>
        <color theme="1"/>
        <rFont val="Calibri"/>
        <family val="0"/>
        <charset val="1"/>
      </rPr>
      <t xml:space="preserve">)  </t>
    </r>
    <r>
      <rPr>
        <sz val="10"/>
        <color theme="1"/>
        <rFont val="Noto Sans Devanagari"/>
        <family val="2"/>
      </rPr>
      <t xml:space="preserve">ورفض رفع طلب شراء الخدمة رغم افادتنا من قبل الهلال الاحمر بعدم دفع اي مبالغ للعلاج </t>
    </r>
    <r>
      <rPr>
        <sz val="10"/>
        <color theme="1"/>
        <rFont val="Calibri"/>
        <family val="0"/>
        <charset val="1"/>
      </rPr>
      <t xml:space="preserve">. </t>
    </r>
  </si>
  <si>
    <t xml:space="preserve">We were brought to the emergency room by the Red Crescent (following an accident) and they refused to submit a service purchase request despite the Red Crescent informing us that we would not pay any amounts for treatment.</t>
  </si>
  <si>
    <t xml:space="preserve">Dr. YOUSEF A M ELNEMRAWI</t>
  </si>
  <si>
    <t xml:space="preserve">تم الابلاغ من موظف الاستقبال انه غير مربوط تأمين ابنتي على تطبيق نفيس وحالة الوثيقة الخاصة بها غير نشطة على الرغم من أن وثيقة التأمين الخاصة بي وبوالدتها وأخوها نشطة وفعالة</t>
  </si>
  <si>
    <t xml:space="preserve">The receptionist informed me that my daughter's insurance is not linked to the Nafees app and her policy status is inactive, even though my insurance policy, along with those of her mother and brother, is active and valid.</t>
  </si>
  <si>
    <r>
      <rPr>
        <sz val="10"/>
        <color theme="1"/>
        <rFont val="Noto Sans Devanagari"/>
        <family val="2"/>
      </rPr>
      <t xml:space="preserve">في ابريل الماضي قامت المريضة بزيارة المستشفى من اجل فحص مشكلة في اصبع اليد</t>
    </r>
    <r>
      <rPr>
        <sz val="10"/>
        <color theme="1"/>
        <rFont val="Calibri"/>
        <family val="0"/>
        <charset val="1"/>
      </rPr>
      <t xml:space="preserve">. </t>
    </r>
    <r>
      <rPr>
        <sz val="10"/>
        <color theme="1"/>
        <rFont val="Noto Sans Devanagari"/>
        <family val="2"/>
      </rPr>
      <t xml:space="preserve">في البداية زارت طبيب أعصاب ومن ثم تم تحويلها إلى طبيب جراحة تجميل</t>
    </r>
    <r>
      <rPr>
        <sz val="10"/>
        <color theme="1"/>
        <rFont val="Calibri"/>
        <family val="0"/>
        <charset val="1"/>
      </rPr>
      <t xml:space="preserve">. </t>
    </r>
    <r>
      <rPr>
        <sz val="10"/>
        <color theme="1"/>
        <rFont val="Noto Sans Devanagari"/>
        <family val="2"/>
      </rPr>
      <t xml:space="preserve">وفي نهاية الجلسة مع طبيب جراحة التجميل، أوصى الطبيب بعمل عملية جراحية</t>
    </r>
    <r>
      <rPr>
        <sz val="10"/>
        <color theme="1"/>
        <rFont val="Calibri"/>
        <family val="0"/>
        <charset val="1"/>
      </rPr>
      <t xml:space="preserve">. </t>
    </r>
    <r>
      <rPr>
        <sz val="10"/>
        <color theme="1"/>
        <rFont val="Noto Sans Devanagari"/>
        <family val="2"/>
      </rPr>
      <t xml:space="preserve">واعطى المريضة فرصة التفكير في اجراء العملية</t>
    </r>
    <r>
      <rPr>
        <sz val="10"/>
        <color theme="1"/>
        <rFont val="Calibri"/>
        <family val="0"/>
        <charset val="1"/>
      </rPr>
      <t xml:space="preserve">. </t>
    </r>
    <r>
      <rPr>
        <sz val="10"/>
        <color theme="1"/>
        <rFont val="Noto Sans Devanagari"/>
        <family val="2"/>
      </rPr>
      <t xml:space="preserve">وقام الطبيب من غير موافقة المريضة او استشارتها برفع طلب اجراء العملية إلى شركة التأمين والتي قامت بدورها بالموافقة على الطلب وكل ذلك تم من غير علم المريضة او التواصل معها بخصوص موعد اجراء العملية</t>
    </r>
    <r>
      <rPr>
        <sz val="10"/>
        <color theme="1"/>
        <rFont val="Calibri"/>
        <family val="0"/>
        <charset val="1"/>
      </rPr>
      <t xml:space="preserve">.</t>
    </r>
  </si>
  <si>
    <t xml:space="preserve">Last April, the patient visited the hospital for a finger problem. She initially saw a neurologist and was then referred to a plastic surgeon. At the end of the consultation, the plastic surgeon recommended surgery and gave the patient time to consider it. Without her consent or consultation, the doctor submitted the request for the surgery to the insurance company, which approved it. All of this was done without the patient's knowledge or any communication regarding the surgery date.</t>
  </si>
  <si>
    <r>
      <rPr>
        <sz val="10"/>
        <color theme="1"/>
        <rFont val="Noto Sans Devanagari"/>
        <family val="2"/>
      </rPr>
      <t xml:space="preserve">تم إدخال الابن عبدالله للطوارئ من قبل الهلال الأحمر إثر حادث مروريّ كونه احد الركاب بتاريخ ٨</t>
    </r>
    <r>
      <rPr>
        <sz val="10"/>
        <color theme="1"/>
        <rFont val="Calibri"/>
        <family val="0"/>
        <charset val="1"/>
      </rPr>
      <t xml:space="preserve">/</t>
    </r>
    <r>
      <rPr>
        <sz val="10"/>
        <color theme="1"/>
        <rFont val="Noto Sans Devanagari"/>
        <family val="2"/>
      </rPr>
      <t xml:space="preserve">٣</t>
    </r>
    <r>
      <rPr>
        <sz val="10"/>
        <color theme="1"/>
        <rFont val="Calibri"/>
        <family val="0"/>
        <charset val="1"/>
      </rPr>
      <t xml:space="preserve">/</t>
    </r>
    <r>
      <rPr>
        <sz val="10"/>
        <color theme="1"/>
        <rFont val="Noto Sans Devanagari"/>
        <family val="2"/>
      </rPr>
      <t xml:space="preserve">٢٠٢٤ لدى مستشفى الحمادي فرع النزهة، وتم اخذ معلوماتي بعد دخوله للعناية المركزة والتغرير بي بالتعهد لتحمل تكاليف العلاج بالرغم من وجود تأمين صحي،وتم الضغط علي برفع دعوى قضائية للمطالبة بقيمة ٤٢٨٨٠ الف ريال، وبمراجعة التأمين أفادوا بوجود موافقة لتحمل تكاليف العلاج برقم </t>
    </r>
    <r>
      <rPr>
        <sz val="10"/>
        <color theme="1"/>
        <rFont val="Calibri"/>
        <family val="0"/>
        <charset val="1"/>
      </rPr>
      <t xml:space="preserve">2024-474986 </t>
    </r>
    <r>
      <rPr>
        <sz val="10"/>
        <color theme="1"/>
        <rFont val="Noto Sans Devanagari"/>
        <family val="2"/>
      </rPr>
      <t xml:space="preserve">ومع ذلك تم الاهمال من قبل المستشفى بعدم التواصل مع شركة التأمين لتحصيل قيمة العلاج وإلزامي بدفع المبلغ عن طريق القضاء</t>
    </r>
  </si>
  <si>
    <t xml:space="preserve">My son Abdullah was admitted to the emergency room by the Red Crescent following a traffic accident on March 8, 2024, at Al Hammadi Hospital, Al Nozha branch, as a passenger. After he was admitted to the intensive care unit, my information was taken, and I was misled into signing a pledge to cover the treatment costs despite having health insurance. I was pressured to file a lawsuit demanding 42,880 riyals. Upon checking with the insurance company, they confirmed approval for treatment costs under number 2024-474986. However, the hospital neglected to contact the insurance company to collect the treatment costs, forcing me to pay the amount through the courts.</t>
  </si>
  <si>
    <t xml:space="preserve">طلب سحب عينة دم لطفلي عمره ثلاث ايام وذهبت للمختبر وقام اخصائي سحب الدم باسلوب
سيئ جدا بطلب خروجنا من الغرفة وبعدها صوت الطفل يبكي لخمس دقائق متواصلة وطرقت الباب واستاذنته
بالدخول وبطريقة سيئة قال لي وش تغبين وقلتله فقط اردت الاطمئنان على طفلي ولربع ساعة يدخل الابرة بيد الطفل
يمين ويسار دون خروج الدم وبعدها الانتهاء وخروجنا من المستشفى تم الاتصال بي بعد ربع ساعة وطلبوا
عينة دم جديدة لان العينة المسحوبة لاتكفي</t>
  </si>
  <si>
    <t xml:space="preserve">My three-day-old baby needed a blood sample, so I went to the lab. The phlebotomist was very rude and asked us to leave the room. Then the baby cried for five minutes straight. I knocked on the door and asked permission to come in. He rudely asked me what I wanted, and I told him I just wanted to check on my baby. For fifteen minutes, he kept inserting the needle into the baby's arm, right and left, without any blood coming out. After we finished and left the hospital, they called me fifteen minutes later and asked for another blood sample because the one taken wasn't enough.</t>
  </si>
  <si>
    <r>
      <rPr>
        <sz val="10"/>
        <color theme="1"/>
        <rFont val="Noto Sans Devanagari"/>
        <family val="2"/>
      </rPr>
      <t xml:space="preserve">كنت اسأل عن كم مريض امامي في الأشعة عندما قامت الموظفه افنان برفع صوتها باسلوب غير مهني وعدم السماح لي كمريض متألم وقتها ان اكمل كلامي </t>
    </r>
    <r>
      <rPr>
        <sz val="10"/>
        <color theme="1"/>
        <rFont val="Calibri"/>
        <family val="0"/>
        <charset val="1"/>
      </rPr>
      <t xml:space="preserve">, </t>
    </r>
    <r>
      <rPr>
        <sz val="10"/>
        <color theme="1"/>
        <rFont val="Noto Sans Devanagari"/>
        <family val="2"/>
      </rPr>
      <t xml:space="preserve">اخبرتها باعتقادي انه يوجد سوء فهم فقالت غير مسموح لكم السؤال عن دوركم في الا الترا ساوند</t>
    </r>
  </si>
  <si>
    <t xml:space="preserve">I was asking how many patients were ahead of me in the ultrasound when the employee, Afnan, raised her voice unprofessionally and wouldn't allow me, a patient in pain at the time, to finish my question. I told her I thought there was a misunderstanding, and she replied that we weren't allowed to ask about our turn in the ultrasound.</t>
  </si>
  <si>
    <r>
      <rPr>
        <sz val="10"/>
        <color theme="1"/>
        <rFont val="Noto Sans Devanagari"/>
        <family val="2"/>
      </rPr>
      <t xml:space="preserve">الوالد يعاني من اضطراب القلق الحاد وبصعوبه اقنعناه للذهاب لمستشفى
الحمادي لما نظنه انكم اهلا للثقة وانتم كذلك وتم حجز موعد لدى الدكتور فهد الدوسري قسم النفسية وللأسف</t>
    </r>
    <r>
      <rPr>
        <sz val="10"/>
        <color theme="1"/>
        <rFont val="Calibri"/>
        <family val="0"/>
        <charset val="1"/>
      </rPr>
      <t xml:space="preserve">
</t>
    </r>
    <r>
      <rPr>
        <sz val="10"/>
        <color theme="1"/>
        <rFont val="Noto Sans Devanagari"/>
        <family val="2"/>
      </rPr>
      <t xml:space="preserve">تم صرف علاج خاطئ وهو البروزاك المتعلق باضطرابات الوسواس القهري الذي ليس له علاقه باضطراب القلق</t>
    </r>
    <r>
      <rPr>
        <sz val="10"/>
        <color theme="1"/>
        <rFont val="Calibri"/>
        <family val="0"/>
        <charset val="1"/>
      </rPr>
      <t xml:space="preserve">
</t>
    </r>
    <r>
      <rPr>
        <sz val="10"/>
        <color theme="1"/>
        <rFont val="Noto Sans Devanagari"/>
        <family val="2"/>
      </rPr>
      <t xml:space="preserve">لا من بعيد ولا قريب .. الوالد استمر عالعلاج مدة شهرين ولم يرى اي نتيجة وفرق ويعتقد انه لا فائدة من هذه</t>
    </r>
    <r>
      <rPr>
        <sz val="10"/>
        <color theme="1"/>
        <rFont val="Calibri"/>
        <family val="0"/>
        <charset val="1"/>
      </rPr>
      <t xml:space="preserve">
</t>
    </r>
    <r>
      <rPr>
        <sz val="10"/>
        <color theme="1"/>
        <rFont val="Noto Sans Devanagari"/>
        <family val="2"/>
      </rPr>
      <t xml:space="preserve">الادوية ونحن نعاني الان بسبب هذا الدواء </t>
    </r>
    <r>
      <rPr>
        <sz val="10"/>
        <color theme="1"/>
        <rFont val="Calibri"/>
        <family val="0"/>
        <charset val="1"/>
      </rPr>
      <t xml:space="preserve">. </t>
    </r>
  </si>
  <si>
    <t xml:space="preserve">My father suffers from severe anxiety disorder, and we had difficulty convincing him to go to Al-Hammadi Hospital because we believe you are trustworthy, and you are. An appointment was booked with Dr. Fahd Al-Dossari in the psychiatry department, and unfortunately, the wrong medication was prescribed, which is Prozac, related to obsessive-compulsive disorder, which has no relation to anxiety disorder whatsoever. My father continued the medication for two months and did not see any result or difference, and he believes that these medications are useless, and we are now suffering because of this medication</t>
  </si>
  <si>
    <t xml:space="preserve">4.1.1.Appointment scheduling refusal</t>
  </si>
  <si>
    <r>
      <rPr>
        <sz val="10"/>
        <color theme="1"/>
        <rFont val="Noto Sans Devanagari"/>
        <family val="2"/>
      </rPr>
      <t xml:space="preserve">عند حضوري قبل موعدي كانت موظفة الاستقبال مشغوله بمكالمه هاتفيه لمدة </t>
    </r>
    <r>
      <rPr>
        <sz val="10"/>
        <color theme="1"/>
        <rFont val="Calibri"/>
        <family val="0"/>
        <charset val="1"/>
      </rPr>
      <t xml:space="preserve">10</t>
    </r>
    <r>
      <rPr>
        <sz val="10"/>
        <color theme="1"/>
        <rFont val="Noto Sans Devanagari"/>
        <family val="2"/>
      </rPr>
      <t xml:space="preserve">دقائق تقريبا وبعد الانتهاء من
محادثتها اعطيتها بياناني وطلبت دفع المبلغ ثم التوجهة لعيادة الاخصائيه . ولكن عند حضور الاخصائية رفضت استقبالي وابلغتني ان موعدي الساعه </t>
    </r>
    <r>
      <rPr>
        <sz val="10"/>
        <color theme="1"/>
        <rFont val="Calibri"/>
        <family val="0"/>
        <charset val="1"/>
      </rPr>
      <t xml:space="preserve">6.10 مساء بلغتها ان موعدي الساعه6.30 مساء حيث تم اخذ الموعد عن طريق الهاتف والمكالمات مسجله يمكن الرجوع لها للتاكد وان موظفة الاستقبال كانت مشغوله بمحادثه بالهاتف ولم تسجل دخولي على الفور حتى وان كان الموعد كما ذكرت . </t>
    </r>
  </si>
  <si>
    <t xml:space="preserve">When I arrived before my appointment, the receptionist was on a phone call for about 10 minutes. After she finished her call, I gave her my information and asked her to pay the fee and then go to the specialist's clinic. However, when the specialist arrived, she refused to see me and told me that my appointment was at 6:10 PM. I informed her that my appointment was at 6:30 PM, as the appointment was made over the phone and the calls were recorded and can be reviewed to confirm this. I also pointed out that the receptionist was busy on the phone and did not register me immediately, even though the appointment was as I stated.</t>
  </si>
  <si>
    <r>
      <rPr>
        <sz val="10"/>
        <color theme="1"/>
        <rFont val="Noto Sans Devanagari"/>
        <family val="2"/>
      </rPr>
      <t xml:space="preserve"> كنت مراجع الدكتور لاتكرار صداع وحرارة واستخدام مسكنات لمدة يومين  وتم رفض كتابة اجازة مرضية  علماً بان  تم تشخيصي بالتهاب حلق حاد وكان يوم مراجعة د يوسف هو بداية الانفلونزا واصراره على رفض الكتابه للاجازة </t>
    </r>
    <r>
      <rPr>
        <sz val="10"/>
        <color theme="1"/>
        <rFont val="Calibri"/>
        <family val="0"/>
        <charset val="1"/>
      </rPr>
      <t xml:space="preserve">.</t>
    </r>
  </si>
  <si>
    <t xml:space="preserve">I was visiting the doctor because of recurring headaches and fever, and I had been using painkillers for two days. He refused to write me a sick leave certificate, even though I was diagnosed with acute throat inflammation. The day I visited Dr. Youssef was the beginning of the flu, and he insisted on refusing to write me a sick leave certificate.</t>
  </si>
  <si>
    <r>
      <rPr>
        <sz val="10"/>
        <color theme="1"/>
        <rFont val="Noto Sans Devanagari"/>
        <family val="2"/>
      </rPr>
      <t xml:space="preserve">لاكثر من شهرين اتصل على قسم الاشعة ومافي رد وابغى موعد فحص للثدي واتصل على المواعيد ويكلمون
الاشعة للاتصال ولا في فايدة حجتهم انه تم الاتصال بي اكثر من مرة ولم يتم الرد وهذا الكلام غير صحيح لم يتم
التواصل ابدا </t>
    </r>
    <r>
      <rPr>
        <sz val="10"/>
        <color theme="1"/>
        <rFont val="Calibri"/>
        <family val="0"/>
        <charset val="1"/>
      </rPr>
      <t xml:space="preserve">. </t>
    </r>
  </si>
  <si>
    <t xml:space="preserve">For over two months I've been trying to contact the radiology department, but there's no answer. I need an appointment for a breast exam, and I've called the appointments department, and they've contacted the radiology department, but to no avail. Their excuse is that I've been called multiple times and haven't received a response, which is untrue; they haven't contacted me at all.</t>
  </si>
  <si>
    <t xml:space="preserve">3.2.1.Poor environment</t>
  </si>
  <si>
    <t xml:space="preserve">يوجد اصوات تكسير واصلاح وصيانه بالاضافه الى رائحة البويه القويه جدا وبجانب حضانة الاطفال تم ابلاغ ادارة التنويم والخدمة الاجتماعيه بذلك ولم يتم عمل اي اجراء</t>
  </si>
  <si>
    <t xml:space="preserve">There are sounds of breaking, repairing, and maintenance, in addition to a very strong paint smell, and this is next to the children's nursery. The admissions department and social services were notified, but no action has been taken.</t>
  </si>
  <si>
    <r>
      <rPr>
        <sz val="10"/>
        <color theme="1"/>
        <rFont val="Noto Sans Devanagari"/>
        <family val="2"/>
      </rPr>
      <t xml:space="preserve">حاولت ممرضة قسم الطوارئ عدة مرات حقن الإبرة في ذراعي بطريقة خاطئة مما أدى إلى تورم يدي</t>
    </r>
    <r>
      <rPr>
        <sz val="10"/>
        <color theme="1"/>
        <rFont val="Calibri"/>
        <family val="0"/>
        <charset val="1"/>
      </rPr>
      <t xml:space="preserve">.</t>
    </r>
  </si>
  <si>
    <t xml:space="preserve">The ER nurse have tried multiple times to inject the needle in my arm in a wrong way which led my hand to be swollen </t>
  </si>
  <si>
    <t xml:space="preserve">تم الفحص عن دكتور وبعد مرور يومين تم الحضور للمتابعه ولم يكن لدكتور عيادة وتم رفض دخولي على دكتور اخر الا بدفع كشفيه جديده </t>
  </si>
  <si>
    <t xml:space="preserve">I was examined by a doctor, and two days later I returned for a follow-up appointment. The doctor had no clinic, and I was refused admission to another doctor unless I paid a new consultation fee.</t>
  </si>
  <si>
    <r>
      <rPr>
        <sz val="10"/>
        <color theme="1"/>
        <rFont val="Noto Sans Devanagari"/>
        <family val="2"/>
      </rPr>
      <t xml:space="preserve">دخلت على الدكتوره على اساس تعالجني وتشوف المشكله اللي عندي قالت لي بكتب لك تحاليل وانزلي حللي
المشكله ماقالت لي حتى اسم التحاليل وكم تحليل قالت بس تحاليل الشعر نزلت وحللت اجي للمراجعه انصدم
 توقعت كتبت لي تحاليل شامله وانصدم انها تحليلن فقط بعد الدفع دون التوضيح </t>
    </r>
    <r>
      <rPr>
        <sz val="10"/>
        <color theme="1"/>
        <rFont val="Calibri"/>
        <family val="0"/>
        <charset val="1"/>
      </rPr>
      <t xml:space="preserve">. </t>
    </r>
  </si>
  <si>
    <t xml:space="preserve">I went to the doctor to get treatment and see what my problem was. She told me she'd prescribe some tests and to get them done. The problem is, she didn't even tell me what the tests were or how many. She just said hair analysis. I went and got them done, and when I came for my follow-up appointment, I was shocked.
I expected her to prescribe comprehensive tests, but I was shocked to find out it was just two tests after I paid, without any explanation.</t>
  </si>
  <si>
    <t xml:space="preserve"> تم الحضور للطبيب لخلع ضرس وبعد عمل الاجراء تبين وجود كسر بطرف السن الاخر حيث تسبب بجروح داخل الفم</t>
  </si>
  <si>
    <t xml:space="preserve">I went to the dentist to have a tooth extracted, and after the procedure, it was discovered that there was a fracture at the end of the other tooth, which caused injuries inside the mouth.</t>
  </si>
  <si>
    <r>
      <rPr>
        <sz val="10"/>
        <color theme="1"/>
        <rFont val="Noto Sans Devanagari"/>
        <family val="2"/>
      </rPr>
      <t xml:space="preserve"> تم التواصل مع موظفة الموافقات منذ يوم الاربعاء بسبب طلب تحاليل انرفضت</t>
    </r>
    <r>
      <rPr>
        <sz val="10"/>
        <color theme="1"/>
        <rFont val="Calibri"/>
        <family val="0"/>
        <charset val="1"/>
      </rPr>
      <t xml:space="preserve">, </t>
    </r>
    <r>
      <rPr>
        <sz val="10"/>
        <color theme="1"/>
        <rFont val="Noto Sans Devanagari"/>
        <family val="2"/>
      </rPr>
      <t xml:space="preserve">ابلغتها برغبتي ان الدكتور يضيف مبررات قبل نهاية عيادته في نفس اليوم الاربعاء ولم يحدث ذلك  </t>
    </r>
    <r>
      <rPr>
        <sz val="10"/>
        <color theme="1"/>
        <rFont val="Calibri"/>
        <family val="0"/>
        <charset val="1"/>
      </rPr>
      <t xml:space="preserve">, </t>
    </r>
    <r>
      <rPr>
        <sz val="10"/>
        <color theme="1"/>
        <rFont val="Noto Sans Devanagari"/>
        <family val="2"/>
      </rPr>
      <t xml:space="preserve">الدكتور ليس لديه عيادة الخميس لذا ابلغتها بضرورة اضافة مبررات للتقرير من الدكتور صباح السبت </t>
    </r>
    <r>
      <rPr>
        <sz val="10"/>
        <color theme="1"/>
        <rFont val="Calibri"/>
        <family val="0"/>
        <charset val="1"/>
      </rPr>
      <t xml:space="preserve">, </t>
    </r>
    <r>
      <rPr>
        <sz val="10"/>
        <color theme="1"/>
        <rFont val="Noto Sans Devanagari"/>
        <family val="2"/>
      </rPr>
      <t xml:space="preserve">افادتني عصر اليوم بان الدكتور اضاف كل مايمكن كتابته للتقرير اتواصلي مع التأمين رغم ابلاغها مسبقا بانه تم التواصل مع التامين وان الرفض بسبب </t>
    </r>
    <r>
      <rPr>
        <sz val="10"/>
        <color theme="1"/>
        <rFont val="Calibri"/>
        <family val="0"/>
        <charset val="1"/>
      </rPr>
      <t xml:space="preserve">( </t>
    </r>
    <r>
      <rPr>
        <sz val="10"/>
        <color theme="1"/>
        <rFont val="Noto Sans Devanagari"/>
        <family val="2"/>
      </rPr>
      <t xml:space="preserve">التقرير مبرراته غير كافية وكان عدم وجود مبررات وانه ليس هناك دواعي للتحليل</t>
    </r>
    <r>
      <rPr>
        <sz val="10"/>
        <color theme="1"/>
        <rFont val="Calibri"/>
        <family val="0"/>
        <charset val="1"/>
      </rPr>
      <t xml:space="preserve">) </t>
    </r>
    <r>
      <rPr>
        <sz val="10"/>
        <color theme="1"/>
        <rFont val="Noto Sans Devanagari"/>
        <family val="2"/>
      </rPr>
      <t xml:space="preserve">طلبت منها معرفة اسمها وابدت بالرفض مع العلم بانه من حق المريض معرفة اسم الموظف و من حقه تعديل التقرير  ان امكن مراجعة المكالمات والتاكد من ذلك </t>
    </r>
    <r>
      <rPr>
        <sz val="10"/>
        <color theme="1"/>
        <rFont val="Calibri"/>
        <family val="0"/>
        <charset val="1"/>
      </rPr>
      <t xml:space="preserve">..</t>
    </r>
  </si>
  <si>
    <t xml:space="preserve">I contacted the approvals employee on Wednesday regarding a rejected lab request. I informed her that I wanted the doctor to add justifications before the end of his clinic on Wednesday, but this did not happen. The doctor does not have a clinic on Thursday, so I informed her that the doctor needs to add justifications to the report on Saturday morning. This afternoon, she informed me that the doctor added everything that could be written to the report and told me to contact the insurance, despite having previously informed her that the insurance had been contacted and that the rejection was due to (the report's justifications being insufficient and there being no justifications and no need for the analysis). I asked her for her name, and she refused, knowing that it is the patient's right to know the employee's name and the right to amend the report if possible. Review the calls and confirm this.</t>
  </si>
  <si>
    <t xml:space="preserve"> محاوله سحب دم فاشله لطفل ٥ أيام وعدم التعامل مع الجرح بشكل لائق مما ادى إلى نزول دم من يد الطفل وبعد حضور اخصائي سحب الدم الاخر تم سحب الدم بكل سهوله ولم يتم التجربه لعدة مرات كما قام به الزميل في اول مره</t>
  </si>
  <si>
    <t xml:space="preserve">A failed attempt to draw blood from a 5-day-old child, due to improper handling of the wound, resulted in bleeding from the child's hand. After the arrival of another blood draw specialist, the blood was drawn easily, and the attempt was not repeated as the first colleague had done.</t>
  </si>
  <si>
    <t xml:space="preserve">No response</t>
  </si>
  <si>
    <t xml:space="preserve">4.9</t>
  </si>
  <si>
    <t xml:space="preserve">6.9</t>
  </si>
  <si>
    <t xml:space="preserve">1.8</t>
  </si>
  <si>
    <t xml:space="preserve">1.7</t>
  </si>
  <si>
    <t xml:space="preserve">12.3</t>
  </si>
  <si>
    <t xml:space="preserve">3.8</t>
  </si>
  <si>
    <t xml:space="preserve">19.1</t>
  </si>
  <si>
    <t xml:space="preserve">9.8</t>
  </si>
  <si>
    <t xml:space="preserve">18</t>
  </si>
  <si>
    <t xml:space="preserve">2.2</t>
  </si>
  <si>
    <t xml:space="preserve">0.7</t>
  </si>
  <si>
    <t xml:space="preserve">6.3</t>
  </si>
  <si>
    <t xml:space="preserve">اشواق الحربي</t>
  </si>
  <si>
    <t xml:space="preserve">6.2</t>
  </si>
  <si>
    <t xml:space="preserve">1.1</t>
  </si>
  <si>
    <t xml:space="preserve">2.1</t>
  </si>
  <si>
    <t xml:space="preserve">4.8</t>
  </si>
  <si>
    <t xml:space="preserve">2.0</t>
  </si>
  <si>
    <t xml:space="preserve">1.9</t>
  </si>
  <si>
    <t xml:space="preserve">0.8</t>
  </si>
  <si>
    <t xml:space="preserve">2.6</t>
  </si>
  <si>
    <t xml:space="preserve">خدمات مساندة</t>
  </si>
  <si>
    <t xml:space="preserve">عيادات الجراحة العامة</t>
  </si>
  <si>
    <t xml:space="preserve">2.1.5.Dispensing medication without prescription</t>
  </si>
  <si>
    <r>
      <rPr>
        <sz val="10"/>
        <color theme="1"/>
        <rFont val="Noto Sans Devanagari"/>
        <family val="2"/>
      </rPr>
      <t xml:space="preserve"> انا زرت مستشفى  قبل رمضان بايام سويتو لي عملية استئصال المرارة، بعد ذلك لم يوجهني الدكتور الا
على دون تزويدي بتعليمات مابعد الاجراء  يعني انا سويت عملية ونصحني الدكتور ارجع الى </t>
    </r>
    <r>
      <rPr>
        <sz val="10"/>
        <color theme="1"/>
        <rFont val="Calibri"/>
        <family val="0"/>
        <charset val="1"/>
      </rPr>
      <t xml:space="preserve">Pregabalin </t>
    </r>
    <r>
      <rPr>
        <sz val="10"/>
        <color theme="1"/>
        <rFont val="Noto Sans Devanagari"/>
        <family val="2"/>
      </rPr>
      <t xml:space="preserve">ورفض دكتور التخدير بتخدير بدون ان اذهب واشتري ليريكا بطريقه غير نظاميه ليتمكن من تخديري هل هذا يعقل؟</t>
    </r>
  </si>
  <si>
    <t xml:space="preserve">I visited a hospital a few days before Ramadan and they performed gallbladder removal surgery on me. Afterwards, the doctor didn't give me any instructions regarding post-operative care. I had the surgery, and the doctor advised me to go back to taking Pregabalin. The anesthesiologist refused to administer anesthesia unless I went and bought Lyrica illegally so he could anesthetize me. Is this reasonable?</t>
  </si>
  <si>
    <r>
      <rPr>
        <sz val="10"/>
        <color theme="1"/>
        <rFont val="Noto Sans Devanagari"/>
        <family val="2"/>
      </rPr>
      <t xml:space="preserve">المستشفى يرفض ان تتم العملية بسبب عدم موافقة شركة التأمين على الطلب بشكل كلي علما ان التأمين وافق على طلب العملية كليا، موافقة التأمين برقم التذكرة </t>
    </r>
    <r>
      <rPr>
        <sz val="10"/>
        <color theme="1"/>
        <rFont val="Calibri"/>
        <family val="0"/>
        <charset val="1"/>
      </rPr>
      <t xml:space="preserve">(C240821511831218)</t>
    </r>
  </si>
  <si>
    <t xml:space="preserve">The hospital refuses to perform the operation because the insurance company did not fully approve the request, even though the insurance had fully approved the operation request, insurance approval with ticket number (C240821511831218)</t>
  </si>
  <si>
    <t xml:space="preserve">Dr. ESRAA AHMED RAMADAN MOHAMED</t>
  </si>
  <si>
    <t xml:space="preserve">2.2.1.Equipment failure/malfunction</t>
  </si>
  <si>
    <r>
      <rPr>
        <sz val="10"/>
        <color theme="1"/>
        <rFont val="Noto Sans Devanagari"/>
        <family val="2"/>
      </rPr>
      <t xml:space="preserve">تم التواصل لحجز موعد وخلال الاتصال طلبت استفسار عن الية الختان ويتم الرد عليه بانه حلقة او شاش </t>
    </r>
    <r>
      <rPr>
        <sz val="10"/>
        <color theme="1"/>
        <rFont val="Calibri"/>
        <family val="0"/>
        <charset val="1"/>
      </rPr>
      <t xml:space="preserve">, </t>
    </r>
    <r>
      <rPr>
        <sz val="10"/>
        <color theme="1"/>
        <rFont val="Noto Sans Devanagari"/>
        <family val="2"/>
      </rPr>
      <t xml:space="preserve">علما انه تم التواصل قبل الدخول على الموعد وتم الافادة مره اخرى بما تم الافاده سابقا  وعند القدوم اللعياده اتضح عدم وجود الحلقه والشاش</t>
    </r>
  </si>
  <si>
    <t xml:space="preserve">I contacted the clinic to book an appointment, and during the call, I inquired about the circumcision procedure. I was told it was done with a ring or gauze. It should be noted that I had contacted them before the appointment and received the same information again. Upon arriving at the clinic, it became clear that neither the ring nor the gauze were available.</t>
  </si>
  <si>
    <t xml:space="preserve">انتظر الطبيب وعند خروج المريض الاخير وجهت طفلتي لدق الباب حتى ادخل وعندما قمت وطرقت الباب مع العلم انه لا يوجد مريض في الداخل خرج الطبيب وتحدث الي باسلوب غير مهني وقال الا ادق على الباب</t>
  </si>
  <si>
    <t xml:space="preserve">I waited for the doctor, and when the last patient left, I told my daughter to knock on the door so I could go in. When I got up and knocked, even though there was no patient inside, the doctor came out and spoke to me unprofessionally, telling me not to knock.</t>
  </si>
  <si>
    <t xml:space="preserve">تمريض تنويم الجراحة العامة</t>
  </si>
  <si>
    <t xml:space="preserve">Dr. SALEH ABDULLAH SALEH ALGHAMDI </t>
  </si>
  <si>
    <r>
      <rPr>
        <sz val="10"/>
        <color theme="1"/>
        <rFont val="Noto Sans Devanagari"/>
        <family val="2"/>
      </rPr>
      <t xml:space="preserve">تم عمل تجربة على نموذج الشكوى علما انه تم التواصل على الارقام الموجود للافاده والتقيم والرقم خارج الخدمة </t>
    </r>
    <r>
      <rPr>
        <sz val="10"/>
        <color theme="1"/>
        <rFont val="Calibri"/>
        <family val="0"/>
        <charset val="1"/>
      </rPr>
      <t xml:space="preserve">.</t>
    </r>
  </si>
  <si>
    <t xml:space="preserve">A trial was conducted on the complaint form, noting that the numbers provided were contacted for information and evaluation, but the number was out of service.</t>
  </si>
  <si>
    <t xml:space="preserve">عيادات جراحة المخ والأعصاب</t>
  </si>
  <si>
    <t xml:space="preserve">3.5.Staffing</t>
  </si>
  <si>
    <t xml:space="preserve">3.5.2.Specialty not available</t>
  </si>
  <si>
    <r>
      <rPr>
        <sz val="10"/>
        <color theme="1"/>
        <rFont val="Noto Sans Devanagari"/>
        <family val="2"/>
      </rPr>
      <t xml:space="preserve">تم زيارة الدكتوره رنيم العام الماضي واجراء علاج للعصب وعند معاودة نفس الاشكالية لنفس السن تم التواصل لحجز موعد معها وتمت افادتي  الدكتوره اساساَ غير متخصصه بعلاج الاعصاب كيف يتم علاجي من قبلها وهي غير متخصصه بذلك </t>
    </r>
    <r>
      <rPr>
        <sz val="10"/>
        <color theme="1"/>
        <rFont val="Calibri"/>
        <family val="0"/>
        <charset val="1"/>
      </rPr>
      <t xml:space="preserve">. </t>
    </r>
  </si>
  <si>
    <t xml:space="preserve">I visited Dr. Raneem last year and had a nerve treatment done. When the same problem recurred for the same tooth, I contacted her to book an appointment. I was informed that the doctor is not specialized in treating nerves. How can she treat me when she is not specialized in that?</t>
  </si>
  <si>
    <r>
      <rPr>
        <sz val="10"/>
        <color theme="1"/>
        <rFont val="Noto Sans Devanagari"/>
        <family val="2"/>
      </rPr>
      <t xml:space="preserve">عدم اصدار شهادة وفاة</t>
    </r>
    <r>
      <rPr>
        <sz val="10"/>
        <color theme="1"/>
        <rFont val="Calibri"/>
        <family val="0"/>
        <charset val="1"/>
      </rPr>
      <t xml:space="preserve">. </t>
    </r>
  </si>
  <si>
    <t xml:space="preserve">No death certificate issued.</t>
  </si>
  <si>
    <t xml:space="preserve">صيدلية الطوارئ</t>
  </si>
  <si>
    <r>
      <rPr>
        <sz val="10"/>
        <color theme="1"/>
        <rFont val="Noto Sans Devanagari"/>
        <family val="2"/>
      </rPr>
      <t xml:space="preserve">المراجع لديه تمديد وموافقه لعلاجه على نفقة وزارة الصحة وتم كتابة الخروج وبعد يومين من الخروج تمت افادته من قبل وزارة الصحة بإن تم التمديد </t>
    </r>
    <r>
      <rPr>
        <sz val="10"/>
        <color theme="1"/>
        <rFont val="Calibri"/>
        <family val="0"/>
        <charset val="1"/>
      </rPr>
      <t xml:space="preserve">. </t>
    </r>
  </si>
  <si>
    <t xml:space="preserve">The patient had an extension and approval for his treatment at the expense of the Ministry of Health, and the discharge was written. Two days after the discharge, he was informed by the Ministry of Health that the extension had been granted.</t>
  </si>
  <si>
    <t xml:space="preserve">Dr. MOHAMMED HASSAN SIDAHMED ISMAIL</t>
  </si>
  <si>
    <r>
      <rPr>
        <sz val="10"/>
        <color theme="1"/>
        <rFont val="Noto Sans Devanagari"/>
        <family val="2"/>
      </rPr>
      <t xml:space="preserve">عدم رفع تقارير مطلوبة الى شركة التامين </t>
    </r>
    <r>
      <rPr>
        <sz val="10"/>
        <color theme="1"/>
        <rFont val="Calibri"/>
        <family val="0"/>
        <charset val="1"/>
      </rPr>
      <t xml:space="preserve">. </t>
    </r>
  </si>
  <si>
    <t xml:space="preserve">Failure to submit required reports to the insurance company.</t>
  </si>
  <si>
    <r>
      <rPr>
        <sz val="10"/>
        <color theme="1"/>
        <rFont val="Noto Sans Devanagari"/>
        <family val="2"/>
      </rPr>
      <t xml:space="preserve">كنت اشتكي من الآم ووقت دخول الدكتورة المناوبة وبينما كنت سأشرح لها كامل شكواي قاطعتني بالتشخيص مباشرة قائلة  تعانين من الغازات امشي اكثر   وعندما اعترضت على سرعة التشخيص وهممت بشرح بقية شكواي حيث اني اعاني من الآم متفرقة في جسمي كانت غير مستمعة ومستعجلة وقالت </t>
    </r>
    <r>
      <rPr>
        <sz val="10"/>
        <color theme="1"/>
        <rFont val="Calibri"/>
        <family val="0"/>
        <charset val="1"/>
      </rPr>
      <t xml:space="preserve">(</t>
    </r>
    <r>
      <rPr>
        <sz val="10"/>
        <color theme="1"/>
        <rFont val="Noto Sans Devanagari"/>
        <family val="2"/>
      </rPr>
      <t xml:space="preserve">نحن دكاترة ونعرف</t>
    </r>
    <r>
      <rPr>
        <sz val="10"/>
        <color theme="1"/>
        <rFont val="Calibri"/>
        <family val="0"/>
        <charset val="1"/>
      </rPr>
      <t xml:space="preserve">!)</t>
    </r>
  </si>
  <si>
    <t xml:space="preserve">I was complaining of pain when the on-call doctor came in. While I was about to explain my full complaint, she interrupted me with a diagnosis, saying, "You are suffering from gas. Walk more." When I objected to the speed of the diagnosis and tried to explain the rest of my complaint, as I was suffering from scattered pains in my body, she was not listening and was in a hurry, saying, "We are doctors, and we know!</t>
  </si>
  <si>
    <r>
      <rPr>
        <sz val="10"/>
        <color theme="1"/>
        <rFont val="Noto Sans Devanagari"/>
        <family val="2"/>
      </rPr>
      <t xml:space="preserve">التأخير في الدخول للموعد علما بانه لم يكن هناك مراجعين قبلي ولم يتم استقبالي واستقبل جميع المراجعين المسجلين بعدي علماً قمت بأني قمت بالدفع على صلاة المغرب واسترجعت المبلغ على صلاة العشاء ارجو منكم الرد بسبب التأخير </t>
    </r>
    <r>
      <rPr>
        <sz val="10"/>
        <color theme="1"/>
        <rFont val="Calibri"/>
        <family val="0"/>
        <charset val="1"/>
      </rPr>
      <t xml:space="preserve">..</t>
    </r>
  </si>
  <si>
    <t xml:space="preserve">I was delayed in entering my appointment, even though there were no patients before me, and I was not seen while all the patients registered after me were seen. I paid at Maghrib prayer time and received a refund at Isha prayer time. I request your response regarding the delay.</t>
  </si>
  <si>
    <t xml:space="preserve">الموافقات الطبية</t>
  </si>
  <si>
    <t xml:space="preserve">تمريض قسم الإفاقة</t>
  </si>
  <si>
    <t xml:space="preserve">1.5.4.Errors in Pre-marriage lab test</t>
  </si>
  <si>
    <r>
      <rPr>
        <sz val="10"/>
        <color theme="1"/>
        <rFont val="Noto Sans Devanagari"/>
        <family val="2"/>
      </rPr>
      <t xml:space="preserve">التأخير في رفع نتيجة تحاليل الزواج  لأكثر من اسبوعين </t>
    </r>
    <r>
      <rPr>
        <sz val="10"/>
        <color theme="1"/>
        <rFont val="Calibri"/>
        <family val="0"/>
        <charset val="1"/>
      </rPr>
      <t xml:space="preserve">..</t>
    </r>
  </si>
  <si>
    <t xml:space="preserve">The delay in submitting the results of the premarital medical tests is more than two weeks.</t>
  </si>
  <si>
    <t xml:space="preserve"> لعدم رد القسم المعني</t>
  </si>
  <si>
    <r>
      <rPr>
        <sz val="10"/>
        <color theme="1"/>
        <rFont val="Noto Sans Devanagari"/>
        <family val="2"/>
      </rPr>
      <t xml:space="preserve">لم يتم التجاوب مع حالتي من قبل الدكتورة</t>
    </r>
    <r>
      <rPr>
        <sz val="10"/>
        <color theme="1"/>
        <rFont val="Calibri"/>
        <family val="0"/>
        <charset val="1"/>
      </rPr>
      <t xml:space="preserve">, </t>
    </r>
    <r>
      <rPr>
        <sz val="10"/>
        <color theme="1"/>
        <rFont val="Noto Sans Devanagari"/>
        <family val="2"/>
      </rPr>
      <t xml:space="preserve">ولم تتعامل معي بشكل لائق</t>
    </r>
    <r>
      <rPr>
        <sz val="10"/>
        <color theme="1"/>
        <rFont val="Calibri"/>
        <family val="0"/>
        <charset val="1"/>
      </rPr>
      <t xml:space="preserve">, </t>
    </r>
    <r>
      <rPr>
        <sz val="10"/>
        <color theme="1"/>
        <rFont val="Noto Sans Devanagari"/>
        <family val="2"/>
      </rPr>
      <t xml:space="preserve">ولم تسمح لي بالتفاهم معها بخصوص التحاليل</t>
    </r>
    <r>
      <rPr>
        <sz val="10"/>
        <color theme="1"/>
        <rFont val="Calibri"/>
        <family val="0"/>
        <charset val="1"/>
      </rPr>
      <t xml:space="preserve">. </t>
    </r>
    <r>
      <rPr>
        <sz val="10"/>
        <color theme="1"/>
        <rFont val="Noto Sans Devanagari"/>
        <family val="2"/>
      </rPr>
      <t xml:space="preserve">وتقول حتى</t>
    </r>
    <r>
      <rPr>
        <sz val="10"/>
        <color theme="1"/>
        <rFont val="Calibri"/>
        <family val="0"/>
        <charset val="1"/>
      </rPr>
      <t xml:space="preserve">( </t>
    </r>
    <r>
      <rPr>
        <sz val="10"/>
        <color theme="1"/>
        <rFont val="Noto Sans Devanagari"/>
        <family val="2"/>
      </rPr>
      <t xml:space="preserve">لو عطيك علاج مارح يفيد </t>
    </r>
    <r>
      <rPr>
        <sz val="10"/>
        <color theme="1"/>
        <rFont val="Calibri"/>
        <family val="0"/>
        <charset val="1"/>
      </rPr>
      <t xml:space="preserve">) . </t>
    </r>
  </si>
  <si>
    <t xml:space="preserve">The doctor did not respond to my case, did not treat me properly, and did not allow me to discuss the tests with her. She even said, "Even if I give you medication, it won't help</t>
  </si>
  <si>
    <r>
      <rPr>
        <sz val="10"/>
        <color theme="1"/>
        <rFont val="Noto Sans Devanagari"/>
        <family val="2"/>
      </rPr>
      <t xml:space="preserve">وقت الدخول للعياده قامت الممرضه بااخذ درجة الحراره خارج الأذن وابلغت الطبيب بانها لم تقوم باخذ درجة الحراره بالشكل الصحيح فقال انه </t>
    </r>
    <r>
      <rPr>
        <sz val="10"/>
        <color theme="1"/>
        <rFont val="Calibri"/>
        <family val="0"/>
        <charset val="1"/>
      </rPr>
      <t xml:space="preserve">(</t>
    </r>
    <r>
      <rPr>
        <sz val="10"/>
        <color theme="1"/>
        <rFont val="Noto Sans Devanagari"/>
        <family val="2"/>
      </rPr>
      <t xml:space="preserve">مجرد تلمسك يكفي واكمل الكشف</t>
    </r>
    <r>
      <rPr>
        <sz val="10"/>
        <color theme="1"/>
        <rFont val="Calibri"/>
        <family val="0"/>
        <charset val="1"/>
      </rPr>
      <t xml:space="preserve">) </t>
    </r>
    <r>
      <rPr>
        <sz val="10"/>
        <color theme="1"/>
        <rFont val="Noto Sans Devanagari"/>
        <family val="2"/>
      </rPr>
      <t xml:space="preserve">وقام بالسؤال هل لديك سيلان قلت فيني التهام  قال على قد السوال تجاوبين قلت نعم وسالته وش فيني قام برفع الصوت علي والتعامل معي بشكل غير لائق  وقال فيك التهاب شديد في الحلق وسوف يتم صرف مضاد لثلاث أيام  بالاضافه انه بعد ذلك رفض اعطائي اجازه وابلغني انه لايعطى المريض اجازه الا بوجود حراره  فقط </t>
    </r>
    <r>
      <rPr>
        <sz val="10"/>
        <color theme="1"/>
        <rFont val="Calibri"/>
        <family val="0"/>
        <charset val="1"/>
      </rPr>
      <t xml:space="preserve">.. </t>
    </r>
  </si>
  <si>
    <t xml:space="preserve">Upon entering the clinic, the nurse took my temperature outside my ear and informed the doctor that she had not taken the temperature correctly. He said that (just touching you is enough and continue the examination). He asked if I had a runny nose. I said I had a sore throat. He said, "You answer only the question." I said yes and asked him what was wrong with me. He raised his voice at me and treated me inappropriately. He said I had a severe throat infection and would be prescribed antibiotics for three days. In addition, he then refused to give me sick leave and informed me that he does not give sick leave to a patient unless there is a fever.</t>
  </si>
  <si>
    <r>
      <rPr>
        <sz val="10"/>
        <color theme="1"/>
        <rFont val="Noto Sans Devanagari"/>
        <family val="2"/>
      </rPr>
      <t xml:space="preserve">تم الرفع لتامين من قبل الدكتور دون التوضيح لذوي المريض بالاجراء المطلوب او اخذ الموافقه </t>
    </r>
    <r>
      <rPr>
        <sz val="10"/>
        <color theme="1"/>
        <rFont val="Calibri"/>
        <family val="0"/>
        <charset val="1"/>
      </rPr>
      <t xml:space="preserve">. </t>
    </r>
  </si>
  <si>
    <t xml:space="preserve">The insurance was requested by the doctor without explaining the required procedure to the patient's family or obtaining their consent.</t>
  </si>
  <si>
    <r>
      <rPr>
        <sz val="10"/>
        <color theme="1"/>
        <rFont val="Noto Sans Devanagari"/>
        <family val="2"/>
      </rPr>
      <t xml:space="preserve">تم التواصل بعد الخروج من قسم الطوارى </t>
    </r>
    <r>
      <rPr>
        <sz val="10"/>
        <color theme="1"/>
        <rFont val="Calibri"/>
        <family val="0"/>
        <charset val="1"/>
      </rPr>
      <t xml:space="preserve">(</t>
    </r>
    <r>
      <rPr>
        <sz val="10"/>
        <color theme="1"/>
        <rFont val="Noto Sans Devanagari"/>
        <family val="2"/>
      </rPr>
      <t xml:space="preserve">الصيدلية </t>
    </r>
    <r>
      <rPr>
        <sz val="10"/>
        <color theme="1"/>
        <rFont val="Calibri"/>
        <family val="0"/>
        <charset val="1"/>
      </rPr>
      <t xml:space="preserve">)  </t>
    </r>
    <r>
      <rPr>
        <sz val="10"/>
        <color theme="1"/>
        <rFont val="Noto Sans Devanagari"/>
        <family val="2"/>
      </rPr>
      <t xml:space="preserve">بإن يوجد مبلغ مستحق رغم دفع جميع الفواتير </t>
    </r>
    <r>
      <rPr>
        <sz val="10"/>
        <color theme="1"/>
        <rFont val="Calibri"/>
        <family val="0"/>
        <charset val="1"/>
      </rPr>
      <t xml:space="preserve">.</t>
    </r>
  </si>
  <si>
    <t xml:space="preserve">After leaving the emergency department (pharmacy), I was informed that there was an outstanding amount despite all bills having been paid.</t>
  </si>
  <si>
    <r>
      <rPr>
        <sz val="10"/>
        <color theme="1"/>
        <rFont val="Noto Sans Devanagari"/>
        <family val="2"/>
      </rPr>
      <t xml:space="preserve"> تم زيارة الطبيبة</t>
    </r>
    <r>
      <rPr>
        <sz val="10"/>
        <color theme="1"/>
        <rFont val="Calibri"/>
        <family val="0"/>
        <charset val="1"/>
      </rPr>
      <t xml:space="preserve">/ </t>
    </r>
    <r>
      <rPr>
        <sz val="10"/>
        <color theme="1"/>
        <rFont val="Noto Sans Devanagari"/>
        <family val="2"/>
      </rPr>
      <t xml:space="preserve">يوم الثلاثاء ٢٠٢٤</t>
    </r>
    <r>
      <rPr>
        <sz val="10"/>
        <color theme="1"/>
        <rFont val="Calibri"/>
        <family val="0"/>
        <charset val="1"/>
      </rPr>
      <t xml:space="preserve">/</t>
    </r>
    <r>
      <rPr>
        <sz val="10"/>
        <color theme="1"/>
        <rFont val="Noto Sans Devanagari"/>
        <family val="2"/>
      </rPr>
      <t xml:space="preserve">٥</t>
    </r>
    <r>
      <rPr>
        <sz val="10"/>
        <color theme="1"/>
        <rFont val="Calibri"/>
        <family val="0"/>
        <charset val="1"/>
      </rPr>
      <t xml:space="preserve">/</t>
    </r>
    <r>
      <rPr>
        <sz val="10"/>
        <color theme="1"/>
        <rFont val="Noto Sans Devanagari"/>
        <family val="2"/>
      </rPr>
      <t xml:space="preserve">٢٨ حيث تم التشخيص بأن الطفلة بحاجة إلى نظارة طبية و تم تفصيل النظارة في نفس اليوم على ان نحجز موعد المراجعة بعد شهر  ،،  وبعد شهر اتضح ان الطبيبة اخطأت في تعبئة بيانات قياس النظر لتفصيل النظارة الطبية للطفلة في الزيارة الأولى مما أدى إلى تضاعف الحالة </t>
    </r>
    <r>
      <rPr>
        <sz val="10"/>
        <color theme="1"/>
        <rFont val="Calibri"/>
        <family val="0"/>
        <charset val="1"/>
      </rPr>
      <t xml:space="preserve">(</t>
    </r>
    <r>
      <rPr>
        <sz val="10"/>
        <color theme="1"/>
        <rFont val="Noto Sans Devanagari"/>
        <family val="2"/>
      </rPr>
      <t xml:space="preserve">مرفق الصور</t>
    </r>
    <r>
      <rPr>
        <sz val="10"/>
        <color theme="1"/>
        <rFont val="Calibri"/>
        <family val="0"/>
        <charset val="1"/>
      </rPr>
      <t xml:space="preserve">) , </t>
    </r>
    <r>
      <rPr>
        <sz val="10"/>
        <color theme="1"/>
        <rFont val="Noto Sans Devanagari"/>
        <family val="2"/>
      </rPr>
      <t xml:space="preserve">علماً انه تم تشخيص الخطأ من قبل طبيب آخر بمستشفى آخر حيث ابلغني أن قياسات النظارة خاطئة وعند الرجوع للتقارير اتضح ذلك </t>
    </r>
    <r>
      <rPr>
        <sz val="10"/>
        <color theme="1"/>
        <rFont val="Calibri"/>
        <family val="0"/>
        <charset val="1"/>
      </rPr>
      <t xml:space="preserve">.. </t>
    </r>
    <r>
      <rPr>
        <sz val="10"/>
        <color theme="1"/>
        <rFont val="Noto Sans Devanagari"/>
        <family val="2"/>
      </rPr>
      <t xml:space="preserve">ارجو الرد و التعويض بكامل المصاريف التي تمت بسبب التشخيص الخاطئ </t>
    </r>
    <r>
      <rPr>
        <sz val="10"/>
        <color theme="1"/>
        <rFont val="Calibri"/>
        <family val="0"/>
        <charset val="1"/>
      </rPr>
      <t xml:space="preserve">.</t>
    </r>
  </si>
  <si>
    <t xml:space="preserve">The doctor visited on Tuesday, May 28, 2024, and diagnosed the child as needing eyeglasses. The glasses were made on the same day, with a follow-up appointment scheduled for a month later. A month later, it became clear that the doctor had made a mistake in filling out the vision measurement data for the child's eyeglasses during the first visit, which led to a worsening of the condition (photos attached). It should be noted that the error was diagnosed by another doctor at a different hospital, who informed me that the eyeglass measurements were incorrect. Upon reviewing the reports, this was confirmed. I request a response and full compensation for all expenses incurred due to the incorrect diagnosis.</t>
  </si>
  <si>
    <t xml:space="preserve">تم رفض الشكوى السابقة ضد شركة التأمين  تكافل الراجحي  لتغطية العلاج بداعي عدم وجود مبرر لإجراء عملية جراحية</t>
  </si>
  <si>
    <t xml:space="preserve">The previous complaint against Al Rajhi Takaful insurance company for treatment coverage was dismissed on the grounds that there was no justification for performing surgery.</t>
  </si>
  <si>
    <t xml:space="preserve">Dr. HUSSAM AHMED RUMAH IBRAHIM</t>
  </si>
  <si>
    <r>
      <rPr>
        <sz val="10"/>
        <color theme="1"/>
        <rFont val="Noto Sans Devanagari"/>
        <family val="2"/>
      </rPr>
      <t xml:space="preserve">رفع الإجازة الطبية للأم المرافقة مع الطفلة بأسم الطفلة بدون اي بيانات للأم في التقرير  </t>
    </r>
    <r>
      <rPr>
        <sz val="10"/>
        <color theme="1"/>
        <rFont val="Calibri"/>
        <family val="0"/>
        <charset val="1"/>
      </rPr>
      <t xml:space="preserve">.</t>
    </r>
  </si>
  <si>
    <t xml:space="preserve">The medical leave for the mother accompanying the child was submitted in the child’s name without any data for the mother in the report.</t>
  </si>
  <si>
    <t xml:space="preserve">Dr. DOAA AWAD MASSOUD MOHAMED</t>
  </si>
  <si>
    <r>
      <rPr>
        <sz val="10"/>
        <color theme="1"/>
        <rFont val="Noto Sans Devanagari"/>
        <family val="2"/>
      </rPr>
      <t xml:space="preserve">حضرت مع المريضة الى الطواريء بخصوص اشكالية طارئة تعاني منها </t>
    </r>
    <r>
      <rPr>
        <sz val="10"/>
        <color theme="1"/>
        <rFont val="Calibri"/>
        <family val="0"/>
        <charset val="1"/>
      </rPr>
      <t xml:space="preserve">( </t>
    </r>
    <r>
      <rPr>
        <sz val="10"/>
        <color theme="1"/>
        <rFont val="Noto Sans Devanagari"/>
        <family val="2"/>
      </rPr>
      <t xml:space="preserve">احتباس بالبول</t>
    </r>
    <r>
      <rPr>
        <sz val="10"/>
        <color theme="1"/>
        <rFont val="Calibri"/>
        <family val="0"/>
        <charset val="1"/>
      </rPr>
      <t xml:space="preserve">) </t>
    </r>
    <r>
      <rPr>
        <sz val="10"/>
        <color theme="1"/>
        <rFont val="Noto Sans Devanagari"/>
        <family val="2"/>
      </rPr>
      <t xml:space="preserve">وكانت تحتاج الى قسطرة و عناية طارئة ولكن طلب منا الاطباء الذين استقبلوا الحالة الانتظار بما يقارب اكثر من ساعة لعمل فحوصات و اشعة وانتظار نتيجتها علماً بأنه لم يتم اخبارنا بتكلفتها </t>
    </r>
    <r>
      <rPr>
        <sz val="10"/>
        <color theme="1"/>
        <rFont val="Calibri"/>
        <family val="0"/>
        <charset val="1"/>
      </rPr>
      <t xml:space="preserve">.. </t>
    </r>
    <r>
      <rPr>
        <sz val="10"/>
        <color theme="1"/>
        <rFont val="Noto Sans Devanagari"/>
        <family val="2"/>
      </rPr>
      <t xml:space="preserve">وبينما المريضة لم تكن تحتمل الانتظار لذا توجهنا بالخروج فورا لمستشفى اخر </t>
    </r>
    <r>
      <rPr>
        <sz val="10"/>
        <color theme="1"/>
        <rFont val="Calibri"/>
        <family val="0"/>
        <charset val="1"/>
      </rPr>
      <t xml:space="preserve">.. </t>
    </r>
  </si>
  <si>
    <t xml:space="preserve">I accompanied the patient to the emergency room regarding an urgent problem she was suffering from (urinary retention). She needed a catheter and emergency care, but the doctors who received the case asked us to wait for approximately more than an hour to conduct tests and X-rays and wait for the results, noting that we were not informed of the cost. While the patient could not bear the wait, we went out immediately to another hospital.</t>
  </si>
  <si>
    <r>
      <rPr>
        <sz val="10"/>
        <color theme="1"/>
        <rFont val="Noto Sans Devanagari"/>
        <family val="2"/>
      </rPr>
      <t xml:space="preserve">تم نقل المريضه عبير بالهلال الاحمر نتيجة حادث مروري وعند وصول الحاله رفضو اجراء اللازم لعدم تغطية التامين الخاص بها </t>
    </r>
    <r>
      <rPr>
        <sz val="10"/>
        <color theme="1"/>
        <rFont val="Calibri"/>
        <family val="0"/>
        <charset val="1"/>
      </rPr>
      <t xml:space="preserve">...</t>
    </r>
  </si>
  <si>
    <t xml:space="preserve">The patient Abeer was transported by the Red Crescent following a traffic accident, but upon arrival they refused to provide the necessary treatment because her insurance did not cover it.</t>
  </si>
  <si>
    <r>
      <rPr>
        <sz val="10"/>
        <color theme="1"/>
        <rFont val="Noto Sans Devanagari"/>
        <family val="2"/>
      </rPr>
      <t xml:space="preserve">خرجنا من المستشفى دون الحصول على خدمة </t>
    </r>
    <r>
      <rPr>
        <sz val="10"/>
        <color theme="1"/>
        <rFont val="Calibri"/>
        <family val="0"/>
        <charset val="1"/>
      </rPr>
      <t xml:space="preserve">.. </t>
    </r>
  </si>
  <si>
    <t xml:space="preserve">We left the hospital without receiving any service.</t>
  </si>
  <si>
    <t xml:space="preserve"> تم الموافقة من قبل التامين على اجراء العملية بتركيب دعامه مع المنظار واثناء العملية لم يتم استخدام المنظار بناء على كلام الدكتور ان الحالب ضيق وتم الاكتفاء بتركيب الدعامه فقط ولم يذكر لتامين انه لم يستخدم المنظار الا بعد مرور شهر واكثر تم الحضور لفك الدعامه وقام الطبيب برفع طلب منظار اخر وذكر الاسباب السابقه  تمت الموافقه من قبل التامين على شيل الدعامه فقط والمنظار تم رفضه وتوضيح انه تم رفع طلب سابق لنفس الاجراء</t>
  </si>
  <si>
    <t xml:space="preserve">The insurance approved the procedure, which involved stent placement with endoscopy. However, the endoscope was not used during the procedure, as the doctor stated the ureter was narrowed, and only the stent was placed. The insurance company was not informed that the endoscope was not used until over a month later. The patient returned to have the stent removed, and the doctor requested another endoscopy, citing the same reasons. The insurance company approved only the stent removal, but the endoscopy was refused, with the explanation that a previous request for the same procedure had already been submitted.</t>
  </si>
  <si>
    <t xml:space="preserve">شهد العنزي</t>
  </si>
  <si>
    <r>
      <rPr>
        <sz val="10"/>
        <color theme="1"/>
        <rFont val="Noto Sans Devanagari"/>
        <family val="2"/>
      </rPr>
      <t xml:space="preserve">تم حضورنا الى الطوارى مع ابنتي بتاريخ </t>
    </r>
    <r>
      <rPr>
        <sz val="10"/>
        <color theme="1"/>
        <rFont val="Calibri"/>
        <family val="0"/>
        <charset val="1"/>
      </rPr>
      <t xml:space="preserve">12/8/2024 </t>
    </r>
    <r>
      <rPr>
        <sz val="10"/>
        <color theme="1"/>
        <rFont val="Noto Sans Devanagari"/>
        <family val="2"/>
      </rPr>
      <t xml:space="preserve">وتم رفع طلب موافقه لشركة التامين وبعد التوجهه للاستقبال للاستفسار عن حالة طلبي وافادني بالتواصل مع التامين</t>
    </r>
  </si>
  <si>
    <t xml:space="preserve">We went to the emergency room with my daughter on 12/8/2024 and submitted an approval request to the insurance company. After going to reception to inquire about the status of my request, I was told to contact the insurance company.</t>
  </si>
  <si>
    <t xml:space="preserve">شهد مصلح العنزي</t>
  </si>
  <si>
    <r>
      <rPr>
        <sz val="10"/>
        <color theme="1"/>
        <rFont val="Noto Sans Devanagari"/>
        <family val="2"/>
      </rPr>
      <t xml:space="preserve">السلام عليكم يوجد لدي صرف دواء بشكل شهري لعدد </t>
    </r>
    <r>
      <rPr>
        <sz val="10"/>
        <color theme="1"/>
        <rFont val="Calibri"/>
        <family val="0"/>
        <charset val="1"/>
      </rPr>
      <t xml:space="preserve">4 </t>
    </r>
    <r>
      <rPr>
        <sz val="10"/>
        <color theme="1"/>
        <rFont val="Noto Sans Devanagari"/>
        <family val="2"/>
      </rPr>
      <t xml:space="preserve">حقن هرمون النمو و في كل مره يتاخر المستشفي في رفع طلب الموافقه و عدم الالتزام باعطاء التأمين المستندات </t>
    </r>
  </si>
  <si>
    <t xml:space="preserve">Peace be upon you. I have a monthly prescription for four growth hormone injections, and each time the hospital delays submitting the approval request and fails to provide the insurance company with the necessary documents.</t>
  </si>
  <si>
    <r>
      <rPr>
        <sz val="10"/>
        <color theme="1"/>
        <rFont val="Noto Sans Devanagari"/>
        <family val="2"/>
      </rPr>
      <t xml:space="preserve">ادخلت زوجتي الى المستشفى يوم </t>
    </r>
    <r>
      <rPr>
        <sz val="10"/>
        <color theme="1"/>
        <rFont val="Calibri"/>
        <family val="0"/>
        <charset val="1"/>
      </rPr>
      <t xml:space="preserve">14 </t>
    </r>
    <r>
      <rPr>
        <sz val="10"/>
        <color theme="1"/>
        <rFont val="Noto Sans Devanagari"/>
        <family val="2"/>
      </rPr>
      <t xml:space="preserve">سبتمبرونزلت بعد الولاده للغرفة الساعة الثالثة صباحاً  و بعد ذلك الساعة العاشرة صباحاً اتصل قسم المحاسبة يطلب مني اما دفع مبلغ </t>
    </r>
    <r>
      <rPr>
        <sz val="10"/>
        <color theme="1"/>
        <rFont val="Calibri"/>
        <family val="0"/>
        <charset val="1"/>
      </rPr>
      <t xml:space="preserve">3573  </t>
    </r>
    <r>
      <rPr>
        <sz val="10"/>
        <color theme="1"/>
        <rFont val="Noto Sans Devanagari"/>
        <family val="2"/>
      </rPr>
      <t xml:space="preserve">لعدم تغطية التأمين كامل تكاليف الولادة </t>
    </r>
  </si>
  <si>
    <t xml:space="preserve">My wife was admitted to the hospital on September 14th. After giving birth, she was taken to her room at 3:00 AM. Then, at 10:00 AM, the accounting department called, demanding that I pay 3573 because the insurance did not cover the full cost of childbirth.</t>
  </si>
  <si>
    <r>
      <rPr>
        <sz val="10"/>
        <color theme="1"/>
        <rFont val="Noto Sans Devanagari"/>
        <family val="2"/>
      </rPr>
      <t xml:space="preserve">أثناء وجودي  في وحدة العناية المركزة، وجدنا الممرضة تضع أغراض والدتي </t>
    </r>
    <r>
      <rPr>
        <sz val="10"/>
        <color theme="1"/>
        <rFont val="Calibri"/>
        <family val="0"/>
        <charset val="1"/>
      </rPr>
      <t xml:space="preserve">(</t>
    </r>
    <r>
      <rPr>
        <sz val="10"/>
        <color theme="1"/>
        <rFont val="Noto Sans Devanagari"/>
        <family val="2"/>
      </rPr>
      <t xml:space="preserve">حفاضات، بطانية، إلخ</t>
    </r>
    <r>
      <rPr>
        <sz val="10"/>
        <color theme="1"/>
        <rFont val="Calibri"/>
        <family val="0"/>
        <charset val="1"/>
      </rPr>
      <t xml:space="preserve">) </t>
    </r>
    <r>
      <rPr>
        <sz val="10"/>
        <color theme="1"/>
        <rFont val="Noto Sans Devanagari"/>
        <family val="2"/>
      </rPr>
      <t xml:space="preserve">على سلة النفايات الملوثة وتستخدمها كطاولة</t>
    </r>
  </si>
  <si>
    <t xml:space="preserve">While me and Dr. Ali Al-Habib were in ICU , we found the nurse inside putting my mother’s things (diapers,blanket etc ..) on the contaminated waste bascket and using it as a table</t>
  </si>
  <si>
    <t xml:space="preserve">التعامل الغير مهني مع المريض  وترك المريض على الشباك بدون اخباره بالإشكالية التي تتطلب منه الانتظار لفترة طويلة وبعد طول انتظار ترسلني لشباك اخر بدون شرح وعندما ذكرت انني سأشتكي قالت اشتكي </t>
  </si>
  <si>
    <t xml:space="preserve">The unprofessional treatment of the patient, leaving him at the window without explaining the problem that required him to wait for a long time, and after a long wait, sending me to another window without explanation. When I mentioned that I would complain, she said, "Go ahead and complain.</t>
  </si>
  <si>
    <r>
      <rPr>
        <sz val="10"/>
        <color theme="1"/>
        <rFont val="Noto Sans Devanagari"/>
        <family val="2"/>
      </rPr>
      <t xml:space="preserve">كان لدي موعد مع الدكتور يوم الخميس الساعه ٠٥</t>
    </r>
    <r>
      <rPr>
        <sz val="10"/>
        <color theme="1"/>
        <rFont val="Calibri"/>
        <family val="0"/>
        <charset val="1"/>
      </rPr>
      <t xml:space="preserve">:</t>
    </r>
    <r>
      <rPr>
        <sz val="10"/>
        <color theme="1"/>
        <rFont val="Noto Sans Devanagari"/>
        <family val="2"/>
      </rPr>
      <t xml:space="preserve">٣٠ وحضرت على الموعد ولم يكن الطبيب في العياده انتظرت حتى حضر عيادته حوالي ١٠ دقايق، عند حضوره قام الطبيب باستلام مراجع قبلي ومن بعدها نادت الممرضى باسمي وذهبت لها عند ذهابي لها قامت بادخال شخص اخر  جلست وانتظرت و بعد خروج المراجع خرج الدكتور فورا من عيادته سألت الممرضة عن سبب خروجه قال انه </t>
    </r>
    <r>
      <rPr>
        <sz val="10"/>
        <color theme="1"/>
        <rFont val="Calibri"/>
        <family val="0"/>
        <charset val="1"/>
      </rPr>
      <t xml:space="preserve">Break </t>
    </r>
    <r>
      <rPr>
        <sz val="10"/>
        <color theme="1"/>
        <rFont val="Noto Sans Devanagari"/>
        <family val="2"/>
      </rPr>
      <t xml:space="preserve">استراحه سألتها كيف استراحه وانا لدي موعد لم تجب بشي ودخلت عيادتها و عندها ذهبت للاستقبال قمت باسترجاع الفاتوره والدخول لطبيب اخر لتجنب اي جدل ارجوا الرد بسبب هذا التعامل الغير مهني في المواعيد والرجوع للكاميرات ان استدعى الامر </t>
    </r>
    <r>
      <rPr>
        <sz val="10"/>
        <color theme="1"/>
        <rFont val="Calibri"/>
        <family val="0"/>
        <charset val="1"/>
      </rPr>
      <t xml:space="preserve">...</t>
    </r>
  </si>
  <si>
    <t xml:space="preserve">I had an appointment with the doctor on Thursday at 5:30. I arrived on time, but the doctor wasn't in the clinic. I waited for about 10 minutes until he arrived. When he arrived, the doctor saw a patient before me, and then the nurse called my name. I went to her, and when I got there, she let another person in. I sat and waited, and after the patient left, the doctor immediately left his office. I asked the nurse why he left, and she said it was his break. I asked her how it was a break when I had an appointment, but she didn't answer and went into her office. Then I went to reception, got my receipt back, and went to another doctor to avoid any argument. I request a response regarding this unprofessional handling of appointments and a review of the security camera footage if necessary.</t>
  </si>
  <si>
    <t xml:space="preserve">تم إدخال تحاميل مما أدى إلى مضاعفات لابنتي</t>
  </si>
  <si>
    <t xml:space="preserve">‏Suppositories were inserted resulting in complications for my daughter</t>
  </si>
  <si>
    <t xml:space="preserve">كان والدي في التنويم و تم التواصل مع الدكتورة نشوى عن طريق التيليفون بعد ابلاغ الممرضة ان والدي يشعر بدوخه ولم تأتي للمريض علماً بان التواصل كان فقط عن طريق الممرضه لم يتم شرح نتائج التحليل لنا ولا اسباب التعب المحتملة بل كتب لنا خروج </t>
  </si>
  <si>
    <t xml:space="preserve">My father was hospitalized, and we contacted Dr. Nashwa by phone after informing the nurse that my father was feeling dizzy. She did not come to see him, and the communication was only through the nurse. The test results and possible causes of his fatigue were not explained to us; instead, we were discharged.</t>
  </si>
  <si>
    <r>
      <rPr>
        <sz val="10"/>
        <color theme="1"/>
        <rFont val="Noto Sans Devanagari"/>
        <family val="2"/>
      </rPr>
      <t xml:space="preserve">تم رفع الصوت من قبل الدكتور والانزعاج وقت زيارة ابنة المريضة حيث قال</t>
    </r>
    <r>
      <rPr>
        <sz val="10"/>
        <color theme="1"/>
        <rFont val="Calibri"/>
        <family val="0"/>
        <charset val="1"/>
      </rPr>
      <t xml:space="preserve">"</t>
    </r>
    <r>
      <rPr>
        <sz val="10"/>
        <color theme="1"/>
        <rFont val="Noto Sans Devanagari"/>
        <family val="2"/>
      </rPr>
      <t xml:space="preserve">اخرجوا والدتكم الوزاره لا تتكلف بدفع المبلغ والحالة لاتستدعي </t>
    </r>
    <r>
      <rPr>
        <sz val="10"/>
        <color theme="1"/>
        <rFont val="Calibri"/>
        <family val="0"/>
        <charset val="1"/>
      </rPr>
      <t xml:space="preserve">" </t>
    </r>
    <r>
      <rPr>
        <sz val="10"/>
        <color theme="1"/>
        <rFont val="Noto Sans Devanagari"/>
        <family val="2"/>
      </rPr>
      <t xml:space="preserve">كان اسلوبه غير مهني ابداً علماً بأن والدتي تعرضت لسكتة قلبية بعد فترة من هذا الكلام وعدم المهنية </t>
    </r>
  </si>
  <si>
    <t xml:space="preserve">The doctor raised his voice and became agitated during the patient's daughter's visit, saying, "Take your mother out. The ministry won't cover the cost, and the case doesn't warrant it." His manner was completely unprofessional. My mother suffered a heart attack shortly after this statement and his unprofessional behavior.</t>
  </si>
  <si>
    <r>
      <rPr>
        <sz val="10"/>
        <color theme="1"/>
        <rFont val="Noto Sans Devanagari"/>
        <family val="2"/>
      </rPr>
      <t xml:space="preserve">كان هناك لا مبالاه لحالة المريضة النفسية و اسئلتها عن العملية القيصرية حيث انها اول عملية لها وكنا متخوفين وكان من الطبيعي ان نسأل و نستفسر لكن كان اسلوب الدكتورة في الرد كان غير مهني ولم تعرنا الاهتمام المطلوب او تطمئن مخاوف واسئلة المريض وذويه </t>
    </r>
    <r>
      <rPr>
        <sz val="10"/>
        <color theme="1"/>
        <rFont val="Calibri"/>
        <family val="0"/>
        <charset val="1"/>
      </rPr>
      <t xml:space="preserve">.... </t>
    </r>
  </si>
  <si>
    <t xml:space="preserve">There was a lack of concern for the patient's psychological state and her questions about the cesarean section, as it was her first operation and we were apprehensive. It was natural for us to ask and inquire, but the doctor's manner of responding was unprofessional, and she did not give us the required attention or reassure the patient and her family of their concerns and questions.</t>
  </si>
  <si>
    <r>
      <rPr>
        <sz val="10"/>
        <color theme="1"/>
        <rFont val="Noto Sans Devanagari"/>
        <family val="2"/>
      </rPr>
      <t xml:space="preserve">أثناء استحمام طفلي، كانت الممرضة قاسية عليه وكادت أن تضرب رأسه، وبعد الاستحمام وضعته في نفس المنشفة الملطخة بالدم ولم يكن نظيفاً</t>
    </r>
    <r>
      <rPr>
        <sz val="10"/>
        <color theme="1"/>
        <rFont val="Calibri"/>
        <family val="0"/>
        <charset val="1"/>
      </rPr>
      <t xml:space="preserve">...</t>
    </r>
  </si>
  <si>
    <t xml:space="preserve">WHEN SHOWRING MY BABY THE NURSE WAS HARSH WITH THE BABY ALMOST HIT HIS HEAD WHILE AFTER THE SHOWER HE WAS PUT IN THE SAME TOWEL WITH BLOOD AND WAS NOT CLEAN ....</t>
  </si>
  <si>
    <r>
      <rPr>
        <sz val="10"/>
        <color theme="1"/>
        <rFont val="Noto Sans Devanagari"/>
        <family val="2"/>
      </rPr>
      <t xml:space="preserve">مررت بتجربتين سيئتين مع التمريض هناك</t>
    </r>
    <r>
      <rPr>
        <sz val="10"/>
        <color theme="1"/>
        <rFont val="Calibri"/>
        <family val="0"/>
        <charset val="1"/>
      </rPr>
      <t xml:space="preserve">. </t>
    </r>
    <r>
      <rPr>
        <sz val="10"/>
        <color theme="1"/>
        <rFont val="Noto Sans Devanagari"/>
        <family val="2"/>
      </rPr>
      <t xml:space="preserve">أولاً، كنت أنادي على أحد بعد العملية لأني كنت أشعر بالبرد ولم أتلقَ أي رد</t>
    </r>
    <r>
      <rPr>
        <sz val="10"/>
        <color theme="1"/>
        <rFont val="Calibri"/>
        <family val="0"/>
        <charset val="1"/>
      </rPr>
      <t xml:space="preserve">. </t>
    </r>
    <r>
      <rPr>
        <sz val="10"/>
        <color theme="1"/>
        <rFont val="Noto Sans Devanagari"/>
        <family val="2"/>
      </rPr>
      <t xml:space="preserve">الممرضة التي حضرت شغّلت المدفأة، وعندما تعطلت انصرفت رغم أنني كنت أنادي</t>
    </r>
    <r>
      <rPr>
        <sz val="10"/>
        <color theme="1"/>
        <rFont val="Calibri"/>
        <family val="0"/>
        <charset val="1"/>
      </rPr>
      <t xml:space="preserve">. </t>
    </r>
    <r>
      <rPr>
        <sz val="10"/>
        <color theme="1"/>
        <rFont val="Noto Sans Devanagari"/>
        <family val="2"/>
      </rPr>
      <t xml:space="preserve">ثم ممرضة أخرى أخبرتها أن إبرة المحلول الوريدي تؤلمني، فدفعتني بقوة مما زاد ألمي</t>
    </r>
    <r>
      <rPr>
        <sz val="10"/>
        <color theme="1"/>
        <rFont val="Calibri"/>
        <family val="0"/>
        <charset val="1"/>
      </rPr>
      <t xml:space="preserve">. </t>
    </r>
    <r>
      <rPr>
        <sz val="10"/>
        <color theme="1"/>
        <rFont val="Noto Sans Devanagari"/>
        <family val="2"/>
      </rPr>
      <t xml:space="preserve">وعندما طلبت من أحد أقاربي أن يأتي ليرعاني ويبقى معي، قالت الممرضة شيئًا من قبيل</t>
    </r>
    <r>
      <rPr>
        <sz val="10"/>
        <color theme="1"/>
        <rFont val="Calibri"/>
        <family val="0"/>
        <charset val="1"/>
      </rPr>
      <t xml:space="preserve">: "</t>
    </r>
    <r>
      <rPr>
        <sz val="10"/>
        <color theme="1"/>
        <rFont val="Noto Sans Devanagari"/>
        <family val="2"/>
      </rPr>
      <t xml:space="preserve">أنتِ لستِ طفلة، الأطفال فقط هم من يحتاجون إلى من يبقى معهم</t>
    </r>
    <r>
      <rPr>
        <sz val="10"/>
        <color theme="1"/>
        <rFont val="Calibri"/>
        <family val="0"/>
        <charset val="1"/>
      </rPr>
      <t xml:space="preserve">". </t>
    </r>
    <r>
      <rPr>
        <sz val="10"/>
        <color theme="1"/>
        <rFont val="Noto Sans Devanagari"/>
        <family val="2"/>
      </rPr>
      <t xml:space="preserve">كما تم إجباري على ارتداء ملابسي بسرعة كبيرة والمغادرة بعد العملية بفترة قصيرة</t>
    </r>
    <r>
      <rPr>
        <sz val="10"/>
        <color theme="1"/>
        <rFont val="Calibri"/>
        <family val="0"/>
        <charset val="1"/>
      </rPr>
      <t xml:space="preserve">. </t>
    </r>
    <r>
      <rPr>
        <sz val="10"/>
        <color theme="1"/>
        <rFont val="Noto Sans Devanagari"/>
        <family val="2"/>
      </rPr>
      <t xml:space="preserve">دفعت المال لأحصل على خدمة عالية الجودة واحترافية، ولم أجد ذلك في هذه الحالة</t>
    </r>
    <r>
      <rPr>
        <sz val="10"/>
        <color theme="1"/>
        <rFont val="Calibri"/>
        <family val="0"/>
        <charset val="1"/>
      </rPr>
      <t xml:space="preserve">.</t>
    </r>
  </si>
  <si>
    <t xml:space="preserve">I had two bad experiences with the nursing there , first I was calling on anyone after surgery cause I was cold and there was no response the nurse who came turned on the heater and when it fell she just walked away though I was calling then another nurse whom I told the IV needle was hurting me she pushed forward harshly and led to me being in pain and when I called a relative to come take care of me and stay the nurse said something like “ you are not a baby only babies need someone to stay with them”I was also rushed so quickly to wear my clothes and leave short tim after the procedure..  I paid money to get high quality and professional service I did not find that in this situation …. </t>
  </si>
  <si>
    <r>
      <rPr>
        <sz val="10"/>
        <color theme="1"/>
        <rFont val="Noto Sans Devanagari"/>
        <family val="2"/>
      </rPr>
      <t xml:space="preserve">بعد خروجي من المستشفى، تم إدخالي إلى الغرفة ٥١١٣</t>
    </r>
    <r>
      <rPr>
        <sz val="10"/>
        <color theme="1"/>
        <rFont val="Calibri"/>
        <family val="0"/>
        <charset val="1"/>
      </rPr>
      <t xml:space="preserve">. كانت ممرضة هندية ترتدي الحجاب غير مهنية على الإطلاق في تعاملها معي كمريضة. أود أن تشمل شكواي مشرفة التمريض وقراراتها بشأن طاقم التمريض.
</t>
    </r>
    <r>
      <rPr>
        <sz val="10"/>
        <color theme="1"/>
        <rFont val="Noto Sans Devanagari"/>
        <family val="2"/>
      </rPr>
      <t xml:space="preserve">أولاً، لا يجيدون إدخال إبرة المحلول الوريدي بشكل صحيح، وقد حاولت العديد من الممرضات مرارًا وتكرارًا في أماكن مختلفة من جسدي، مما تسبب لي بألم شديد إلى أن تم استدعاء طبيب التخدير</t>
    </r>
    <r>
      <rPr>
        <sz val="10"/>
        <color theme="1"/>
        <rFont val="Calibri"/>
        <family val="0"/>
        <charset val="1"/>
      </rPr>
      <t xml:space="preserve">.
</t>
    </r>
    <r>
      <rPr>
        <sz val="10"/>
        <color theme="1"/>
        <rFont val="Noto Sans Devanagari"/>
        <family val="2"/>
      </rPr>
      <t xml:space="preserve">ثانيًا، يستغرقون وقتًا طويلاً جدًا للاستجابة لنداءات المرضى الذين ينزلون من غرفتهم طلبًا للمساعدة</t>
    </r>
    <r>
      <rPr>
        <sz val="10"/>
        <color theme="1"/>
        <rFont val="Calibri"/>
        <family val="0"/>
        <charset val="1"/>
      </rPr>
      <t xml:space="preserve">.
</t>
    </r>
    <r>
      <rPr>
        <sz val="10"/>
        <color theme="1"/>
        <rFont val="Noto Sans Devanagari"/>
        <family val="2"/>
      </rPr>
      <t xml:space="preserve">كما لاحظت أنهم يعطونني مسكنات الألم دون الرجوع إلى ملفي الطبي لمعرفة أي معلومات مهمة أو حساسية لدي</t>
    </r>
    <r>
      <rPr>
        <sz val="10"/>
        <color theme="1"/>
        <rFont val="Calibri"/>
        <family val="0"/>
        <charset val="1"/>
      </rPr>
      <t xml:space="preserve">.
</t>
    </r>
    <r>
      <rPr>
        <sz val="10"/>
        <color theme="1"/>
        <rFont val="Noto Sans Devanagari"/>
        <family val="2"/>
      </rPr>
      <t xml:space="preserve">أخيرًا، أود الإشارة إلى أنه عندما أخبرت الطبيب المناوب أنني أتألم، قال إن الألم وهم، وهذا رد غير مهني تجاه المريض</t>
    </r>
    <r>
      <rPr>
        <sz val="10"/>
        <color theme="1"/>
        <rFont val="Calibri"/>
        <family val="0"/>
        <charset val="1"/>
      </rPr>
      <t xml:space="preserve">.</t>
    </r>
  </si>
  <si>
    <t xml:space="preserve">I was admitted in room 5113 after the recovery , an indian national nurse who wears hijab was so unprofessional in dealing with me as a patient , I would like my complain to include the nursing supervisor and their choices with nursing staff ..
First they don’t know how to professionally insert an iv needle many nurses have tried multiple times in different places in my body which led to pain until an Anesthesiologist was called .
Second they take very long time to respond to a recovery patients call to the room for help .
Also I have noticed them giving me painkillers without going back to read my file to know any imoirtant informations and or Allergies …
Last im noting that when I told the doctor on duty im in pain he said pain is delusion which is unprofessional response to a patient …</t>
  </si>
  <si>
    <r>
      <rPr>
        <sz val="10"/>
        <color theme="1"/>
        <rFont val="Noto Sans Devanagari"/>
        <family val="2"/>
      </rPr>
      <t xml:space="preserve">وصلت لموعدي متأخراً ٥ دقائق وانتظرت لمدة ١٥ دقيقة دون أن يتم استدعائي سالت موظفة الاستقبال وذكرت لي بأن الأخصائي سالم يوجد لديه اجتماع خلال وقت موعدي توجهت للإدارة لإيجاد حل حيث أنه لدي موعد أسنان في نفس المستشفى الساعة ٥ و ١٠ دقائق وعند عودتي مع موظف الإدارة كان سالم متواجد وكان مستاء وبررت له بأنه لدي موعد أسنان وقال لي </t>
    </r>
    <r>
      <rPr>
        <sz val="10"/>
        <color theme="1"/>
        <rFont val="Calibri"/>
        <family val="0"/>
        <charset val="1"/>
      </rPr>
      <t xml:space="preserve">" </t>
    </r>
    <r>
      <rPr>
        <sz val="10"/>
        <color theme="1"/>
        <rFont val="Noto Sans Devanagari"/>
        <family val="2"/>
      </rPr>
      <t xml:space="preserve">مشكلتك مو مشكلتي</t>
    </r>
    <r>
      <rPr>
        <sz val="10"/>
        <color theme="1"/>
        <rFont val="Calibri"/>
        <family val="0"/>
        <charset val="1"/>
      </rPr>
      <t xml:space="preserve">" </t>
    </r>
    <r>
      <rPr>
        <sz val="10"/>
        <color theme="1"/>
        <rFont val="Noto Sans Devanagari"/>
        <family val="2"/>
      </rPr>
      <t xml:space="preserve">تجنبت الحديث معه وتوجهت للإدارة للبحث عن بديل عنه</t>
    </r>
    <r>
      <rPr>
        <sz val="10"/>
        <color theme="1"/>
        <rFont val="Calibri"/>
        <family val="0"/>
        <charset val="1"/>
      </rPr>
      <t xml:space="preserve">. </t>
    </r>
    <r>
      <rPr>
        <sz val="10"/>
        <color theme="1"/>
        <rFont val="Noto Sans Devanagari"/>
        <family val="2"/>
      </rPr>
      <t xml:space="preserve">عدت مع الإدارة وتم تحديد الأخصائي عمر للمتابعة وعند دخولي بدأ سالم بالحديث عن التأخر عن المواعيد وعدم السماح للمرضى بالدخول قلت له هل تقصدني؟ قال </t>
    </r>
    <r>
      <rPr>
        <sz val="10"/>
        <color theme="1"/>
        <rFont val="Calibri"/>
        <family val="0"/>
        <charset val="1"/>
      </rPr>
      <t xml:space="preserve">" </t>
    </r>
    <r>
      <rPr>
        <sz val="10"/>
        <color theme="1"/>
        <rFont val="Noto Sans Devanagari"/>
        <family val="2"/>
      </rPr>
      <t xml:space="preserve">مالك دخل اتكلم معهم بكيفي ما كلمتك</t>
    </r>
    <r>
      <rPr>
        <sz val="10"/>
        <color theme="1"/>
        <rFont val="Calibri"/>
        <family val="0"/>
        <charset val="1"/>
      </rPr>
      <t xml:space="preserve">" </t>
    </r>
    <r>
      <rPr>
        <sz val="10"/>
        <color theme="1"/>
        <rFont val="Noto Sans Devanagari"/>
        <family val="2"/>
      </rPr>
      <t xml:space="preserve">قلت له توكل على الله وفيه غيرك يخدمني، رد علي وقال </t>
    </r>
    <r>
      <rPr>
        <sz val="10"/>
        <color theme="1"/>
        <rFont val="Calibri"/>
        <family val="0"/>
        <charset val="1"/>
      </rPr>
      <t xml:space="preserve">"</t>
    </r>
    <r>
      <rPr>
        <sz val="10"/>
        <color theme="1"/>
        <rFont val="Noto Sans Devanagari"/>
        <family val="2"/>
      </rPr>
      <t xml:space="preserve">رح لا أحط رجلي في فمك</t>
    </r>
    <r>
      <rPr>
        <sz val="10"/>
        <color theme="1"/>
        <rFont val="Calibri"/>
        <family val="0"/>
        <charset val="1"/>
      </rPr>
      <t xml:space="preserve">"..  </t>
    </r>
    <r>
      <rPr>
        <sz val="10"/>
        <color theme="1"/>
        <rFont val="Noto Sans Devanagari"/>
        <family val="2"/>
      </rPr>
      <t xml:space="preserve">أتوجه لكم بالشكوى للرد على عدم الاحترافية متمنياً التجاوب </t>
    </r>
    <r>
      <rPr>
        <sz val="10"/>
        <color theme="1"/>
        <rFont val="Calibri"/>
        <family val="0"/>
        <charset val="1"/>
      </rPr>
      <t xml:space="preserve">...</t>
    </r>
  </si>
  <si>
    <t xml:space="preserve">I arrived 5 minutes late for my appointment and waited for 15 minutes without being called. I asked the receptionist, and she told me that Specialist Salem was in a meeting during my appointment time. I went to the administration to find a solution, as I had a dental appointment at the same hospital at 5:10. When I returned with the administration employee, Salem was there and seemed upset. I explained that I had a dental appointment, and he told me, "Your problem isn't my problem." I avoided talking to him and went to the administration to find a replacement. I returned with the administration, and Specialist Omar was assigned to follow up. When I entered, Salem started talking about being late for appointments and not allowing patients to enter. I asked him if he meant me. He said, "It's none of your business. I'll talk to them as I please. I didn't speak to you." I told him to leave, and that someone else would help me. He replied, "Get lost, or I'll shove my foot in your mouth." I am submitting this complaint to you regarding this unprofessional conduct and hope for a response.</t>
  </si>
  <si>
    <t xml:space="preserve">طلب تقرير طبي للحالة الصحية للمريض لاستكمال علاجه </t>
  </si>
  <si>
    <t xml:space="preserve">A medical report on the patient's health condition was requested to complete his treatment.</t>
  </si>
  <si>
    <t xml:space="preserve">رفع اجازة في منصة صحتي بتاريخ خطأ لزياره سابقه </t>
  </si>
  <si>
    <t xml:space="preserve">Uploading a leave request to the Sehaty platform with the wrong date for a previous visit</t>
  </si>
  <si>
    <r>
      <rPr>
        <sz val="10"/>
        <color theme="1"/>
        <rFont val="Noto Sans Devanagari"/>
        <family val="2"/>
      </rPr>
      <t xml:space="preserve"> تم ولادتي مع الدكتوره دعاء في تاريخ ٢٧</t>
    </r>
    <r>
      <rPr>
        <sz val="10"/>
        <color theme="1"/>
        <rFont val="Calibri"/>
        <family val="0"/>
        <charset val="1"/>
      </rPr>
      <t xml:space="preserve">/</t>
    </r>
    <r>
      <rPr>
        <sz val="10"/>
        <color theme="1"/>
        <rFont val="Noto Sans Devanagari"/>
        <family val="2"/>
      </rPr>
      <t xml:space="preserve">٥</t>
    </r>
    <r>
      <rPr>
        <sz val="10"/>
        <color theme="1"/>
        <rFont val="Calibri"/>
        <family val="0"/>
        <charset val="1"/>
      </rPr>
      <t xml:space="preserve">/</t>
    </r>
    <r>
      <rPr>
        <sz val="10"/>
        <color theme="1"/>
        <rFont val="Noto Sans Devanagari"/>
        <family val="2"/>
      </rPr>
      <t xml:space="preserve">٢٠٢٤ والآن وبعد اشهر وملاحظة على تحركات الطفلة للاسف تم اكتشاف كسر في عظمة الترقوة لدى ابنتي من الولادة ولم يتم تبليغي او تبليغ والدها </t>
    </r>
    <r>
      <rPr>
        <sz val="10"/>
        <color theme="1"/>
        <rFont val="Calibri"/>
        <family val="0"/>
        <charset val="1"/>
      </rPr>
      <t xml:space="preserve">,</t>
    </r>
  </si>
  <si>
    <t xml:space="preserve">After months and observing the baby's movements, unfortunately, a fracture in my daughter's clavicle was discovered at birth, and neither I nor her father were informed.</t>
  </si>
  <si>
    <r>
      <rPr>
        <sz val="10"/>
        <color theme="1"/>
        <rFont val="Noto Sans Devanagari"/>
        <family val="2"/>
      </rPr>
      <t xml:space="preserve">طالبت باجازة أبوة رسمية مدتها ٣ ايام في اول اسبوع من تاريخ الولادة في اي ثلاث ايام من الاسبوع الاول بالتواريخ المطلوبة وليس للمستشفى حدها في اول </t>
    </r>
    <r>
      <rPr>
        <sz val="10"/>
        <color theme="1"/>
        <rFont val="Calibri"/>
        <family val="0"/>
        <charset val="1"/>
      </rPr>
      <t xml:space="preserve">3 </t>
    </r>
    <r>
      <rPr>
        <sz val="10"/>
        <color theme="1"/>
        <rFont val="Noto Sans Devanagari"/>
        <family val="2"/>
      </rPr>
      <t xml:space="preserve">ايام من تاريخ الولادة فقط </t>
    </r>
    <r>
      <rPr>
        <sz val="10"/>
        <color theme="1"/>
        <rFont val="Calibri"/>
        <family val="0"/>
        <charset val="1"/>
      </rPr>
      <t xml:space="preserve">, </t>
    </r>
    <r>
      <rPr>
        <sz val="10"/>
        <color theme="1"/>
        <rFont val="Noto Sans Devanagari"/>
        <family val="2"/>
      </rPr>
      <t xml:space="preserve">ارغب بوضع تواريخ اجازتي في اخر ثلاث ايام من الاسبوع الاول وهي تبدأ </t>
    </r>
    <r>
      <rPr>
        <sz val="10"/>
        <color theme="1"/>
        <rFont val="Calibri"/>
        <family val="0"/>
        <charset val="1"/>
      </rPr>
      <t xml:space="preserve">( </t>
    </r>
    <r>
      <rPr>
        <sz val="10"/>
        <color theme="1"/>
        <rFont val="Noto Sans Devanagari"/>
        <family val="2"/>
      </rPr>
      <t xml:space="preserve">يوم الاثنين ٢٠٢٤</t>
    </r>
    <r>
      <rPr>
        <sz val="10"/>
        <color theme="1"/>
        <rFont val="Calibri"/>
        <family val="0"/>
        <charset val="1"/>
      </rPr>
      <t xml:space="preserve">/</t>
    </r>
    <r>
      <rPr>
        <sz val="10"/>
        <color theme="1"/>
        <rFont val="Noto Sans Devanagari"/>
        <family val="2"/>
      </rPr>
      <t xml:space="preserve">٩</t>
    </r>
    <r>
      <rPr>
        <sz val="10"/>
        <color theme="1"/>
        <rFont val="Calibri"/>
        <family val="0"/>
        <charset val="1"/>
      </rPr>
      <t xml:space="preserve">/</t>
    </r>
    <r>
      <rPr>
        <sz val="10"/>
        <color theme="1"/>
        <rFont val="Noto Sans Devanagari"/>
        <family val="2"/>
      </rPr>
      <t xml:space="preserve">٣٠ م وتنتهي الاربعاء ٢٠٢٤</t>
    </r>
    <r>
      <rPr>
        <sz val="10"/>
        <color theme="1"/>
        <rFont val="Calibri"/>
        <family val="0"/>
        <charset val="1"/>
      </rPr>
      <t xml:space="preserve">/</t>
    </r>
    <r>
      <rPr>
        <sz val="10"/>
        <color theme="1"/>
        <rFont val="Noto Sans Devanagari"/>
        <family val="2"/>
      </rPr>
      <t xml:space="preserve">١٠</t>
    </r>
    <r>
      <rPr>
        <sz val="10"/>
        <color theme="1"/>
        <rFont val="Calibri"/>
        <family val="0"/>
        <charset val="1"/>
      </rPr>
      <t xml:space="preserve">/</t>
    </r>
    <r>
      <rPr>
        <sz val="10"/>
        <color theme="1"/>
        <rFont val="Noto Sans Devanagari"/>
        <family val="2"/>
      </rPr>
      <t xml:space="preserve">٢ م </t>
    </r>
    <r>
      <rPr>
        <sz val="10"/>
        <color theme="1"/>
        <rFont val="Calibri"/>
        <family val="0"/>
        <charset val="1"/>
      </rPr>
      <t xml:space="preserve">) . </t>
    </r>
    <r>
      <rPr>
        <sz val="10"/>
        <color theme="1"/>
        <rFont val="Noto Sans Devanagari"/>
        <family val="2"/>
      </rPr>
      <t xml:space="preserve">ثلاث ايام </t>
    </r>
    <r>
      <rPr>
        <sz val="10"/>
        <color theme="1"/>
        <rFont val="Calibri"/>
        <family val="0"/>
        <charset val="1"/>
      </rPr>
      <t xml:space="preserve">/ </t>
    </r>
    <r>
      <rPr>
        <sz val="10"/>
        <color theme="1"/>
        <rFont val="Noto Sans Devanagari"/>
        <family val="2"/>
      </rPr>
      <t xml:space="preserve">الاثنين </t>
    </r>
    <r>
      <rPr>
        <sz val="10"/>
        <color theme="1"/>
        <rFont val="Calibri"/>
        <family val="0"/>
        <charset val="1"/>
      </rPr>
      <t xml:space="preserve">- </t>
    </r>
    <r>
      <rPr>
        <sz val="10"/>
        <color theme="1"/>
        <rFont val="Noto Sans Devanagari"/>
        <family val="2"/>
      </rPr>
      <t xml:space="preserve">الثلاثاء</t>
    </r>
    <r>
      <rPr>
        <sz val="10"/>
        <color theme="1"/>
        <rFont val="Calibri"/>
        <family val="0"/>
        <charset val="1"/>
      </rPr>
      <t xml:space="preserve">- </t>
    </r>
    <r>
      <rPr>
        <sz val="10"/>
        <color theme="1"/>
        <rFont val="Noto Sans Devanagari"/>
        <family val="2"/>
      </rPr>
      <t xml:space="preserve">الاربعاء </t>
    </r>
    <r>
      <rPr>
        <sz val="10"/>
        <color theme="1"/>
        <rFont val="Calibri"/>
        <family val="0"/>
        <charset val="1"/>
      </rPr>
      <t xml:space="preserve">,  </t>
    </r>
    <r>
      <rPr>
        <sz val="10"/>
        <color theme="1"/>
        <rFont val="Noto Sans Devanagari"/>
        <family val="2"/>
      </rPr>
      <t xml:space="preserve">ارجو الافادة </t>
    </r>
    <r>
      <rPr>
        <sz val="10"/>
        <color theme="1"/>
        <rFont val="Calibri"/>
        <family val="0"/>
        <charset val="1"/>
      </rPr>
      <t xml:space="preserve">..</t>
    </r>
  </si>
  <si>
    <t xml:space="preserve">I have requested three days of official paternity leave during the first week after the birth. I would like my leave to be taken on any three days of that week, as the hospital does not limit it to the first three days. I would like my leave to be taken on the last three days of the first week, starting Monday, September 30, 2024, and ending Wednesday, October 2, 2024. The three days are Monday, Tuesday, and Wednesday. Please advise.</t>
  </si>
  <si>
    <t xml:space="preserve">4</t>
  </si>
  <si>
    <t xml:space="preserve">one left - escalated</t>
  </si>
  <si>
    <t xml:space="preserve">0.04</t>
  </si>
  <si>
    <t xml:space="preserve">3</t>
  </si>
  <si>
    <t xml:space="preserve">0.1</t>
  </si>
  <si>
    <t xml:space="preserve">1</t>
  </si>
  <si>
    <t xml:space="preserve">3.7</t>
  </si>
  <si>
    <t xml:space="preserve">1 left - escalated</t>
  </si>
  <si>
    <t xml:space="preserve">2</t>
  </si>
  <si>
    <t xml:space="preserve">2.9</t>
  </si>
  <si>
    <t xml:space="preserve">not solved - abrar</t>
  </si>
  <si>
    <t xml:space="preserve">2.7</t>
  </si>
  <si>
    <t xml:space="preserve">left - excalted</t>
  </si>
  <si>
    <t xml:space="preserve">0.9</t>
  </si>
  <si>
    <t xml:space="preserve">1 left</t>
  </si>
  <si>
    <t xml:space="preserve">0</t>
  </si>
  <si>
    <t xml:space="preserve">0.2</t>
  </si>
  <si>
    <t xml:space="preserve">0.6</t>
  </si>
  <si>
    <t xml:space="preserve">escalated</t>
  </si>
  <si>
    <t xml:space="preserve">6884-MAJIDA MALAK KESILIA </t>
  </si>
  <si>
    <r>
      <rPr>
        <sz val="10"/>
        <color theme="1"/>
        <rFont val="Noto Sans Devanagari"/>
        <family val="2"/>
      </rPr>
      <t xml:space="preserve">الأسلوب جدا غير مهني ، تتكلم كلمتين فقط ولا تناقش الحالة الصحية بالتفصيل و لم ترفق الاشعة بطلب التحاليل المرفوع للتأمين و اكتفت بكتابة تبرير </t>
    </r>
    <r>
      <rPr>
        <sz val="10"/>
        <color theme="1"/>
        <rFont val="Calibri"/>
        <family val="0"/>
        <charset val="1"/>
      </rPr>
      <t xml:space="preserve">"</t>
    </r>
    <r>
      <rPr>
        <sz val="10"/>
        <color theme="1"/>
        <rFont val="Noto Sans Devanagari"/>
        <family val="2"/>
      </rPr>
      <t xml:space="preserve">انني أعاني من الم على الجهة اليمين </t>
    </r>
    <r>
      <rPr>
        <sz val="10"/>
        <color theme="1"/>
        <rFont val="Calibri"/>
        <family val="0"/>
        <charset val="1"/>
      </rPr>
      <t xml:space="preserve">" </t>
    </r>
    <r>
      <rPr>
        <sz val="10"/>
        <color theme="1"/>
        <rFont val="Noto Sans Devanagari"/>
        <family val="2"/>
      </rPr>
      <t xml:space="preserve">شكوتي كانت مفصلة اكثر و الاعراض كانت واضحة من التغيرات الي بدت على وجهي و جسمي و علما انه تم رفض التحاليل جميعها و تأخير خطة العلاج لحالتي </t>
    </r>
    <r>
      <rPr>
        <sz val="10"/>
        <color theme="1"/>
        <rFont val="Calibri"/>
        <family val="0"/>
        <charset val="1"/>
      </rPr>
      <t xml:space="preserve">.. </t>
    </r>
    <r>
      <rPr>
        <sz val="10"/>
        <color theme="1"/>
        <rFont val="Noto Sans Devanagari"/>
        <family val="2"/>
      </rPr>
      <t xml:space="preserve">ارغب بتحويلي إلى طبيب</t>
    </r>
    <r>
      <rPr>
        <sz val="10"/>
        <color theme="1"/>
        <rFont val="Calibri"/>
        <family val="0"/>
        <charset val="1"/>
      </rPr>
      <t xml:space="preserve">/</t>
    </r>
    <r>
      <rPr>
        <sz val="10"/>
        <color theme="1"/>
        <rFont val="Noto Sans Devanagari"/>
        <family val="2"/>
      </rPr>
      <t xml:space="preserve">ة اخرى مع عدم دفع الكشفية مرة اخرى لعدم استفادتي من الزيارة الاولى و إرفاق صور الاشعة للتأمين مع المبررات المطلوبة للحالة</t>
    </r>
    <r>
      <rPr>
        <sz val="10"/>
        <color theme="1"/>
        <rFont val="Calibri"/>
        <family val="0"/>
        <charset val="1"/>
      </rPr>
      <t xml:space="preserve">.</t>
    </r>
  </si>
  <si>
    <t xml:space="preserve">The approach was very unprofessional. She only spoke a couple of words and did not discuss the health condition in detail. She did not attach the x-rays to the request for tests submitted to the insurance and merely wrote a justification: "I am suffering from pain on the right side." My complaint was more detailed, and the symptoms were clear from the changes that appeared on my face and body. Note that all the tests were rejected, and the treatment plan for my condition was delayed. I would like to be referred to another doctor without paying the consultation fee again, as I did not benefit from the first visit. I also request that the x-ray images be attached to the insurance along with the required justifications for the condition.</t>
  </si>
  <si>
    <r>
      <rPr>
        <sz val="10"/>
        <color theme="1"/>
        <rFont val="Noto Sans Devanagari"/>
        <family val="2"/>
      </rPr>
      <t xml:space="preserve">تم رفع طلب موافقة من قبل المستشفى على عملية للغضروف بمبلغ ١٨ الف وكسور وتمت الموافقة عليها وكذلك تم رفع كود اخر بقيمة ٨٠٠٠ ريال وتمت الموافقة عليه وخلال اجراء العملية تك اكتشاف قطع في الوتر وتم رفع الطلب خلال اجراء العملية وتم رفضه من قبل شركة التامين علماً ان شركة التاميم ذكرت ان ال٨٠٠٠ ريال الكود هو تبع الوتر ولكن المستشفى ذكرت ان الكود قيمته ١٨ الف برضو نفس مبلغ العملية الاولى وتم رفضه والان يتم مطالبتي وتم رفع شكوى من قبل المستشفى فيما يخص المبالغ المذكوره اعلاه بانتظار التوضيح والرد منكم </t>
    </r>
    <r>
      <rPr>
        <sz val="10"/>
        <color theme="1"/>
        <rFont val="Calibri"/>
        <family val="0"/>
        <charset val="1"/>
      </rPr>
      <t xml:space="preserve">.. </t>
    </r>
  </si>
  <si>
    <t xml:space="preserve">The hospital submitted a request for approval for a cartilage surgery costing 18,000 riyals and fractures, and it was approved. Another request was submitted for 8,000 riyals, which was also approved. During the surgery, a tendon tear was discovered, and the request was submitted during the procedure but rejected by the insurance company. The insurance company stated that the 8,000 riyal code was for the tendon, but the hospital stated that the code was worth 18,000 riyals, the same amount as the first surgery, and it was rejected. Now I am being asked to pay, and the hospital has filed a complaint regarding the aforementioned amounts. I await your clarification and response.</t>
  </si>
  <si>
    <r>
      <rPr>
        <sz val="10"/>
        <color theme="1"/>
        <rFont val="Noto Sans Devanagari"/>
        <family val="2"/>
      </rPr>
      <t xml:space="preserve">لم يتم رفع التقارير المطلوبه للتامين من قبل المستشفى وبعد الرجوع للوزارة تم ابلاغنا بضرورة ارفاق الفواتير والتقارير لمطالبة التأمين من قبل المستشفى ولم يتم التجاوب حتى الان بانتظار الرد </t>
    </r>
    <r>
      <rPr>
        <sz val="10"/>
        <color theme="1"/>
        <rFont val="Calibri"/>
        <family val="0"/>
        <charset val="1"/>
      </rPr>
      <t xml:space="preserve">.. </t>
    </r>
  </si>
  <si>
    <t xml:space="preserve">The hospital did not submit the required insurance reports, and after contacting the ministry, we were informed that the hospital needed to attach the invoices and reports to claim the insurance. We have not received a response yet and are awaiting a reply.</t>
  </si>
  <si>
    <r>
      <rPr>
        <sz val="11"/>
        <color rgb="FF000000"/>
        <rFont val="Noto Sans Devanagari"/>
        <family val="2"/>
      </rPr>
      <t xml:space="preserve">تمريض غرفة تقديم الأدوية الوريدية </t>
    </r>
    <r>
      <rPr>
        <sz val="11"/>
        <color rgb="FF000000"/>
        <rFont val="Calibri"/>
        <family val="0"/>
        <charset val="1"/>
      </rPr>
      <t xml:space="preserve">(20)</t>
    </r>
  </si>
  <si>
    <t xml:space="preserve">DR. HAJER'S NURSE</t>
  </si>
  <si>
    <t xml:space="preserve">6.2.Assault  and  Harassment</t>
  </si>
  <si>
    <r>
      <rPr>
        <sz val="10"/>
        <color theme="1"/>
        <rFont val="Noto Sans Devanagari"/>
        <family val="2"/>
      </rPr>
      <t xml:space="preserve">وصلنا قبل موعدنا بـ </t>
    </r>
    <r>
      <rPr>
        <sz val="10"/>
        <color theme="1"/>
        <rFont val="Calibri"/>
        <family val="0"/>
        <charset val="1"/>
      </rPr>
      <t xml:space="preserve">30 </t>
    </r>
    <r>
      <rPr>
        <sz val="10"/>
        <color theme="1"/>
        <rFont val="Noto Sans Devanagari"/>
        <family val="2"/>
      </rPr>
      <t xml:space="preserve">دقيقة وانتظرنا </t>
    </r>
    <r>
      <rPr>
        <sz val="10"/>
        <color theme="1"/>
        <rFont val="Calibri"/>
        <family val="0"/>
        <charset val="1"/>
      </rPr>
      <t xml:space="preserve">15 </t>
    </r>
    <r>
      <rPr>
        <sz val="10"/>
        <color theme="1"/>
        <rFont val="Noto Sans Devanagari"/>
        <family val="2"/>
      </rPr>
      <t xml:space="preserve">دقيقة أخرى، وعندما سألنا الممرضة متى سندخل، قالت ما معناه </t>
    </r>
    <r>
      <rPr>
        <sz val="10"/>
        <color theme="1"/>
        <rFont val="Calibri"/>
        <family val="0"/>
        <charset val="1"/>
      </rPr>
      <t xml:space="preserve">"</t>
    </r>
    <r>
      <rPr>
        <sz val="10"/>
        <color theme="1"/>
        <rFont val="Noto Sans Devanagari"/>
        <family val="2"/>
      </rPr>
      <t xml:space="preserve">الوقت لا يهم، وإذا أردتم إلغاء الموعد فألغوه</t>
    </r>
    <r>
      <rPr>
        <sz val="10"/>
        <color theme="1"/>
        <rFont val="Calibri"/>
        <family val="0"/>
        <charset val="1"/>
      </rPr>
      <t xml:space="preserve">". </t>
    </r>
    <r>
      <rPr>
        <sz val="10"/>
        <color theme="1"/>
        <rFont val="Noto Sans Devanagari"/>
        <family val="2"/>
      </rPr>
      <t xml:space="preserve">كان أسلوبها غير مهني على الإطلاق، ونتيجة لذلك ألغينا الموعد وذهبنا إلى مستشفى آخر</t>
    </r>
    <r>
      <rPr>
        <sz val="10"/>
        <color theme="1"/>
        <rFont val="Calibri"/>
        <family val="0"/>
        <charset val="1"/>
      </rPr>
      <t xml:space="preserve">. </t>
    </r>
    <r>
      <rPr>
        <sz val="10"/>
        <color theme="1"/>
        <rFont val="Noto Sans Devanagari"/>
        <family val="2"/>
      </rPr>
      <t xml:space="preserve">لكنني أثير في هذه الشكوى مسألة سلوك الممرضة تجاه المرضى</t>
    </r>
    <r>
      <rPr>
        <sz val="10"/>
        <color theme="1"/>
        <rFont val="Calibri"/>
        <family val="0"/>
        <charset val="1"/>
      </rPr>
      <t xml:space="preserve">.</t>
    </r>
  </si>
  <si>
    <t xml:space="preserve"> WE CAME  30 MIN BEFORE OUR APPOINTMEN AND WAITED 15 MINUTES MORE AND WHEN WE ASKED THE NURSE WHEN WE ARE GOING IN SHE SAID WHAT MEANT " TIME DOESNT MATTER AND IF YOU WANT TO CANCEL THE APPOINTMENT CANCEL IT" THE MANNER WAS SO UNPROFFESIONAL , AS A RESULT WE CANCELLED THE APPOINTMENT AND WENT TO ANOTHER HOSPITAL BUT I BRING FORWARD IN THIS COMPLAINT THE ATTITUDE OF THE NURSE TOWARDS THE PATIENTS ..</t>
  </si>
  <si>
    <r>
      <rPr>
        <sz val="10"/>
        <color theme="1"/>
        <rFont val="Noto Sans Devanagari"/>
        <family val="2"/>
      </rPr>
      <t xml:space="preserve">تم الحضور بعد عمل اشعة لدى مستشفى اخر خلال وقت قصير بنفس اليوم والتوجه لقسم الطوارئ لوجود حاله طارئ حيث ان ابنتي قامت بلع </t>
    </r>
    <r>
      <rPr>
        <sz val="10"/>
        <color theme="1"/>
        <rFont val="Calibri"/>
        <family val="0"/>
        <charset val="1"/>
      </rPr>
      <t xml:space="preserve">(</t>
    </r>
    <r>
      <rPr>
        <sz val="10"/>
        <color theme="1"/>
        <rFont val="Noto Sans Devanagari"/>
        <family val="2"/>
      </rPr>
      <t xml:space="preserve">جزء صلب </t>
    </r>
    <r>
      <rPr>
        <sz val="10"/>
        <color theme="1"/>
        <rFont val="Calibri"/>
        <family val="0"/>
        <charset val="1"/>
      </rPr>
      <t xml:space="preserve">) </t>
    </r>
    <r>
      <rPr>
        <sz val="10"/>
        <color theme="1"/>
        <rFont val="Noto Sans Devanagari"/>
        <family val="2"/>
      </rPr>
      <t xml:space="preserve">تبين بالاشعه الموجوده معي حضرت طبيبه وتم شرح ذلك لها وابلغتني بضرورة حضور طبيب جراحه بالفعل وبعد الانتظار تم ابلاغي لامكانية حضور الطبيب لابد من اعادة عمل الاشعه ليتم استدعاء الطبيب فطلبت الغاء الكشفيه وتم التوقيع عليها من قبل موظف الاستقبال بعد حضور الطبيبه وابلاغهم انها لم تكتب اي تقرير في الكشفيه ولعدم وجود الطبيب المطلوب يمكن الغاء ذلك وتم توقيع الفاتوره ويوجد صوره منها ويمكن مراجعه الكاميرات لاثبات ذلك وتم ابلاغي بعدم وجود الكاشير وابلغتهم اني سوف يتم العوده لاحقا ولكن بعد الرجوع تم رفض ذلك واتهامي والتعامل معي بطريقه غير لائقه وغير احترافيه من قبل المدير المناوب راكان حيث قام بالتواصل مع موظف اخر بصوت عالي بالهاتف والقول </t>
    </r>
    <r>
      <rPr>
        <sz val="10"/>
        <color theme="1"/>
        <rFont val="Calibri"/>
        <family val="0"/>
        <charset val="1"/>
      </rPr>
      <t xml:space="preserve">( </t>
    </r>
    <r>
      <rPr>
        <sz val="10"/>
        <color theme="1"/>
        <rFont val="Noto Sans Devanagari"/>
        <family val="2"/>
      </rPr>
      <t xml:space="preserve">عندي وحده مصريه معطينها فاتوره وموقعين عليها </t>
    </r>
    <r>
      <rPr>
        <sz val="10"/>
        <color theme="1"/>
        <rFont val="Calibri"/>
        <family val="0"/>
        <charset val="1"/>
      </rPr>
      <t xml:space="preserve">...) </t>
    </r>
    <r>
      <rPr>
        <sz val="10"/>
        <color theme="1"/>
        <rFont val="Noto Sans Devanagari"/>
        <family val="2"/>
      </rPr>
      <t xml:space="preserve">وتم خروجي بدون اي فائده اطالب بمراجعة الكاميرات والتححقق من الامر واسترجاع المبلغ  </t>
    </r>
    <r>
      <rPr>
        <sz val="10"/>
        <color theme="1"/>
        <rFont val="Calibri"/>
        <family val="0"/>
        <charset val="1"/>
      </rPr>
      <t xml:space="preserve">.</t>
    </r>
  </si>
  <si>
    <t xml:space="preserve">I went to the emergency room after having an X-ray done at another hospital a short time later that same day. My daughter had swallowed a solid object, as shown in the X-ray I had with me. A doctor came in, and I explained the situation to her. She told me that a surgeon was indeed needed. After waiting, I was told that if the doctor couldn't come, the X-ray had to be repeated. I asked to cancel the consultation, and the receptionist signed it after the doctor arrived. I told them that she hadn't written any report on the consultation, and since the required doctor wasn't available, it could be canceled. The invoice was signed, and I have a copy of it. The security cameras can be reviewed to confirm this. I was told that there was no cashier, and I told them I would come back later. However, when I returned, they refused to let me go and accused me. I was treated inappropriately and unprofessionally by the on-duty manager, Rakan, who spoke loudly on the phone to another employee, saying, "I have an Egyptian woman who was given an invoice and signed it..." I left without any benefit. I demand that the security cameras be reviewed, the matter investigated, and the money refunded.</t>
  </si>
  <si>
    <t xml:space="preserve">No Response </t>
  </si>
  <si>
    <r>
      <rPr>
        <sz val="10"/>
        <color theme="1"/>
        <rFont val="Noto Sans Devanagari"/>
        <family val="2"/>
      </rPr>
      <t xml:space="preserve">بعد الدخول لغرفة الولاده </t>
    </r>
    <r>
      <rPr>
        <sz val="10"/>
        <color theme="1"/>
        <rFont val="Calibri"/>
        <family val="0"/>
        <charset val="1"/>
      </rPr>
      <t xml:space="preserve">.. </t>
    </r>
    <r>
      <rPr>
        <sz val="10"/>
        <color theme="1"/>
        <rFont val="Noto Sans Devanagari"/>
        <family val="2"/>
      </rPr>
      <t xml:space="preserve">طلبت ابرة الظهر و جاء طبيب التخدير </t>
    </r>
    <r>
      <rPr>
        <sz val="10"/>
        <color theme="1"/>
        <rFont val="Calibri"/>
        <family val="0"/>
        <charset val="1"/>
      </rPr>
      <t xml:space="preserve">( </t>
    </r>
    <r>
      <rPr>
        <sz val="10"/>
        <color theme="1"/>
        <rFont val="Noto Sans Devanagari"/>
        <family val="2"/>
      </rPr>
      <t xml:space="preserve">اردني او سوري كبير بالعمر</t>
    </r>
    <r>
      <rPr>
        <sz val="10"/>
        <color theme="1"/>
        <rFont val="Calibri"/>
        <family val="0"/>
        <charset val="1"/>
      </rPr>
      <t xml:space="preserve">) </t>
    </r>
    <r>
      <rPr>
        <sz val="10"/>
        <color theme="1"/>
        <rFont val="Noto Sans Devanagari"/>
        <family val="2"/>
      </rPr>
      <t xml:space="preserve">و بدا الاجراء الساعه ٥</t>
    </r>
    <r>
      <rPr>
        <sz val="10"/>
        <color theme="1"/>
        <rFont val="Calibri"/>
        <family val="0"/>
        <charset val="1"/>
      </rPr>
      <t xml:space="preserve">:</t>
    </r>
    <r>
      <rPr>
        <sz val="10"/>
        <color theme="1"/>
        <rFont val="Noto Sans Devanagari"/>
        <family val="2"/>
      </rPr>
      <t xml:space="preserve">٤٥ تقريباً و دخل اول ابره وقال انها انكسرت و دخل الثانيه وقال انكسرت ؟ و الثالثه قال انكسرت ؟؟؟؟ وانا احس بألم شديد و بديت مره احس برجلي اليمين مره احس باليسار و الرابعه واخيراً قال انها تمام ؟ لكن المفاجأه لما بدا الطلق الحقيقي حسيت بألم الولاده كاااامل ولم استفيد من الابره الي تم اخذها بالظهر؟؟ حتى بعد م خلصت الولاده قدرت امشي ع رجولي دليل ان مافيه فايده نهائياً من الاجراء الا اني الى الان اعاني من الاالم الظهر بانتظار الرد منكم والتحقيق بالشكوى </t>
    </r>
    <r>
      <rPr>
        <sz val="10"/>
        <color theme="1"/>
        <rFont val="Calibri"/>
        <family val="0"/>
        <charset val="1"/>
      </rPr>
      <t xml:space="preserve">.. </t>
    </r>
  </si>
  <si>
    <t xml:space="preserve">After entering the delivery room, I requested an epidural. The anesthesiologist (an older Jordanian or Syrian) came and started the procedure at approximately 5:45. He inserted the first needle and said it broke, then the second and said it broke, and the third and said it broke too. I was in severe pain, and I started feeling pain in my right leg one moment and then my left the next. Finally, with the fourth needle, he said it was fine. But the surprise came when the real labor started; I felt the full pain of childbirth, and the epidural didn't help at all. Even after I finished giving birth, I was able to walk, which proves that the procedure was completely ineffective. I am still suffering from back pain and awaiting your response and investigation into this complaint.</t>
  </si>
  <si>
    <t xml:space="preserve">عيادات جراحة سمنة</t>
  </si>
  <si>
    <r>
      <rPr>
        <sz val="10"/>
        <color theme="1"/>
        <rFont val="Noto Sans Devanagari"/>
        <family val="2"/>
      </rPr>
      <t xml:space="preserve">زرت العيادة في </t>
    </r>
    <r>
      <rPr>
        <sz val="10"/>
        <color theme="1"/>
        <rFont val="Calibri"/>
        <family val="0"/>
        <charset val="1"/>
      </rPr>
      <t xml:space="preserve">13 </t>
    </r>
    <r>
      <rPr>
        <sz val="10"/>
        <color theme="1"/>
        <rFont val="Noto Sans Devanagari"/>
        <family val="2"/>
      </rPr>
      <t xml:space="preserve">يونيو لأخذ حقنة حديد، كانت المرة الأولى جيدة، لكن في المرة الثانية أعتقد أن الممرضة أدخلت الإبرة بطريقة خاطئة مما سبب لي ألمًا، وبعد ذلك ظهرت علامة بنية كبيرة على يدي</t>
    </r>
    <r>
      <rPr>
        <sz val="10"/>
        <color theme="1"/>
        <rFont val="Calibri"/>
        <family val="0"/>
        <charset val="1"/>
      </rPr>
      <t xml:space="preserve">. </t>
    </r>
    <r>
      <rPr>
        <sz val="10"/>
        <color theme="1"/>
        <rFont val="Noto Sans Devanagari"/>
        <family val="2"/>
      </rPr>
      <t xml:space="preserve">انتظرت أسابيع حتى تتحسن وتختفي، لكنها لم تختفِ</t>
    </r>
    <r>
      <rPr>
        <sz val="10"/>
        <color theme="1"/>
        <rFont val="Calibri"/>
        <family val="0"/>
        <charset val="1"/>
      </rPr>
      <t xml:space="preserve">. </t>
    </r>
    <r>
      <rPr>
        <sz val="10"/>
        <color theme="1"/>
        <rFont val="Noto Sans Devanagari"/>
        <family val="2"/>
      </rPr>
      <t xml:space="preserve">بعد ثلاثة أشهر، لا تزال يدي تحمل كدمة بنية كبيرة</t>
    </r>
    <r>
      <rPr>
        <sz val="10"/>
        <color theme="1"/>
        <rFont val="Calibri"/>
        <family val="0"/>
        <charset val="1"/>
      </rPr>
      <t xml:space="preserve">. </t>
    </r>
    <r>
      <rPr>
        <sz val="10"/>
        <color theme="1"/>
        <rFont val="Noto Sans Devanagari"/>
        <family val="2"/>
      </rPr>
      <t xml:space="preserve">أود أن أسأل إن كان ذلك بسبب خطأ الإبرة أم أنه من الطبيعي أن تبقى هذه الكدمة لعدة أشهر بعد الحقن</t>
    </r>
    <r>
      <rPr>
        <sz val="10"/>
        <color theme="1"/>
        <rFont val="Calibri"/>
        <family val="0"/>
        <charset val="1"/>
      </rPr>
      <t xml:space="preserve">.</t>
    </r>
  </si>
  <si>
    <t xml:space="preserve">I visited the clinic on june  13 to put an iron injection , first time was fine then in the second time i think the nurse installed the needle in a wrong way which caused it to be painful which after , caused a big brown mark on my hand that i waited weeks for it to get better and go away but it did not , 3 months after and my hand still have a big brown bruise on it, i would wish to ask if it  is from the needle accident or if it is any normal to have this and have it stay for months after .. </t>
  </si>
  <si>
    <r>
      <rPr>
        <sz val="10"/>
        <color theme="1"/>
        <rFont val="Noto Sans Devanagari"/>
        <family val="2"/>
      </rPr>
      <t xml:space="preserve">كنت في زياره للمستشفى في تاريخ </t>
    </r>
    <r>
      <rPr>
        <sz val="10"/>
        <color theme="1"/>
        <rFont val="Calibri"/>
        <family val="0"/>
        <charset val="1"/>
      </rPr>
      <t xml:space="preserve">29 </t>
    </r>
    <r>
      <rPr>
        <sz val="10"/>
        <color theme="1"/>
        <rFont val="Noto Sans Devanagari"/>
        <family val="2"/>
      </rPr>
      <t xml:space="preserve">اغسطس لعمل اشعة داخلية </t>
    </r>
    <r>
      <rPr>
        <sz val="10"/>
        <color theme="1"/>
        <rFont val="Calibri"/>
        <family val="0"/>
        <charset val="1"/>
      </rPr>
      <t xml:space="preserve">(HSG) </t>
    </r>
    <r>
      <rPr>
        <sz val="10"/>
        <color theme="1"/>
        <rFont val="Noto Sans Devanagari"/>
        <family val="2"/>
      </rPr>
      <t xml:space="preserve">واثناء الاجراء حدث خطأ في حقن الصبغة اكثر من مرة وتم تكرار الاجراء </t>
    </r>
    <r>
      <rPr>
        <sz val="10"/>
        <color theme="1"/>
        <rFont val="Calibri"/>
        <family val="0"/>
        <charset val="1"/>
      </rPr>
      <t xml:space="preserve">3 </t>
    </r>
    <r>
      <rPr>
        <sz val="10"/>
        <color theme="1"/>
        <rFont val="Noto Sans Devanagari"/>
        <family val="2"/>
      </rPr>
      <t xml:space="preserve">مرات في نفس الوقت مما ادى الى حدوث الم و تشنج عضلي لدي ادى الى عدم وضوح نتيجة الاشعة وعدم فائدتها الان</t>
    </r>
    <r>
      <rPr>
        <sz val="10"/>
        <color theme="1"/>
        <rFont val="Calibri"/>
        <family val="0"/>
        <charset val="1"/>
      </rPr>
      <t xml:space="preserve">,  </t>
    </r>
    <r>
      <rPr>
        <sz val="10"/>
        <color theme="1"/>
        <rFont val="Noto Sans Devanagari"/>
        <family val="2"/>
      </rPr>
      <t xml:space="preserve">علماً اني وجهت شكوى عبر الباركود بتاريخ </t>
    </r>
    <r>
      <rPr>
        <sz val="10"/>
        <color theme="1"/>
        <rFont val="Calibri"/>
        <family val="0"/>
        <charset val="1"/>
      </rPr>
      <t xml:space="preserve">1 </t>
    </r>
    <r>
      <rPr>
        <sz val="10"/>
        <color theme="1"/>
        <rFont val="Noto Sans Devanagari"/>
        <family val="2"/>
      </rPr>
      <t xml:space="preserve">سبتمبر ولم يكن هناك تجاوب تعويضا عن الالم النفسي والجسدي الحاصل من الاجراء اطلب استرجاع مبلغ الأشعة لعملها في مستشفى اخر </t>
    </r>
    <r>
      <rPr>
        <sz val="10"/>
        <color theme="1"/>
        <rFont val="Calibri"/>
        <family val="0"/>
        <charset val="1"/>
      </rPr>
      <t xml:space="preserve">..</t>
    </r>
  </si>
  <si>
    <t xml:space="preserve">I visited the hospital on August 29th for an internal HSG (hysterosalpingogram). During the procedure, an error occurred in injecting the dye more than once, and the procedure was repeated 3 times at the same time. This led to pain and muscle spasms, which resulted in unclear X-ray results and rendered them useless now. Note that I submitted a complaint via barcode on September 1st, but there was no response. As compensation for the psychological and physical pain caused by the procedure, I request a refund for the X-ray so I can have it done at another hospital.</t>
  </si>
  <si>
    <t xml:space="preserve">5.1.Patient-staff Communication</t>
  </si>
  <si>
    <r>
      <rPr>
        <sz val="10"/>
        <color theme="1"/>
        <rFont val="Noto Sans Devanagari"/>
        <family val="2"/>
      </rPr>
      <t xml:space="preserve">طلب الموظف اصل الهوية والمراجعة منقبة لا تسمح باحد رؤية صورتها وامرأة كبيرة بالسن رفضت ابراز الهوية وطلبت ابراز كرت العائلة فرفض الموظف في استقبال العظام  استقبالها وطلب منها المغادره دون خدمتها علماً بانها تراجع في مستشفى الحمادي منذ سنوات ولم تواجه مشكله مشابهه لذلك حيث انه جميع مراجعاتها تعطيهم رقم الهوية او تبرز كرت العائلة </t>
    </r>
    <r>
      <rPr>
        <sz val="10"/>
        <color theme="1"/>
        <rFont val="Calibri"/>
        <family val="0"/>
        <charset val="1"/>
      </rPr>
      <t xml:space="preserve">..</t>
    </r>
  </si>
  <si>
    <t xml:space="preserve">The employee asked for the original ID and the patient was wearing a niqab and did not allow anyone to see her picture. An elderly woman refused to show her ID and asked to show her family card, so the employee at the orthopedic reception refused to receive her and asked her to leave without serving her, knowing that she has been visiting Al-Hammadi Hospital for years and has not faced a similar problem, as all her patients give them their ID number or show their family card.</t>
  </si>
  <si>
    <r>
      <rPr>
        <sz val="10"/>
        <color theme="1"/>
        <rFont val="Noto Sans Devanagari"/>
        <family val="2"/>
      </rPr>
      <t xml:space="preserve">كان لدي موعد مراجعة مع الدكتور  عبدالرحمن الساعة  </t>
    </r>
    <r>
      <rPr>
        <sz val="10"/>
        <color theme="1"/>
        <rFont val="Calibri"/>
        <family val="0"/>
        <charset val="1"/>
      </rPr>
      <t xml:space="preserve">12:40  , </t>
    </r>
    <r>
      <rPr>
        <sz val="10"/>
        <color theme="1"/>
        <rFont val="Noto Sans Devanagari"/>
        <family val="2"/>
      </rPr>
      <t xml:space="preserve">وصلت واضافت موظفة الاستقبال اسمي في النظام وافادتني بان انتظر الى ان ينادى اسمي وانتظرت الى ان تحققت من العيادة أنها مقفلة وراجعت الموظفة وقالت انتهى دوام الطبيب سالت لماذا لم تخبرني مسبقا قالت الدكتور قال بيرجع لكنه خرج انتهت عيادته ووجهتني الى قسم الصدرية وطلبت مني تحويل فاتورتي لأي دكتور وعند نزولي قسم الصدرية افادوني بعدم وجود اي عيادة لأطباء الصدرية حاليا تم اضاعة وقتي بالانتظار وعدم اخباري بعدم تواجد الطبيب من اول قدومي </t>
    </r>
    <r>
      <rPr>
        <sz val="10"/>
        <color theme="1"/>
        <rFont val="Calibri"/>
        <family val="0"/>
        <charset val="1"/>
      </rPr>
      <t xml:space="preserve">..</t>
    </r>
  </si>
  <si>
    <t xml:space="preserve">I had an appointment with Dr. Abdulrahman at 12:40. I arrived and the receptionist added my name to the system and told me to wait until my name was called. I waited until I checked the clinic and it was closed. I went back to the receptionist and she said the doctor's shift was over. I asked why she hadn't told me beforehand. She said the doctor said he would be back but he had left because his clinic was closed. She directed me to the chest department and asked me to transfer my bill to any doctor. When I went down to the chest department, they told me there were no chest doctors' clinics currently open. My time was wasted waiting and I wasn't told that the doctor wasn't there from the moment I arrived.</t>
  </si>
  <si>
    <t xml:space="preserve">تمريض قسم عمليات الولادة</t>
  </si>
  <si>
    <t xml:space="preserve">Dr GAMAL ELDIN MOSELHY ALI</t>
  </si>
  <si>
    <r>
      <rPr>
        <sz val="10"/>
        <color theme="1"/>
        <rFont val="Noto Sans Devanagari"/>
        <family val="2"/>
      </rPr>
      <t xml:space="preserve">تم عمل اجراء ازالة كيس دهني للمريضة وبعد العملية تم خروجها فورا بدون اي توضيح بخصوص الغرز و الخطة العلاجية مابعد الاجراء وبدون تحديد موعد متابعه مع الطبيب حتى اتصل ذوي المريضة وحجز موعد لازالة الغرز </t>
    </r>
    <r>
      <rPr>
        <sz val="10"/>
        <color theme="1"/>
        <rFont val="Calibri"/>
        <family val="0"/>
        <charset val="1"/>
      </rPr>
      <t xml:space="preserve">.</t>
    </r>
  </si>
  <si>
    <t xml:space="preserve">The patient underwent a procedure to remove a fatty cyst, and after the operation she was discharged immediately without any explanation regarding the stitches and the post-operative treatment plan, and without scheduling a follow-up appointment with the doctor until the patient's family contacted them and booked an appointment to remove the stitches.</t>
  </si>
  <si>
    <t xml:space="preserve">11087-MARWA ABDUALRHMAN HUSINEI</t>
  </si>
  <si>
    <r>
      <rPr>
        <sz val="10"/>
        <color theme="1"/>
        <rFont val="Noto Sans Devanagari"/>
        <family val="2"/>
      </rPr>
      <t xml:space="preserve">بعد عمل اشاعه السونار و الانتظار امام العيادة لمدة طويله  وعند الدخول على الدكتوره كانت الردود في الاجابة على تساؤلات المريضة غير واضحة و غير شافيه و بما ان المريضة اول مره مع الدكتوره مروى ارادت ان تسأل عن معلومات سابقة وارادت توضيح بما يخص حالتها </t>
    </r>
    <r>
      <rPr>
        <sz val="10"/>
        <color theme="1"/>
        <rFont val="Calibri"/>
        <family val="0"/>
        <charset val="1"/>
      </rPr>
      <t xml:space="preserve">, </t>
    </r>
    <r>
      <rPr>
        <sz val="10"/>
        <color theme="1"/>
        <rFont val="Noto Sans Devanagari"/>
        <family val="2"/>
      </rPr>
      <t xml:space="preserve">و بعد الخروج من عند الدكتورة رجعت مرة اخرى لسؤالها عن بعض التفاصيل بالخطة العلاجية اجابت   واالله براحتك شوف انتا عاوز اعمل ايه   كان هناك عدم وضوح في الخطه العلاجية اطلب توضيح الخطة العلاجية والوضوح في الردود </t>
    </r>
    <r>
      <rPr>
        <sz val="10"/>
        <color theme="1"/>
        <rFont val="Calibri"/>
        <family val="0"/>
        <charset val="1"/>
      </rPr>
      <t xml:space="preserve">..</t>
    </r>
  </si>
  <si>
    <t xml:space="preserve">After having an ultrasound scan and waiting in front of the clinic for a long time, when I went in to see the doctor, the answers to the patient's questions were unclear and unsatisfactory. Since it was the patient's first time with Dr. Marwa, she wanted to ask about previous information and wanted clarification regarding her condition. After leaving the doctor's office, she returned to ask her about some details of the treatment plan. The doctor replied, "It's up to you, see what you want me to do." There was a lack of clarity in the treatment plan. I request clarification of the treatment plan and clarity in the answers.</t>
  </si>
  <si>
    <t xml:space="preserve">KHALIL AHMED</t>
  </si>
  <si>
    <r>
      <rPr>
        <sz val="10"/>
        <color theme="1"/>
        <rFont val="Noto Sans Devanagari"/>
        <family val="2"/>
      </rPr>
      <t xml:space="preserve">تم التواصل معي من قبل قسم الماليه فور نقلي إلى وحدة العنايه المشدده وطلبهم بإفراغ غرفتي علما انها مدفوعه </t>
    </r>
    <r>
      <rPr>
        <sz val="10"/>
        <color theme="1"/>
        <rFont val="Calibri"/>
        <family val="0"/>
        <charset val="1"/>
      </rPr>
      <t xml:space="preserve">.. </t>
    </r>
    <r>
      <rPr>
        <sz val="10"/>
        <color theme="1"/>
        <rFont val="Noto Sans Devanagari"/>
        <family val="2"/>
      </rPr>
      <t xml:space="preserve">واستمرت خطابات المبالغ الماليه والمطالبات والاتصالات وتم ابلاغي انه لن يتم استكمال العلاج ولم استطع صرف اي دواء او مسكن بسبب هذا علماً باني كنت في حالة غير مستقرة وقتها ولم يتم مراعاتي كمريضة </t>
    </r>
    <r>
      <rPr>
        <sz val="10"/>
        <color theme="1"/>
        <rFont val="Calibri"/>
        <family val="0"/>
        <charset val="1"/>
      </rPr>
      <t xml:space="preserve">.. </t>
    </r>
  </si>
  <si>
    <t xml:space="preserve">I was contacted by the finance department immediately after I was transferred to the intensive care unit and they asked me to vacate my room, even though it was paid for. Letters regarding financial amounts, demands, and calls continued, and I was informed that the treatment would not be completed. I was unable to obtain any medication or painkiller because of this, even though I was in an unstable condition at the time and I was not taken care of as a patient.</t>
  </si>
  <si>
    <r>
      <rPr>
        <sz val="10"/>
        <color theme="1"/>
        <rFont val="Noto Sans Devanagari"/>
        <family val="2"/>
      </rPr>
      <t xml:space="preserve">بعد العملية، أهملني طاقم التمريض في وحدة العناية المركزة</t>
    </r>
    <r>
      <rPr>
        <sz val="10"/>
        <color theme="1"/>
        <rFont val="Calibri"/>
        <family val="0"/>
        <charset val="1"/>
      </rPr>
      <t xml:space="preserve">. </t>
    </r>
    <r>
      <rPr>
        <sz val="10"/>
        <color theme="1"/>
        <rFont val="Noto Sans Devanagari"/>
        <family val="2"/>
      </rPr>
      <t xml:space="preserve">ضغطتُ على الزر عدة مرات عندما احتجتُ للمساعدة للذهاب إلى الحمام، ولم أتلقَّ أي رد</t>
    </r>
    <r>
      <rPr>
        <sz val="10"/>
        <color theme="1"/>
        <rFont val="Calibri"/>
        <family val="0"/>
        <charset val="1"/>
      </rPr>
      <t xml:space="preserve">. </t>
    </r>
    <r>
      <rPr>
        <sz val="10"/>
        <color theme="1"/>
        <rFont val="Noto Sans Devanagari"/>
        <family val="2"/>
      </rPr>
      <t xml:space="preserve">وعندما جاءت الممرضة، وضعت الأكياس على السرير وطلبت مني وضع الأكياس الملطخة بالدماء فيها دون أي مساعدة</t>
    </r>
    <r>
      <rPr>
        <sz val="10"/>
        <color theme="1"/>
        <rFont val="Calibri"/>
        <family val="0"/>
        <charset val="1"/>
      </rPr>
      <t xml:space="preserve">. </t>
    </r>
    <r>
      <rPr>
        <sz val="10"/>
        <color theme="1"/>
        <rFont val="Noto Sans Devanagari"/>
        <family val="2"/>
      </rPr>
      <t xml:space="preserve">قالت للممرضة الأخرى</t>
    </r>
    <r>
      <rPr>
        <sz val="10"/>
        <color theme="1"/>
        <rFont val="Calibri"/>
        <family val="0"/>
        <charset val="1"/>
      </rPr>
      <t xml:space="preserve">: "</t>
    </r>
    <r>
      <rPr>
        <sz val="10"/>
        <color theme="1"/>
        <rFont val="Noto Sans Devanagari"/>
        <family val="2"/>
      </rPr>
      <t xml:space="preserve">إذا أرادت الذهاب إلى الحمام، فسآخذها غدًا</t>
    </r>
    <r>
      <rPr>
        <sz val="10"/>
        <color theme="1"/>
        <rFont val="Calibri"/>
        <family val="0"/>
        <charset val="1"/>
      </rPr>
      <t xml:space="preserve">". </t>
    </r>
    <r>
      <rPr>
        <sz val="10"/>
        <color theme="1"/>
        <rFont val="Noto Sans Devanagari"/>
        <family val="2"/>
      </rPr>
      <t xml:space="preserve">ضغطتُ على الزر مرتين عندما شعرتُ بدوار، ولم أتلقَّ أي مساعدة، وتبين لاحقًا أنه انخفاض في ضغط الدم، ولم أتلقَّ أي تنبيه منهم</t>
    </r>
    <r>
      <rPr>
        <sz val="10"/>
        <color theme="1"/>
        <rFont val="Calibri"/>
        <family val="0"/>
        <charset val="1"/>
      </rPr>
      <t xml:space="preserve">. </t>
    </r>
    <r>
      <rPr>
        <sz val="10"/>
        <color theme="1"/>
        <rFont val="Noto Sans Devanagari"/>
        <family val="2"/>
      </rPr>
      <t xml:space="preserve">قالوا لي</t>
    </r>
    <r>
      <rPr>
        <sz val="10"/>
        <color theme="1"/>
        <rFont val="Calibri"/>
        <family val="0"/>
        <charset val="1"/>
      </rPr>
      <t xml:space="preserve">: "</t>
    </r>
    <r>
      <rPr>
        <sz val="10"/>
        <color theme="1"/>
        <rFont val="Noto Sans Devanagari"/>
        <family val="2"/>
      </rPr>
      <t xml:space="preserve">راجعوا ملفي للاطلاع على الحالة</t>
    </r>
    <r>
      <rPr>
        <sz val="10"/>
        <color theme="1"/>
        <rFont val="Calibri"/>
        <family val="0"/>
        <charset val="1"/>
      </rPr>
      <t xml:space="preserve">". </t>
    </r>
    <r>
      <rPr>
        <sz val="10"/>
        <color theme="1"/>
        <rFont val="Noto Sans Devanagari"/>
        <family val="2"/>
      </rPr>
      <t xml:space="preserve">عندما كنتُ أعاني من نزيف، طلبتُ من الممرضات استدعاء الطبيب، فأخبرنني أنه قادم</t>
    </r>
    <r>
      <rPr>
        <sz val="10"/>
        <color theme="1"/>
        <rFont val="Calibri"/>
        <family val="0"/>
        <charset val="1"/>
      </rPr>
      <t xml:space="preserve">. </t>
    </r>
    <r>
      <rPr>
        <sz val="10"/>
        <color theme="1"/>
        <rFont val="Noto Sans Devanagari"/>
        <family val="2"/>
      </rPr>
      <t xml:space="preserve">وعندما جاء الطبيب لاحقًا، أخبرني أنه لم يكن يعلم باستمرار النزيف، مما يعني أنهن لم يخبرنه</t>
    </r>
    <r>
      <rPr>
        <sz val="10"/>
        <color theme="1"/>
        <rFont val="Calibri"/>
        <family val="0"/>
        <charset val="1"/>
      </rPr>
      <t xml:space="preserve">. </t>
    </r>
    <r>
      <rPr>
        <sz val="10"/>
        <color theme="1"/>
        <rFont val="Noto Sans Devanagari"/>
        <family val="2"/>
      </rPr>
      <t xml:space="preserve">لاحظتُ أيضًا أن الممرضات كنَّ يُحقنّني بالإبر دون ارتداء قفازات، وأن المكان لم يكن نظيفًا</t>
    </r>
    <r>
      <rPr>
        <sz val="10"/>
        <color theme="1"/>
        <rFont val="Calibri"/>
        <family val="0"/>
        <charset val="1"/>
      </rPr>
      <t xml:space="preserve">.</t>
    </r>
  </si>
  <si>
    <t xml:space="preserve">The nursing in ICU were neglecting me after the surgery , I press the button many times when I need help to go to the bathroom and no response from them , and when the nurse came she put the bags on the bed and asked me to put the bloody bags in it with no help .. 
She said to the other nurse “ if she want to go to the bathroom I will take her tomorrow “ , I pressed the button twice when I felt dizzy with no help which turned out to be low blood pressure with zero help or notice from them “ check my file to see the case ” 
When I had bleeding I asked the nurses to call the doctor and they said he is coming and after the doctor came later  he told me he did not know that the bleeding is continuing which means they did not tell him  ..
I also note that nursing were injecting needles without any gloves and the place was not clean .. </t>
  </si>
  <si>
    <t xml:space="preserve">14691-MAHFOOD ABDULLAH SAEED </t>
  </si>
  <si>
    <r>
      <rPr>
        <sz val="10"/>
        <color theme="1"/>
        <rFont val="Noto Sans Devanagari"/>
        <family val="2"/>
      </rPr>
      <t xml:space="preserve">أنا لدي </t>
    </r>
    <r>
      <rPr>
        <sz val="10"/>
        <color theme="1"/>
        <rFont val="Calibri"/>
        <family val="0"/>
        <charset val="1"/>
      </rPr>
      <t xml:space="preserve">5 </t>
    </r>
    <r>
      <rPr>
        <sz val="10"/>
        <color theme="1"/>
        <rFont val="Noto Sans Devanagari"/>
        <family val="2"/>
      </rPr>
      <t xml:space="preserve">كسور في الفقرات بالعامود الفقري قمت بمراجعة الدكتور محفوظ بالعيادة كنت ابحث عن خطة علاجية او احالة او حل واضح لكنه لم يشخص حالتي فقط قام بصرف مسكنات وحتى انه رأى الاشعة الرنين بشكل مستعجل  ولما قمت بالمناقشة معه حول اي خطة علاجية قال لي </t>
    </r>
    <r>
      <rPr>
        <sz val="10"/>
        <color theme="1"/>
        <rFont val="Calibri"/>
        <family val="0"/>
        <charset val="1"/>
      </rPr>
      <t xml:space="preserve">( </t>
    </r>
    <r>
      <rPr>
        <sz val="10"/>
        <color theme="1"/>
        <rFont val="Noto Sans Devanagari"/>
        <family val="2"/>
      </rPr>
      <t xml:space="preserve">اعتذر منك عندي مرضى اخرين تقدر تتفضل </t>
    </r>
    <r>
      <rPr>
        <sz val="10"/>
        <color theme="1"/>
        <rFont val="Calibri"/>
        <family val="0"/>
        <charset val="1"/>
      </rPr>
      <t xml:space="preserve">) </t>
    </r>
    <r>
      <rPr>
        <sz val="10"/>
        <color theme="1"/>
        <rFont val="Noto Sans Devanagari"/>
        <family val="2"/>
      </rPr>
      <t xml:space="preserve">هل هذا اسلوب مهني ؟ ومدة الموعد لاتقل عن </t>
    </r>
    <r>
      <rPr>
        <sz val="10"/>
        <color theme="1"/>
        <rFont val="Calibri"/>
        <family val="0"/>
        <charset val="1"/>
      </rPr>
      <t xml:space="preserve">10 </t>
    </r>
    <r>
      <rPr>
        <sz val="10"/>
        <color theme="1"/>
        <rFont val="Noto Sans Devanagari"/>
        <family val="2"/>
      </rPr>
      <t xml:space="preserve">دقايق لم استفد من الموعد شي  اريد استرجاع المبلغ المالي الذي قمت بدفعه للكشفية لعدم افادتي واعطائي الوقت والتوضيح الكافي</t>
    </r>
    <r>
      <rPr>
        <sz val="10"/>
        <color theme="1"/>
        <rFont val="Calibri"/>
        <family val="0"/>
        <charset val="1"/>
      </rPr>
      <t xml:space="preserve">..</t>
    </r>
  </si>
  <si>
    <t xml:space="preserve">I have 5 fractures in the vertebrae of my spine. I consulted Dr. Mahfouz at the clinic, looking for a treatment plan, referral, or a clear solution, but he did not diagnose my condition. He only prescribed painkillers and even looked at the MRI scans hastily. When I discussed any treatment plan with him, he told me, "I apologize, I have other patients, you can leave." Is this a professional approach? The appointment lasted no less than 10 minutes, and I did not benefit from the appointment at all. I want the money I paid for the consultation to be refunded because he did not provide me with sufficient information, time, or explanation.</t>
  </si>
  <si>
    <r>
      <rPr>
        <sz val="10"/>
        <color theme="1"/>
        <rFont val="Noto Sans Devanagari"/>
        <family val="2"/>
      </rPr>
      <t xml:space="preserve">اثناء الولادة  وضعوا للمريضة طلق صناعي بدون علمها المسبق </t>
    </r>
    <r>
      <rPr>
        <sz val="10"/>
        <color theme="1"/>
        <rFont val="Calibri"/>
        <family val="0"/>
        <charset val="1"/>
      </rPr>
      <t xml:space="preserve">+ </t>
    </r>
    <r>
      <rPr>
        <sz val="10"/>
        <color theme="1"/>
        <rFont val="Noto Sans Devanagari"/>
        <family val="2"/>
      </rPr>
      <t xml:space="preserve">إبرة الظهر تم ايقافها بوقت مبكر مع العلم ان المريضة كان بحاجتها لكن تم ايقافها </t>
    </r>
    <r>
      <rPr>
        <sz val="10"/>
        <color theme="1"/>
        <rFont val="Calibri"/>
        <family val="0"/>
        <charset val="1"/>
      </rPr>
      <t xml:space="preserve">.. </t>
    </r>
    <r>
      <rPr>
        <sz val="10"/>
        <color theme="1"/>
        <rFont val="Noto Sans Devanagari"/>
        <family val="2"/>
      </rPr>
      <t xml:space="preserve">مع تنويهي بشكر الطبيبة عزه بشير التي لم يوجد منها اي تقصير لكن محتوى الشكوى على الطبيبة التي كانت هناك اثناء الولادة قبلها</t>
    </r>
    <r>
      <rPr>
        <sz val="10"/>
        <color theme="1"/>
        <rFont val="Calibri"/>
        <family val="0"/>
        <charset val="1"/>
      </rPr>
      <t xml:space="preserve">. </t>
    </r>
  </si>
  <si>
    <t xml:space="preserve">During childbirth, they administered artificial labor to the patient without her prior knowledge. The epidural was stopped early, even though the patient needed it. I would like to thank Dr. Azza Bashir, who did not fall short in any way, but the complaint is directed at the doctor who was present during the delivery before her.</t>
  </si>
  <si>
    <r>
      <rPr>
        <sz val="10"/>
        <color theme="1"/>
        <rFont val="Noto Sans Devanagari"/>
        <family val="2"/>
      </rPr>
      <t xml:space="preserve">هذه الشكوى تهدف إلى تحسين جودة الخدمات المقدمة في مستشفاكم، فخدمات النظافة سيئة للغاية ولا يتم التنظيف، فقد مر يوم كامل ولم يأتِ أحد إلى غرفتنا، وكان الحمام غير نظيف</t>
    </r>
    <r>
      <rPr>
        <sz val="10"/>
        <color theme="1"/>
        <rFont val="Calibri"/>
        <family val="0"/>
        <charset val="1"/>
      </rPr>
      <t xml:space="preserve">.. </t>
    </r>
    <r>
      <rPr>
        <sz val="10"/>
        <color theme="1"/>
        <rFont val="Noto Sans Devanagari"/>
        <family val="2"/>
      </rPr>
      <t xml:space="preserve">آمل أن أجد المزيد من الاهتمام بصحة المرضى وأن يتم تنظيف الغرف بشكل متكرر</t>
    </r>
    <r>
      <rPr>
        <sz val="10"/>
        <color theme="1"/>
        <rFont val="Calibri"/>
        <family val="0"/>
        <charset val="1"/>
      </rPr>
      <t xml:space="preserve">.</t>
    </r>
  </si>
  <si>
    <t xml:space="preserve">This complaint is to raise the of quality for the services provided by your hospital , the housekeeping is so bad and they are not cleaning , a day went by and no one came to our room the bathroom was not clean ..i hope to find more care for the patients health and clean the rooms more often .  </t>
  </si>
  <si>
    <t xml:space="preserve">1.2.2.Patient flow issues</t>
  </si>
  <si>
    <r>
      <rPr>
        <sz val="10"/>
        <color theme="1"/>
        <rFont val="Noto Sans Devanagari"/>
        <family val="2"/>
      </rPr>
      <t xml:space="preserve">اثناء زيارتي للمستشفى لفتح ملف لاابني تمت إفادتي بعدم تغطية التامين علماً بإن بعد التواصل مع التامين افادوني بانه مغطى في مستشفى الحمادي </t>
    </r>
    <r>
      <rPr>
        <sz val="10"/>
        <color theme="1"/>
        <rFont val="Calibri"/>
        <family val="0"/>
        <charset val="1"/>
      </rPr>
      <t xml:space="preserve">. </t>
    </r>
  </si>
  <si>
    <t xml:space="preserve">During my visit to the hospital to open a file for my son, I was informed that the insurance did not cover him, although after contacting the insurance company they informed me that he was covered at Al Hammadi Hospital.</t>
  </si>
  <si>
    <t xml:space="preserve">1.4.2 Treatment plan not followed</t>
  </si>
  <si>
    <r>
      <rPr>
        <sz val="10"/>
        <color theme="1"/>
        <rFont val="Noto Sans Devanagari"/>
        <family val="2"/>
      </rPr>
      <t xml:space="preserve">عدم استكمال الخطة العلاجية </t>
    </r>
    <r>
      <rPr>
        <sz val="10"/>
        <color theme="1"/>
        <rFont val="Calibri"/>
        <family val="0"/>
        <charset val="1"/>
      </rPr>
      <t xml:space="preserve">( </t>
    </r>
    <r>
      <rPr>
        <sz val="10"/>
        <color theme="1"/>
        <rFont val="Noto Sans Devanagari"/>
        <family val="2"/>
      </rPr>
      <t xml:space="preserve">اجراء عملية </t>
    </r>
    <r>
      <rPr>
        <sz val="10"/>
        <color theme="1"/>
        <rFont val="Calibri"/>
        <family val="0"/>
        <charset val="1"/>
      </rPr>
      <t xml:space="preserve">) </t>
    </r>
    <r>
      <rPr>
        <sz val="10"/>
        <color theme="1"/>
        <rFont val="Noto Sans Devanagari"/>
        <family val="2"/>
      </rPr>
      <t xml:space="preserve">دون توضيح الاسباب </t>
    </r>
    <r>
      <rPr>
        <sz val="10"/>
        <color theme="1"/>
        <rFont val="Calibri"/>
        <family val="0"/>
        <charset val="1"/>
      </rPr>
      <t xml:space="preserve">. </t>
    </r>
  </si>
  <si>
    <t xml:space="preserve">Failure to complete the treatment plan (perform surgery) without explaining the reasons.</t>
  </si>
  <si>
    <r>
      <rPr>
        <sz val="10"/>
        <color theme="1"/>
        <rFont val="Noto Sans Devanagari"/>
        <family val="2"/>
      </rPr>
      <t xml:space="preserve"> تم الموافقه لدى مستشفى الحمادي من ٤ ايام ، و اليوم أنا في المستشفى و طلبوا مني افتح ملف و بعدها طلبوا مني اسجل كشفيه و دفعت ٣٣ ريال و من ثم حاول الدكتور يسويلي تحاليل علشان ادفع فقط و الان في الصيدليه طلبوا مني تدفع ٢٧٠ ريال ، طبعا هذا كله حسب إفادتهم انها سياسة المستشفى ، مع العلم أنا عندي موافقه سابقه و تم الفحص و إلى اخره ، برجاء اتخاذ الإجراء لللازم حيال ذلك </t>
    </r>
    <r>
      <rPr>
        <sz val="10"/>
        <color theme="1"/>
        <rFont val="Calibri"/>
        <family val="0"/>
        <charset val="1"/>
      </rPr>
      <t xml:space="preserve">. </t>
    </r>
  </si>
  <si>
    <t xml:space="preserve">I was approved at Al Hammadi Hospital 4 days ago, and today I am at the hospital and they asked me to open a file and then they asked me to register for a consultation and I paid 33 riyals and then the doctor tried to do tests for me just so I would pay and now at the pharmacy they asked me to pay 270 riyals, of course all this according to their statement that it is the hospital’s policy, knowing that I have a previous approval and the examination was done and so on, please take the necessary action regarding this.</t>
  </si>
  <si>
    <r>
      <rPr>
        <sz val="10"/>
        <color theme="1"/>
        <rFont val="Noto Sans Devanagari"/>
        <family val="2"/>
      </rPr>
      <t xml:space="preserve">كان هناك موعد لوالدي الكبير في السن وبعد عناء القدوم تم اخبارنا بعد السؤال عن الطبيب محفوظ سعيد بان الموعد معه تم الغاءه لان لديه عمليات بدون سابق علمنا وبدون التواصل معنا من قبل المواعيد  </t>
    </r>
    <r>
      <rPr>
        <sz val="10"/>
        <color theme="1"/>
        <rFont val="Calibri"/>
        <family val="0"/>
        <charset val="1"/>
      </rPr>
      <t xml:space="preserve">..</t>
    </r>
  </si>
  <si>
    <t xml:space="preserve">My elderly father had an appointment, and after the trouble of coming, we were informed, after asking about Dr. Mahfouz Saeed, that the appointment with him had been cancelled because he had surgeries, without our prior knowledge and without contacting us before the appointments.</t>
  </si>
  <si>
    <r>
      <rPr>
        <sz val="10"/>
        <color theme="1"/>
        <rFont val="Noto Sans Devanagari"/>
        <family val="2"/>
      </rPr>
      <t xml:space="preserve">عدم التجاوب بااصدار اشعار المراجعه </t>
    </r>
    <r>
      <rPr>
        <sz val="10"/>
        <color theme="1"/>
        <rFont val="Calibri"/>
        <family val="0"/>
        <charset val="1"/>
      </rPr>
      <t xml:space="preserve">. </t>
    </r>
  </si>
  <si>
    <t xml:space="preserve">Failure to respond by issuing a review notice.</t>
  </si>
  <si>
    <t xml:space="preserve">17216-NADER ABDULJALIL MUSTAFA ALHASANI </t>
  </si>
  <si>
    <r>
      <rPr>
        <sz val="10"/>
        <color theme="1"/>
        <rFont val="Noto Sans Devanagari"/>
        <family val="2"/>
      </rPr>
      <t xml:space="preserve">الدكتور طلب ارفاق  الأشعه مع الموافقه على الخلع علماً ان التأمين اخبرني انه أعطى موافقه جزئية على الخلع مسبقاً </t>
    </r>
    <r>
      <rPr>
        <sz val="10"/>
        <color theme="1"/>
        <rFont val="Calibri"/>
        <family val="0"/>
        <charset val="1"/>
      </rPr>
      <t xml:space="preserve">, </t>
    </r>
    <r>
      <rPr>
        <sz val="10"/>
        <color theme="1"/>
        <rFont val="Noto Sans Devanagari"/>
        <family val="2"/>
      </rPr>
      <t xml:space="preserve">الأشعه كانت معي في جوالي وطلب مني ارسالها للمنسقه لإضافتها على النظام مع الموافقة وقت موعدي  وتم ارسالها و الإنتظار وقتها ل ثلاث ساعات و لم ترفع الموافقه و لم أدخل على الطبيب واعمل اي اجراء في ذلك الموعد الذي كانت مدته ساعة </t>
    </r>
    <r>
      <rPr>
        <sz val="10"/>
        <color theme="1"/>
        <rFont val="Calibri"/>
        <family val="0"/>
        <charset val="1"/>
      </rPr>
      <t xml:space="preserve">,  </t>
    </r>
    <r>
      <rPr>
        <sz val="10"/>
        <color theme="1"/>
        <rFont val="Noto Sans Devanagari"/>
        <family val="2"/>
      </rPr>
      <t xml:space="preserve">اطالب بالرد والاعتذار من قبل المتسبب بالتأخير الذي حصل   </t>
    </r>
    <r>
      <rPr>
        <sz val="10"/>
        <color theme="1"/>
        <rFont val="Calibri"/>
        <family val="0"/>
        <charset val="1"/>
      </rPr>
      <t xml:space="preserve">..</t>
    </r>
  </si>
  <si>
    <t xml:space="preserve">The doctor requested that the x-rays be attached to the consent for the extraction, noting that the insurance had informed me that it had already given partial consent for the extraction. The x-rays were on my phone and he asked me to send them to the coordinator to add them to the system along with the consent at the time of my appointment. They were sent, and I waited for three hours, but the consent was not uploaded, and I did not go in to see the doctor or do anything during that one-hour appointment. I demand a response and an apology from whoever caused the delay.</t>
  </si>
  <si>
    <r>
      <rPr>
        <sz val="10"/>
        <color theme="1"/>
        <rFont val="Noto Sans Devanagari"/>
        <family val="2"/>
      </rPr>
      <t xml:space="preserve">وصلتُ إلى المستشفى للولادة في العاشر من أكتوبر، وتعرضتُ لمعاملة قاسية من قِبل الممرضات اللواتي كنّ يضربن بطني أثناء المخاض، مما أدى إلى هبوط المثانة</t>
    </r>
    <r>
      <rPr>
        <sz val="10"/>
        <color theme="1"/>
        <rFont val="Calibri"/>
        <family val="0"/>
        <charset val="1"/>
      </rPr>
      <t xml:space="preserve">. </t>
    </r>
    <r>
      <rPr>
        <sz val="10"/>
        <color theme="1"/>
        <rFont val="Noto Sans Devanagari"/>
        <family val="2"/>
      </rPr>
      <t xml:space="preserve">كان من المفترض أن يضعن قسطرة بولية قبل ذلك لتفريغ المثانة، لكنهن لم يفعلن، مما سبب لي ألمًا جسديًا ونفسيًا</t>
    </r>
    <r>
      <rPr>
        <sz val="10"/>
        <color theme="1"/>
        <rFont val="Calibri"/>
        <family val="0"/>
        <charset val="1"/>
      </rPr>
      <t xml:space="preserve">. </t>
    </r>
    <r>
      <rPr>
        <sz val="10"/>
        <color theme="1"/>
        <rFont val="Noto Sans Devanagari"/>
        <family val="2"/>
      </rPr>
      <t xml:space="preserve">مرفق صورة للكدمات التي ظهرت على بطني بعد الولادة</t>
    </r>
    <r>
      <rPr>
        <sz val="10"/>
        <color theme="1"/>
        <rFont val="Calibri"/>
        <family val="0"/>
        <charset val="1"/>
      </rPr>
      <t xml:space="preserve">. </t>
    </r>
    <r>
      <rPr>
        <sz val="10"/>
        <color theme="1"/>
        <rFont val="Noto Sans Devanagari"/>
        <family val="2"/>
      </rPr>
      <t xml:space="preserve">آمل أن يُحاسب المسؤولون عن هذا الفعل، وأطالب بتعويض مادي ونفسي عن الذعر والألم الذي عانيتُ منه</t>
    </r>
    <r>
      <rPr>
        <sz val="10"/>
        <color theme="1"/>
        <rFont val="Calibri"/>
        <family val="0"/>
        <charset val="1"/>
      </rPr>
      <t xml:space="preserve">.</t>
    </r>
  </si>
  <si>
    <t xml:space="preserve">I came to the hospital for delivery on October 10, and I was treated harshly by the nursing who were  beating my stomach at the time of labor , which led to my bladder being prolapsed . They also had to put a catheter before that to empty urine from the bladder, but they did not do this, causing me physical and psychological pain by that . A picture of the abdominal bruises after labor is attached. I hope who ever is the reason to be  held accountable and and i demand meterial and psychological compensations as a result of the panic and pain I suffered. </t>
  </si>
  <si>
    <t xml:space="preserve">16465-Dr TAGELDIN AHMED MAHMOUD</t>
  </si>
  <si>
    <r>
      <rPr>
        <sz val="10"/>
        <color theme="1"/>
        <rFont val="Noto Sans Devanagari"/>
        <family val="2"/>
      </rPr>
      <t xml:space="preserve">اصدار شهادة وفاة بوفاة طبيعية وعند طلب تقرير مفصل لشهادة الوفاة موضح بإن الطفل كان يعاني من مشاكل والتقرير مختلف عن شهادة الوفاة  وعند اكال اجراءات الدفن مذكور لدى الاحوال سبب وفاة غير معروف </t>
    </r>
    <r>
      <rPr>
        <sz val="10"/>
        <color theme="1"/>
        <rFont val="Calibri"/>
        <family val="0"/>
        <charset val="1"/>
      </rPr>
      <t xml:space="preserve">. </t>
    </r>
  </si>
  <si>
    <t xml:space="preserve">Issuing a death certificate for a natural death, and when a detailed report is requested for the death certificate, it is stated that the child was suffering from problems, and the report is different from the death certificate, and when the burial procedures are completed, the civil registry records the cause of death as unknown.</t>
  </si>
  <si>
    <t xml:space="preserve">90228-MOHAMMAD   ABURAHMAH </t>
  </si>
  <si>
    <r>
      <rPr>
        <sz val="10"/>
        <color theme="1"/>
        <rFont val="Noto Sans Devanagari"/>
        <family val="2"/>
      </rPr>
      <t xml:space="preserve">تاخير كتابة تقرير مفصل بالحالة من تاريخ </t>
    </r>
    <r>
      <rPr>
        <sz val="10"/>
        <color theme="1"/>
        <rFont val="Calibri"/>
        <family val="0"/>
        <charset val="1"/>
      </rPr>
      <t xml:space="preserve">1/10/2024</t>
    </r>
  </si>
  <si>
    <t xml:space="preserve">Delay in writing a detailed case report from 1/10/2024</t>
  </si>
  <si>
    <r>
      <rPr>
        <sz val="10"/>
        <color theme="1"/>
        <rFont val="Noto Sans Devanagari"/>
        <family val="2"/>
      </rPr>
      <t xml:space="preserve">تم الدخول للطوارئ في حالة ولادة وحضور الطبيبه ورد وتم التعامل مع زوجتي بطريقة غير مهنيه حيث ان المريضه بعد الانتظار الطويل طلبت التدخل الطبي السريع لعدم تحملها للالم وان كان هناك دفع رسوم لا مانع ولكن الطبيبه لم تكن مباليه وفي كل مره حضرت للمريضه تكون مشغوله بااستخدام الهاتف ولا تلقي للمريضه او لملاحظاتها وشكواها وبعد حضور الطبيبه المعالجه هاجر قامت بطلب النقل للعمليات القيصريه وابلغتنا ان الحاله خطره لاتستدعي الانتظار بعكس ماتم ذكره من قبل الطبيبه ورد لم يكن هناك اي احترافيه بالتعامل من قبلها ارجو التحقيق بالامر والافاده </t>
    </r>
    <r>
      <rPr>
        <sz val="10"/>
        <color theme="1"/>
        <rFont val="Calibri"/>
        <family val="0"/>
        <charset val="1"/>
      </rPr>
      <t xml:space="preserve">..</t>
    </r>
  </si>
  <si>
    <t xml:space="preserve">My wife was admitted to the emergency room in labor. Dr. Ward was present, but she treated her unprofessionally. After a long wait, she requested urgent medical intervention because she couldn't bear the pain, and she was willing to pay a fee. However, Dr. Ward was indifferent. Every time she came to see the patient, she was busy using her phone and ignored the patient's comments and complaints. After Dr. Hajar arrived, she requested a transfer for a cesarean section and informed us that the situation was critical and didn't warrant waiting, contrary to what Dr. Ward had said. There was no professionalism in her handling of the situation. I request an investigation into this matter and a report on it.</t>
  </si>
  <si>
    <t xml:space="preserve">FAHAD ALHARBI - PHLIPOTOMY</t>
  </si>
  <si>
    <r>
      <rPr>
        <sz val="10"/>
        <color theme="1"/>
        <rFont val="Noto Sans Devanagari"/>
        <family val="2"/>
      </rPr>
      <t xml:space="preserve">عدم الشرح والتوضيح من قبل اخصائي المختبر لتعليماات شرب المحلول ( مما ادى الى استفراغ وضيق بالتنفس) 
بالاضافة الى اسلوب الاخصائي غير مهني </t>
    </r>
    <r>
      <rPr>
        <sz val="10"/>
        <color theme="1"/>
        <rFont val="Calibri"/>
        <family val="0"/>
        <charset val="1"/>
      </rPr>
      <t xml:space="preserve">. </t>
    </r>
  </si>
  <si>
    <t xml:space="preserve">The lab technician failed to provide clear instructions on how to drink the solution (leading to vomiting and shortness of breath).
Furthermore, the technician's behavior was unprofessional.</t>
  </si>
  <si>
    <r>
      <rPr>
        <sz val="10"/>
        <color theme="1"/>
        <rFont val="Noto Sans Devanagari"/>
        <family val="2"/>
      </rPr>
      <t xml:space="preserve">رفض المستشفى بالتحويل لمستشفى اخر وعدم استكمال الخطة العلاجية وطلب تكاليف العلاج او الخروج </t>
    </r>
    <r>
      <rPr>
        <sz val="10"/>
        <color theme="1"/>
        <rFont val="Calibri"/>
        <family val="0"/>
        <charset val="1"/>
      </rPr>
      <t xml:space="preserve">. </t>
    </r>
  </si>
  <si>
    <t xml:space="preserve">The hospital refused to transfer me to another hospital, failed to complete the treatment plan, and demanded payment for treatment or discharge.</t>
  </si>
  <si>
    <r>
      <rPr>
        <sz val="10"/>
        <color theme="1"/>
        <rFont val="Noto Sans Devanagari"/>
        <family val="2"/>
      </rPr>
      <t xml:space="preserve">تم الحضور و طلب الدخول على استشاري وبعد الدخول تبين انه اخصائي ليس كما ذكر لي بعد الدخول للعياده وطلب تحاليل شامله لي ولاولادي لم يتم اضافة جميع التحاليل المطلوبه علما اني بعد الانتظار الطويل لطلب الموافقه لم يتم حضور الموافقه الا على بعض التحاليل  وتم رفض الباقي تمت العوده بعد ذلك لمدير العيادات والتوضيح له وطلب الغاء الكشفيه والغاء جميع الموافقات التي تمت لبعض التحاليل لعدم رغبتي بااكمال الاجرءات داخل المستشفى حيث تم رفض الالغاء وضرورة اكمال باقي الاجراءات لديهم وهذا غير مقبول ارجو التحقيق والافاده </t>
    </r>
    <r>
      <rPr>
        <sz val="10"/>
        <color theme="1"/>
        <rFont val="Calibri"/>
        <family val="0"/>
        <charset val="1"/>
      </rPr>
      <t xml:space="preserve">..</t>
    </r>
  </si>
  <si>
    <t xml:space="preserve">I went to the clinic and requested to see a consultant. Upon entering, it turned out he was a specialist, not as I had been told. After entering the clinic, he ordered comprehensive tests for me and my children, but not all the required tests were added. Despite waiting a long time for approval, approval was only granted for some of the tests, and the rest were rejected. I then went back to the clinic manager, explained the situation, and requested that the consultation and all approvals for some of the tests be canceled, as I did not want to complete the procedures at the hospital. However, the cancellation was refused, and I was told I had to complete the remaining procedures there. This is unacceptable. I request an investigation and clarification.</t>
  </si>
  <si>
    <t xml:space="preserve">12978-MARWA OSMAN ZAKI </t>
  </si>
  <si>
    <r>
      <rPr>
        <sz val="10"/>
        <color theme="1"/>
        <rFont val="Noto Sans Devanagari"/>
        <family val="2"/>
      </rPr>
      <t xml:space="preserve"> اتوجه بالشكوى على الدكتورة مروى زكي واطلب التعويض النفسي والمادي حيث انه بعد خروجي من المستشفى  وبعد العملية تم عمل خياطة بطريقه واضحه جدا ولم اكن راضيه وابلغت الطبيبه بذلك ولكن لم تكن مباليه به واعتقدت ان ذلك فقط على الشكل الخارجي وليس له اعراض او عواقب صحيه فيما بعد حضرت للمراجعة ولم تهتم بالمنظر الخارجي وعند حملي الثاني من بدايته لنهاية انا تعبانه وتم اجباري  بالنوم على الظهر ومنع من الحركة
كل الوقت فكانت المشيمة في اخطر حالاتها حيث قمت بالفحص في اكثر من مستشفى ولدى اكثر من طبيب والجميع اجمعوا على وجود احتمال كبير بالنزيف حتى الموت وقمت بالتوقيع على ذلك  لدى اكثر من مستشفى وبعد توجهي لعدة اطباء في مستشفيات مختفلة ايضا الجميع يرفضون حالتي لصعوبتها وتم استقبال حالتي من رئيس قسم النساء د سلمان في مدينة الملك فهد الطبية وقام بعمليتي مع عدة استشاريين وقبل ادخل العملية وقعت على ازالة الرحم والمبايض واحتمال الوفاة وكنت محطمة نفسيا ووقت العملية حصل لي نزيف شديد وتم استئصال الجزء التعبان من الخياطة السابقة (خياطة دكتورة مروى ) وعند الخروج  من العملية اتفق جميع الاستشاريين ان كل المصاعب اللي مريت فيها بسبب الخياطه السباقه لي  ووجود توسع وتباعد في الانسجة مما جعل الرحم خفيف جدًا ويتمزق والحمدالله ربي سلمني وسلم طفلتي ولكن الان تم منعي من الحمل
والرحم عندي به مشاكل  وانا اعاني نفسيا وجسديا بسبب اهمال سابق او عدم مبالاه كم قبل الطبيبه .. ارجو التحقيق والافاده باقرب وقت </t>
    </r>
    <r>
      <rPr>
        <sz val="10"/>
        <color theme="1"/>
        <rFont val="Calibri"/>
        <family val="0"/>
        <charset val="1"/>
      </rPr>
      <t xml:space="preserve">...</t>
    </r>
  </si>
  <si>
    <t xml:space="preserve">I am filing a complaint against Dr. Marwa Zaki and requesting psychological and financial compensation. After my discharge from the hospital following the procedure, the stitching was done in a very noticeable way, which I was dissatisfied with. I informed the doctor of this, but she disregarded it, believing it was merely cosmetic and had no symptoms or health consequences. Later, when I returned for a follow-up appointment, she still didn't care about the appearance. During my second pregnancy, I was unwell from beginning to end and was forced to lie on my back and prevented from moving. The placenta was in a critical condition. I consulted with several hospitals and doctors, all of whom agreed on a high risk of hemorrhage and even death. I signed consent forms at multiple hospitals to this effect. After consulting with several other doctors at different hospitals, they all refused to consider my case due to its complexity. Finally, Dr. Salman, the head of the obstetrics and gynecology department at King Fahd Medical City, accepted my case and performed the surgery with several consultants. Before the operation, I signed consent forms for the removal of my uterus and ovaries, acknowledging the risk of death. I was psychologically devastated. During the surgery, I experienced severe bleeding, and the problematic part of the previous stitching (Dr. Marwa's stitching) was removed. Upon leaving the operating room, all the consultants agreed that all the difficulties I experienced were due to the previous stitching and the resulting tissue expansion and separation, which made my uterus very fragile and prone to rupture. Thank God, I and my baby survived, but now I am unable to conceive. My uterus has problems, and I am suffering both psychologically and physically due to the previous negligence or lack of concern shown by the doctor. I request an investigation and a response as soon as possible.</t>
  </si>
  <si>
    <r>
      <rPr>
        <sz val="10"/>
        <color theme="1"/>
        <rFont val="Noto Sans Devanagari"/>
        <family val="2"/>
      </rPr>
      <t xml:space="preserve">تم الاتصال اليوم الساعه </t>
    </r>
    <r>
      <rPr>
        <sz val="10"/>
        <color theme="1"/>
        <rFont val="Calibri"/>
        <family val="0"/>
        <charset val="1"/>
      </rPr>
      <t xml:space="preserve">8:14 صباحا وطلب موعد بعياده النساء مع د. عزه، وأفادت الموظفه بعدم وجود موعد
</t>
    </r>
    <r>
      <rPr>
        <sz val="10"/>
        <color theme="1"/>
        <rFont val="Noto Sans Devanagari"/>
        <family val="2"/>
      </rPr>
      <t xml:space="preserve">ويمكن الحضور الساعه ٩ وطلب انتظار، وعند القدوم افادوني الاستقبال بتعذر استقبال الانتظار  وانه لا يوجد لديها انتظار </t>
    </r>
    <r>
      <rPr>
        <sz val="10"/>
        <color theme="1"/>
        <rFont val="Calibri"/>
        <family val="0"/>
        <charset val="1"/>
      </rPr>
      <t xml:space="preserve">!!!!
</t>
    </r>
    <r>
      <rPr>
        <sz val="10"/>
        <color theme="1"/>
        <rFont val="Noto Sans Devanagari"/>
        <family val="2"/>
      </rPr>
      <t xml:space="preserve">لا يوجد اي تنسيق من قبل قسم المواعيد مع العيادات او التاكد قبل افادة المراجع وتضيع وقته بالحضور للمستشفى </t>
    </r>
  </si>
  <si>
    <t xml:space="preserve">I called today at 8:14 AM to request an appointment with Dr. Azza at the women's clinic. The receptionist informed me that there were no appointments available.
She suggested I come at 9:00 AM and ask to wait. However, upon arrival, the receptionist told me they couldn't accept waiting lists and that there were no available appointments!
There is no coordination whatsoever between the appointments department and the clinics, nor is there any confirmation before informing patients and wasting their time by making them come to the hospital.</t>
  </si>
  <si>
    <r>
      <rPr>
        <sz val="10"/>
        <color theme="1"/>
        <rFont val="Noto Sans Devanagari"/>
        <family val="2"/>
      </rPr>
      <t xml:space="preserve">في تمام الساعة التاسعة والنصف تفاجئت برجل الامن عند باب الغرفة و معه ممرضات الحضانه لأخذ المولود
خارج الغرفة رغماً عني حيث قال رجل الامن انا امثل الدولة واخذ الطفل مع الممرضات لتسليمه لوالده ومكث الطفل مع والده قرابه الدقيقة واعاد الطفل الينا وعند ما خرج الامن خرج ابني سليمان بعدهم وشاهد الزوج عند جهاز الصراف يسلم رجل الامن مبلغ مالي وتم اخذ رقم هاتف الامن من قبل الزوج كنت في غرفة ٤١٤٥</t>
    </r>
    <r>
      <rPr>
        <sz val="10"/>
        <color theme="1"/>
        <rFont val="Calibri"/>
        <family val="0"/>
        <charset val="1"/>
      </rPr>
      <t xml:space="preserve">, اطالب بفتح تحقيق مع رجل الامن و الرجوع لمشاهد الكاميرات لاثبات حدوث الواقعة وافادة عما حصل..</t>
    </r>
  </si>
  <si>
    <t xml:space="preserve">At 9:30, I was surprised to find a security guard at the door of my room, accompanied by nursery nurses, taking my newborn out of the room against my will. The guard said he represented the state and took the baby with the nurses to hand him over to his father. The baby stayed with his father for about a minute before being returned to us. After the guard left, my son Suleiman followed them out and saw my husband at the ATM handing the guard money. My husband took down the guard's phone number. I was in room 4145. I demand an investigation into the incident involving the guard and a review of the security camera footage to confirm what happened.</t>
  </si>
  <si>
    <t xml:space="preserve">4829-JIHAD ABDULBARY ALOWISH </t>
  </si>
  <si>
    <r>
      <rPr>
        <sz val="10"/>
        <color theme="1"/>
        <rFont val="Noto Sans Devanagari"/>
        <family val="2"/>
      </rPr>
      <t xml:space="preserve">تم الحضور على الموعد وكان موعد موكد </t>
    </r>
    <r>
      <rPr>
        <sz val="10"/>
        <color theme="1"/>
        <rFont val="Calibri"/>
        <family val="0"/>
        <charset val="1"/>
      </rPr>
      <t xml:space="preserve">8:50 </t>
    </r>
    <r>
      <rPr>
        <sz val="10"/>
        <color theme="1"/>
        <rFont val="Noto Sans Devanagari"/>
        <family val="2"/>
      </rPr>
      <t xml:space="preserve">وتم رفض استقبالنا من قبل الدكتور قبل تمام الساعه </t>
    </r>
    <r>
      <rPr>
        <sz val="10"/>
        <color theme="1"/>
        <rFont val="Calibri"/>
        <family val="0"/>
        <charset val="1"/>
      </rPr>
      <t xml:space="preserve">9:00</t>
    </r>
  </si>
  <si>
    <t xml:space="preserve">We arrived on time for the confirmed appointment at 8:50, but the doctor refused to see us before 9:00.</t>
  </si>
  <si>
    <t xml:space="preserve">11043-MOHAMMED SAMEER AL RAHHAL </t>
  </si>
  <si>
    <r>
      <rPr>
        <sz val="10"/>
        <color theme="1"/>
        <rFont val="Noto Sans Devanagari"/>
        <family val="2"/>
      </rPr>
      <t xml:space="preserve">الطبيب تحدث بأسلوب سيء معي كمريض ، حيث اني اشرت للطبيب ان موعدي الساعة  </t>
    </r>
    <r>
      <rPr>
        <sz val="10"/>
        <color theme="1"/>
        <rFont val="Calibri"/>
        <family val="0"/>
        <charset val="1"/>
      </rPr>
      <t xml:space="preserve">12:10 </t>
    </r>
    <r>
      <rPr>
        <sz val="10"/>
        <color theme="1"/>
        <rFont val="Noto Sans Devanagari"/>
        <family val="2"/>
      </rPr>
      <t xml:space="preserve">و اني تاخرت بالدخول بسبب إدخال المرضى بغير موعد حيث من يأتي يطرق الباب ويدخل ومن لديهم موعد مؤكد  في الخارج بانتظار الممرضة للنداء و استاء من ذلك علماً اني خرجت من العيادة بدون الاستفاده من موعدي  </t>
    </r>
    <r>
      <rPr>
        <sz val="10"/>
        <color theme="1"/>
        <rFont val="Calibri"/>
        <family val="0"/>
        <charset val="1"/>
      </rPr>
      <t xml:space="preserve">, </t>
    </r>
    <r>
      <rPr>
        <sz val="10"/>
        <color theme="1"/>
        <rFont val="Noto Sans Devanagari"/>
        <family val="2"/>
      </rPr>
      <t xml:space="preserve">اتمنى اتخاذ الإجراء اللازم والافادة</t>
    </r>
    <r>
      <rPr>
        <sz val="10"/>
        <color theme="1"/>
        <rFont val="Calibri"/>
        <family val="0"/>
        <charset val="1"/>
      </rPr>
      <t xml:space="preserve">..</t>
    </r>
  </si>
  <si>
    <t xml:space="preserve">The doctor spoke to me in a bad manner as a patient, as I pointed out to the doctor that my appointment was at 12:10 and that I was late to enter because patients without appointments were being admitted, as whoever came knocked on the door and entered, while those with confirmed appointments were outside waiting for the nurse to call them, and I was upset about that, knowing that I left the clinic without benefiting from my appointment. I hope that the necessary action will be taken and that I will be informed.</t>
  </si>
  <si>
    <t xml:space="preserve">3.1.Administrative Policies and
Procedures</t>
  </si>
  <si>
    <t xml:space="preserve">3.1.3.Facility guidelines compliance</t>
  </si>
  <si>
    <t xml:space="preserve"> اعتراض عائله مع وجود مريض احتياجات خاصة من الوقوف بالموقف المخصص مع العلم بوجود سيارات اغلقت بشكل كامل بوابه الدخول يتوجب التعامل مع المراجعين وتقدير حالات الاحتياجات الخاصه والتنويه على القيام بالتحقق من السيارات المتوقفه انها عائدة لاحتياجات خاصه بدلا من ملاحقه المرضى بشكل غير عقلاني ولايليق بالمستشفى</t>
  </si>
  <si>
    <t xml:space="preserve">A family with a patient with special needs objected to parking in the designated spot, despite the fact that other cars had completely blocked the entrance gate. Patients should be treated with consideration and respect for those with special needs. The staff should verify that parked cars belong to individuals with special needs, rather than pursuing patients irrationally and in a manner unbecoming of the hospital.</t>
  </si>
  <si>
    <r>
      <rPr>
        <sz val="10"/>
        <color theme="1"/>
        <rFont val="Noto Sans Devanagari"/>
        <family val="2"/>
      </rPr>
      <t xml:space="preserve"> قيل لي بان حالة المريض غير حرجة وعند طلبي لتخريج المريض قام بتغير كلامة وقال كلام جارح  اثر في نفسيتي ومعنوياتي مفاده  ابنك كله تشوهات من راسه حتى رجليه   بالاضافة الى وجود </t>
    </r>
    <r>
      <rPr>
        <sz val="10"/>
        <color theme="1"/>
        <rFont val="Calibri"/>
        <family val="0"/>
        <charset val="1"/>
      </rPr>
      <t xml:space="preserve">.</t>
    </r>
    <r>
      <rPr>
        <sz val="10"/>
        <color theme="1"/>
        <rFont val="Noto Sans Devanagari"/>
        <family val="2"/>
      </rPr>
      <t xml:space="preserve">١تشخيص خاطئ للمريض </t>
    </r>
    <r>
      <rPr>
        <sz val="10"/>
        <color theme="1"/>
        <rFont val="Calibri"/>
        <family val="0"/>
        <charset val="1"/>
      </rPr>
      <t xml:space="preserve">.</t>
    </r>
    <r>
      <rPr>
        <sz val="10"/>
        <color theme="1"/>
        <rFont val="Noto Sans Devanagari"/>
        <family val="2"/>
      </rPr>
      <t xml:space="preserve">٢تنويم المريض واعطاء ادوية غير لازمة للمريض ٣كتابة تقارير غير صحيحة عن حالة المريض علما ان التشخيص الخاطئ ادى الى نزول وزن الرضيع </t>
    </r>
    <r>
      <rPr>
        <sz val="10"/>
        <color theme="1"/>
        <rFont val="Calibri"/>
        <family val="0"/>
        <charset val="1"/>
      </rPr>
      <t xml:space="preserve">.. </t>
    </r>
    <r>
      <rPr>
        <sz val="10"/>
        <color theme="1"/>
        <rFont val="Noto Sans Devanagari"/>
        <family val="2"/>
      </rPr>
      <t xml:space="preserve">اطالب بالتعويض و الافادة </t>
    </r>
    <r>
      <rPr>
        <sz val="10"/>
        <color theme="1"/>
        <rFont val="Calibri"/>
        <family val="0"/>
        <charset val="1"/>
      </rPr>
      <t xml:space="preserve">.</t>
    </r>
  </si>
  <si>
    <t xml:space="preserve">I was told that the patient's condition was not critical, but when I asked for the patient to be discharged, he changed his story and said hurtful things that affected my morale and psyche, saying that my son was completely deformed from head to toe, in addition to: 1. A misdiagnosis of the patient. 2. The patient was admitted and given unnecessary medications. 3. Incorrect reports were written about the patient's condition, knowing that the misdiagnosis led to the infant losing weight. I demand compensation and a statement.</t>
  </si>
  <si>
    <t xml:space="preserve">تم دفع فاتورة للفحص ولم يتم الابلاغ من قبل موظف الاستقبال بعدم تواجد الموظفه ، وعند التوجه للمختصة بعد الانتظار  افادت بعدم امكانية تنفيذ الخدمة اليوم بسبب انتهاء وقت عملها مع العلم تم دفع الفاتورة قبل انتهاء فترة الدوام للموظف لدي مهمة عمل و مظطر للسفر خارج الرياض ، قد يعيق تأخير التشخيص بالفحص لمشكلة الدوار على اتماممهمتي او قد يسبب لي ضرر بالعمل </t>
  </si>
  <si>
    <t xml:space="preserve">I paid for the examination, but the receptionist didn't inform me that the technician wasn't available. After waiting, I went to the technician, who stated that she couldn't provide the service that day because her shift had ended, even though I paid before the technician's shift ended. I have a work assignment and need to travel outside Riyadh; the delay in diagnosing my dizziness issue could hinder me from completing my assignment or even cause me harm at work.</t>
  </si>
  <si>
    <r>
      <rPr>
        <sz val="10"/>
        <color theme="1"/>
        <rFont val="Noto Sans Devanagari"/>
        <family val="2"/>
      </rPr>
      <t xml:space="preserve">في زيارة لي  بيوم ١٠</t>
    </r>
    <r>
      <rPr>
        <sz val="10"/>
        <color theme="1"/>
        <rFont val="Calibri"/>
        <family val="0"/>
        <charset val="1"/>
      </rPr>
      <t xml:space="preserve">/</t>
    </r>
    <r>
      <rPr>
        <sz val="10"/>
        <color theme="1"/>
        <rFont val="Noto Sans Devanagari"/>
        <family val="2"/>
      </rPr>
      <t xml:space="preserve">٢٩ مع الطبيب الرحال قال انت تحتاج عمليه و بعد العمليه </t>
    </r>
    <r>
      <rPr>
        <sz val="10"/>
        <color theme="1"/>
        <rFont val="Calibri"/>
        <family val="0"/>
        <charset val="1"/>
      </rPr>
      <t xml:space="preserve">(</t>
    </r>
    <r>
      <rPr>
        <sz val="10"/>
        <color theme="1"/>
        <rFont val="Noto Sans Devanagari"/>
        <family val="2"/>
      </rPr>
      <t xml:space="preserve">تحتاج عشر جلسات</t>
    </r>
    <r>
      <rPr>
        <sz val="10"/>
        <color theme="1"/>
        <rFont val="Calibri"/>
        <family val="0"/>
        <charset val="1"/>
      </rPr>
      <t xml:space="preserve">) </t>
    </r>
    <r>
      <rPr>
        <sz val="10"/>
        <color theme="1"/>
        <rFont val="Noto Sans Devanagari"/>
        <family val="2"/>
      </rPr>
      <t xml:space="preserve">خلال شهرين و قلت اني سأفكر بالموضوع و ارد لك هل عندك رقم للتواصل اخبرني بان الممرضه ستتواصل معي غداً بنفس هذا الوقت  خرجت بعدها بساعه تقريبا اتصلت و سالت ان كنت اريد العملية قلت لا</t>
    </r>
    <r>
      <rPr>
        <sz val="10"/>
        <color theme="1"/>
        <rFont val="Calibri"/>
        <family val="0"/>
        <charset val="1"/>
      </rPr>
      <t xml:space="preserve">,  </t>
    </r>
    <r>
      <rPr>
        <sz val="10"/>
        <color theme="1"/>
        <rFont val="Noto Sans Devanagari"/>
        <family val="2"/>
      </rPr>
      <t xml:space="preserve">و اليوم اتفاجئ انه اتتني موافقه على العمليه وبعد تواصلي مع قسم الموافقات قالوا انت حضرت يوم ١٠</t>
    </r>
    <r>
      <rPr>
        <sz val="10"/>
        <color theme="1"/>
        <rFont val="Calibri"/>
        <family val="0"/>
        <charset val="1"/>
      </rPr>
      <t xml:space="preserve">/</t>
    </r>
    <r>
      <rPr>
        <sz val="10"/>
        <color theme="1"/>
        <rFont val="Noto Sans Devanagari"/>
        <family val="2"/>
      </rPr>
      <t xml:space="preserve">٣٠ ووافقت على العمليه</t>
    </r>
    <r>
      <rPr>
        <sz val="10"/>
        <color theme="1"/>
        <rFont val="Calibri"/>
        <family val="0"/>
        <charset val="1"/>
      </rPr>
      <t xml:space="preserve">.. </t>
    </r>
    <r>
      <rPr>
        <sz val="10"/>
        <color theme="1"/>
        <rFont val="Noto Sans Devanagari"/>
        <family val="2"/>
      </rPr>
      <t xml:space="preserve">علما ان الموضوع هذا ثاني مره و المره الاولى كانت مع الدكتور الكويكبي في عملية تثبيت نظر و رفضت و قدم لي طلب موافقه و تواصلت و الغيت الموافقه بنفسي </t>
    </r>
    <r>
      <rPr>
        <sz val="10"/>
        <color theme="1"/>
        <rFont val="Calibri"/>
        <family val="0"/>
        <charset val="1"/>
      </rPr>
      <t xml:space="preserve">, </t>
    </r>
    <r>
      <rPr>
        <sz val="10"/>
        <color theme="1"/>
        <rFont val="Noto Sans Devanagari"/>
        <family val="2"/>
      </rPr>
      <t xml:space="preserve">ابحث عن اعتذار من الطبيب و اتخاذ الاجراءات المناسبة من قبلكم </t>
    </r>
    <r>
      <rPr>
        <sz val="10"/>
        <color theme="1"/>
        <rFont val="Calibri"/>
        <family val="0"/>
        <charset val="1"/>
      </rPr>
      <t xml:space="preserve">.. </t>
    </r>
  </si>
  <si>
    <t xml:space="preserve">During my visit on 10/29 with Dr. Al-Rahal, he said I needed surgery and that after the surgery (I would need ten sessions) over two months. I said I would think about it and get back to him. He told me I had a contact number and that the nurse would call me tomorrow at the same time. I left about an hour later and called to ask if I wanted the surgery. I said no. Today, I was surprised to find that I received approval for the surgery. After contacting the approvals department, they said I had come on 10/30 and agreed to the surgery. Note that this is the second time this has happened. The first time was with Dr. Al-Kuwaikibi for a vision stabilization procedure, which I refused. He submitted an approval request, and I contacted him and canceled the approval myself. I am seeking an apology from the doctor and for you to take the appropriate action.</t>
  </si>
  <si>
    <r>
      <rPr>
        <sz val="10"/>
        <color theme="1"/>
        <rFont val="Noto Sans Devanagari"/>
        <family val="2"/>
      </rPr>
      <t xml:space="preserve">وصف لي طبيب العمود الفقري دكتور بديوي جلسات علاج طبيعي في هذا المشفى كونه قسم متطور عن غيره ،
مع العلم اني اخضع لجلسات علاج طبيعي في مركز خارجي ، ولما بدات الجلسات هنا تفاجأت ان الجلسة مدتها
عشرون دقيقة فقط وتحتوي جهازا واحدا فقط! وحتى جهاز الالترا ساوند لم يضعوه لي مع ان مدته ثلاث دقائق
فقط ، ولما طلبت منهم ذلك قالوا لي هكذا يصير عليك دفع ثمن جلسة ثانية! مع العلم ان الجلسة في المراكز
الخارجية فيها </t>
    </r>
    <r>
      <rPr>
        <sz val="10"/>
        <color theme="1"/>
        <rFont val="Calibri"/>
        <family val="0"/>
        <charset val="1"/>
      </rPr>
      <t xml:space="preserve">4-5 اجهزة ومدتها 45 - 50 دقيقة قدمت شكوى لادارة العيادات واتصل بي مسؤول من قسم العلاج
</t>
    </r>
    <r>
      <rPr>
        <sz val="10"/>
        <color theme="1"/>
        <rFont val="Noto Sans Devanagari"/>
        <family val="2"/>
      </rPr>
      <t xml:space="preserve">الطبيعي واخبرني ان معي الحق بان </t>
    </r>
    <r>
      <rPr>
        <sz val="10"/>
        <color theme="1"/>
        <rFont val="Calibri"/>
        <family val="0"/>
        <charset val="1"/>
      </rPr>
      <t xml:space="preserve">20 دقيقة لا تكفي ولكن هذه هي سياسة المشفى!!! ما ذنبي انا اذا كانت سياسة المشفى غير عادلة والجلسة ليست كافية؟ اليس من حقي الطبي و العلاجي ان احصل على جلسة نظامية وعادله .
 </t>
    </r>
  </si>
  <si>
    <t xml:space="preserve">My spine specialist, Dr. Badiwi, prescribed physiotherapy sessions at this hospital because it has a more advanced department than others.
I was already receiving physiotherapy at an external center, and when I started the sessions here, I was surprised to find that each session was only 20 minutes long and included only one device! They didn't even provide the ultrasound machine, even though it only lasts three minutes.
When I asked for it, they told me I would have to pay for a second session! Meanwhile, sessions at external centers include 4-5 devices and last 45-50 minutes. I filed a complaint with the clinic administration, and an official from the physiotherapy department contacted me and told me I was right that 20 minutes wasn't enough, but that this was the hospital's policy! What is my fault if the hospital's policy is unfair and the session isn't sufficient? Isn't it my medical and therapeutic right to receive a proper and fair session?</t>
  </si>
  <si>
    <r>
      <rPr>
        <sz val="11"/>
        <color theme="1"/>
        <rFont val="Noto Sans Devanagari"/>
        <family val="2"/>
      </rPr>
      <t xml:space="preserve">تاخير ولمدة شهر في متابعة متطلبات من قبل شركة التامين </t>
    </r>
    <r>
      <rPr>
        <sz val="11"/>
        <color theme="1"/>
        <rFont val="Calibri"/>
        <family val="0"/>
        <charset val="1"/>
      </rPr>
      <t xml:space="preserve">. </t>
    </r>
  </si>
  <si>
    <t xml:space="preserve">A one-month delay in following up on requirements by the insurance company.</t>
  </si>
  <si>
    <t xml:space="preserve">أدخلت الممرضة إبرة في المكان الخطأ</t>
  </si>
  <si>
    <t xml:space="preserve">The nurse inserted a needle in the wrong place </t>
  </si>
  <si>
    <r>
      <rPr>
        <sz val="11"/>
        <color theme="1"/>
        <rFont val="Noto Sans Devanagari"/>
        <family val="2"/>
      </rPr>
      <t xml:space="preserve">عيادات قلب </t>
    </r>
    <r>
      <rPr>
        <sz val="11"/>
        <color theme="1"/>
        <rFont val="Calibri"/>
        <family val="0"/>
        <charset val="1"/>
      </rPr>
      <t xml:space="preserve">(</t>
    </r>
    <r>
      <rPr>
        <sz val="11"/>
        <color theme="1"/>
        <rFont val="Noto Sans Devanagari"/>
        <family val="2"/>
      </rPr>
      <t xml:space="preserve">أطفال</t>
    </r>
    <r>
      <rPr>
        <sz val="11"/>
        <color theme="1"/>
        <rFont val="Calibri"/>
        <family val="0"/>
        <charset val="1"/>
      </rPr>
      <t xml:space="preserve">)</t>
    </r>
  </si>
  <si>
    <t xml:space="preserve">لم يتم رفع جميع التقارير المطلوبه من قبل موظف الموافقات ولم يتم كتابة المبررات الكافية من قبل الطبيب </t>
  </si>
  <si>
    <t xml:space="preserve">Not all the required reports were submitted by the approvals officer, and the doctor did not provide sufficient justification.</t>
  </si>
  <si>
    <r>
      <rPr>
        <sz val="11"/>
        <color theme="1"/>
        <rFont val="Noto Sans Devanagari"/>
        <family val="2"/>
      </rPr>
      <t xml:space="preserve">تم دخول والدي  عن طريق الهلال الاحمر وجميع التكاليف للمريض من قبل وزارة الصحة وبعد التنويم لمدة </t>
    </r>
    <r>
      <rPr>
        <sz val="11"/>
        <color theme="1"/>
        <rFont val="Calibri"/>
        <family val="0"/>
        <charset val="1"/>
      </rPr>
      <t xml:space="preserve">22 </t>
    </r>
    <r>
      <rPr>
        <sz val="11"/>
        <color theme="1"/>
        <rFont val="Noto Sans Devanagari"/>
        <family val="2"/>
      </rPr>
      <t xml:space="preserve">يوم تم التواصل معي من قبل المستشفى لدفع تكلفة اخر يوم للمريض لعدم وجود موافقه او رد من قبل وزارة الصحه وبعد الرجوع للوزاره والافادة بان لا يوجد مبرر لتنويم المريض لليوم المطالب به حيث تم ابلاغي من قبل المستسفى بضرورة دفع اليوم المذكور بحجة ان التاخير من قبل الوزارة وليس لهم علاقه بذلك ويتوجب علي انا تحمل المبالغ الاضافية </t>
    </r>
    <r>
      <rPr>
        <sz val="11"/>
        <color theme="1"/>
        <rFont val="Calibri"/>
        <family val="0"/>
        <charset val="1"/>
      </rPr>
      <t xml:space="preserve">..</t>
    </r>
  </si>
  <si>
    <t xml:space="preserve">My father was admitted through the Red Crescent, and all patient costs were covered by the Ministry of Health. After a 22-day hospital stay, I was contacted by the hospital to pay for the patient's last day due to the lack of approval or response from the Ministry of Health. After contacting the Ministry, I was informed that there was no justification for admitting the patient for the requested day. The hospital informed me that I must pay for the aforementioned day, claiming that the delay was due to the Ministry and that they had no connection to it, and that I must bear the additional costs.</t>
  </si>
  <si>
    <t xml:space="preserve">2892-MAHMOUD   ABUGANAYA </t>
  </si>
  <si>
    <r>
      <rPr>
        <sz val="11"/>
        <color theme="1"/>
        <rFont val="Noto Sans Devanagari"/>
        <family val="2"/>
      </rPr>
      <t xml:space="preserve">لدي الم بالحلق وماثر على اذني الالم تعبني جداً وله فترة عندي، ذهبت للدكتور وشرحت له حالتي طبعاً
تشخيص الحالة خاطيء  عطاني بندول وغسول فم ادوية اي احد يقدر يروح صيدلية ويجيبها، طلبت منه مضاد للاتهاب ماعطاني وقال انه فاهم الحالة كويس،بينما نفس المشكلة كانت عند اخوي ودخل عليه قبلي وكتب له مضاد للالتهاب، علما اني ذهبت الى مستشفى اخر و الطبيب كتب لي علاجات ومن ضمنها مضاد الالتهاب، اطلب 
استرجاع مبلغ كشفيتي التي لم استفد منها  </t>
    </r>
    <r>
      <rPr>
        <sz val="11"/>
        <color theme="1"/>
        <rFont val="Calibri"/>
        <family val="0"/>
        <charset val="1"/>
      </rPr>
      <t xml:space="preserve">.. </t>
    </r>
  </si>
  <si>
    <t xml:space="preserve">I have a sore throat that's affecting my ear. The pain is very bothersome and has been going on for a while. I went to the doctor and explained my condition, but of course, the diagnosis was wrong. He prescribed Panadol and mouthwash—medications anyone can get at a pharmacy. I asked him for an anti-inflammatory, but he refused, saying he understood the situation perfectly. Meanwhile, my brother had the same problem, and the doctor saw him before me and prescribed an anti-inflammatory. I should mention that I went to another hospital, and the doctor prescribed medications for me, including an anti-inflammatory. I request a refund of my consultation fee, which was of no benefit to me.</t>
  </si>
  <si>
    <t xml:space="preserve">ABDULLAH ALAZAM</t>
  </si>
  <si>
    <r>
      <rPr>
        <sz val="11"/>
        <color theme="1"/>
        <rFont val="Noto Sans Devanagari"/>
        <family val="2"/>
      </rPr>
      <t xml:space="preserve"> عدم صرف الادوية من المستشفى </t>
    </r>
    <r>
      <rPr>
        <sz val="11"/>
        <color theme="1"/>
        <rFont val="Calibri"/>
        <family val="0"/>
        <charset val="1"/>
      </rPr>
      <t xml:space="preserve">.. </t>
    </r>
    <r>
      <rPr>
        <sz val="11"/>
        <color theme="1"/>
        <rFont val="Noto Sans Devanagari"/>
        <family val="2"/>
      </rPr>
      <t xml:space="preserve">ولم نستفيد من الكشفية مع الطبيب اطالب بإسترجاع مبلغ الكشفية </t>
    </r>
    <r>
      <rPr>
        <sz val="11"/>
        <color theme="1"/>
        <rFont val="Calibri"/>
        <family val="0"/>
        <charset val="1"/>
      </rPr>
      <t xml:space="preserve">..</t>
    </r>
  </si>
  <si>
    <t xml:space="preserve">The hospital did not dispense the medication, and we did not benefit from the doctor's consultation. I demand a refund of the consultation fee.</t>
  </si>
  <si>
    <t xml:space="preserve">8976-YAHYA HUSEEN AL MASHAAN </t>
  </si>
  <si>
    <r>
      <rPr>
        <sz val="11"/>
        <color theme="1"/>
        <rFont val="Noto Sans Devanagari"/>
        <family val="2"/>
      </rPr>
      <t xml:space="preserve">دخلت لاستشارة الطبيب لولدي خالد ومن ثم قام بفحص ابني وقال لي طلبت للولد بأن نقوم باجراء له
نوعين من الاشعه. ذهبت للقيام باجراءات التامين وعند عودتي للعياده قالو لي الدكتور يحي ذهب وانتهى الدوام</t>
    </r>
    <r>
      <rPr>
        <sz val="11"/>
        <color theme="1"/>
        <rFont val="Calibri"/>
        <family val="0"/>
        <charset val="1"/>
      </rPr>
      <t xml:space="preserve">.
</t>
    </r>
    <r>
      <rPr>
        <sz val="11"/>
        <color theme="1"/>
        <rFont val="Noto Sans Devanagari"/>
        <family val="2"/>
      </rPr>
      <t xml:space="preserve">هذا وللعلم عند مقابلتي له خارج العياده سالني ماذا حصل معكم وقلت له بانني ذاهب لمكتب التامين لاستكمال
الاجراء يشكل عاجل وسوف ارجع لعيادتكم.. ولكن للاسف لم ينتظرني للقيام بالاشعه لولدي.. كان من الضروري
ان يقوم الطبيب في اجراءات الفحص لطفلي وليطمئنني على صحته وهذا من باب اهتمام المستشفى بالمرضى
ولكن للاسف..  ارجو النظر في الشكوى حيث انني مضطر ان انتظر الي يوم الثلاثاء القادم للحصول على موعد مع دكتور قلب اطفال للاطمئنان على ابني </t>
    </r>
    <r>
      <rPr>
        <sz val="11"/>
        <color theme="1"/>
        <rFont val="Calibri"/>
        <family val="0"/>
        <charset val="1"/>
      </rPr>
      <t xml:space="preserve">..</t>
    </r>
  </si>
  <si>
    <t xml:space="preserve">I went to the doctor's office to see my son, Khaled. He examined him and told me he had requested two types of X-rays. I went to complete the insurance paperwork, and when I returned to the clinic, they told me Dr. Yahya had left and his shift was over.
For your information, when I met him outside the clinic, he asked me what had happened, and I told him I was going to the insurance office to finalize the paperwork urgently and would return to your clinic. Unfortunately, he didn't wait for me to perform the X-rays on my son. It was essential that the doctor examine my child and reassure me about his health; this is part of the hospital's responsibility to patients. Unfortunately, I hope you will look into this complaint, as I am forced to wait until next Tuesday to get an appointment with a pediatric cardiologist to check on my son.</t>
  </si>
  <si>
    <t xml:space="preserve">SALEH ALABDAN</t>
  </si>
  <si>
    <r>
      <rPr>
        <sz val="11"/>
        <color theme="1"/>
        <rFont val="Noto Sans Devanagari"/>
        <family val="2"/>
      </rPr>
      <t xml:space="preserve">تم الحضور لمدير العيادات صالح العبدان وطلب تقرير قديم تاريخ </t>
    </r>
    <r>
      <rPr>
        <sz val="11"/>
        <color theme="1"/>
        <rFont val="Calibri"/>
        <family val="0"/>
        <charset val="1"/>
      </rPr>
      <t xml:space="preserve">2014 </t>
    </r>
    <r>
      <rPr>
        <sz val="11"/>
        <color theme="1"/>
        <rFont val="Noto Sans Devanagari"/>
        <family val="2"/>
      </rPr>
      <t xml:space="preserve">يخص حساسية القمح تم رفض اعطائي بعد ابلاغي بوجود البيانات لدى نظام فرع العليا واجباري عل فتح كشفيه جديده وعمل تحاليل واجراءات جديده  للحصول على التقرير المذكور </t>
    </r>
    <r>
      <rPr>
        <sz val="11"/>
        <color theme="1"/>
        <rFont val="Calibri"/>
        <family val="0"/>
        <charset val="1"/>
      </rPr>
      <t xml:space="preserve">..</t>
    </r>
  </si>
  <si>
    <t xml:space="preserve">I went to the clinic manager, Saleh Al-Abdan, and requested an old report dated 2014 concerning wheat allergy. I was refused after being informed that the data was already in the system of the Al-Ulya branch, and I was forced to open a new consultation and undergo new tests and procedures to obtain the aforementioned report.</t>
  </si>
  <si>
    <t xml:space="preserve">4843-YAMINE ABDUALQADER KERARMA </t>
  </si>
  <si>
    <r>
      <rPr>
        <sz val="11"/>
        <color theme="1"/>
        <rFont val="Noto Sans Devanagari"/>
        <family val="2"/>
      </rPr>
      <t xml:space="preserve"> احضرت ابنتي للكشف عن سرتها ودفعت مبلغ الكشفية ٢٥٠ ريال، حيث يظهر دم ولحمة بارزة. تم تشخيص
حالتها خطأ من قبل الدكتور المذكور، حيث شخّص الحالة بأنها التهاب سرة وصرف معقم لمدة اسبوعين. في نفس
اليوم ذهبت لاستشاري آخر ودفعت مبلغ كشفية آخر وهو ٣٥٠ ريال وكان التشخيص مختلف تماما، بأنها لحمية
زائدة ويستوجب ربطها بخيط معقم وتم ذلك ولكن بسبب التشخيص الخاطئ للدكتور دفعت ٢٥٠ ريال كشفية ودفعت مبالغ على المعقم واللصقات واعواد الاذن بدون فائدة حيث ان التشخيص الاخر الذي دفعت فيه كشفيه اخرى قد حل المشكله لديها فورا لذا أرغب باسترجاع مبلغ الكشفية ٢٥٠ ريال بسبب التشخيص الخاطئ للحالة </t>
    </r>
    <r>
      <rPr>
        <sz val="11"/>
        <color theme="1"/>
        <rFont val="Calibri"/>
        <family val="0"/>
        <charset val="1"/>
      </rPr>
      <t xml:space="preserve">..</t>
    </r>
  </si>
  <si>
    <t xml:space="preserve">I took my daughter to a doctor to examine her navel and paid 250 riyals for the consultation. There was blood and a protruding lump. The doctor misdiagnosed her condition, diagnosing it as an umbilical infection and prescribing antiseptic for two weeks. On the same day, I went to another specialist and paid another consultation fee of 350 riyals. The diagnosis was completely different; he said it was a polyp and needed to be tied off with sterile thread, which was done. However, because of the doctor's misdiagnosis, I paid 250 riyals for the consultation, as well as for antiseptic, plasters, and cotton swabs, all to no avail. The other doctor's diagnosis, for which I paid another consultation fee, resolved the problem immediately. Therefore, I would like a refund of the 250 riyal consultation fee due to the misdiagnosis.</t>
  </si>
  <si>
    <t xml:space="preserve">16211-FARHAN ABDELAZEEZ </t>
  </si>
  <si>
    <t xml:space="preserve"> قمت بسحب عصب لسنين ولكن النتيجة كانت سيئة اولاً الدكتور لايتحمل المريض ولايوجد
احترافية ولم يقم بعمل حشوة لي وعند زيارتي الثاني وابلاغه ان الحشوة سقطت افادني بانه لايحتاج ؟
انا الحين لي شهرين كاملة واسناني مفرغة بدون حشوة الحشوة فعلياً ماقعدت معي يوم</t>
  </si>
  <si>
    <t xml:space="preserve">I had a root canal done years ago, but the result was terrible. First, the dentist was unprofessional and didn't treat patients well. He didn't even fill my teeth, and on my second visit, when I told him the filling had fallen out, he said it wasn't necessary.
It's been two whole months now, and my teeth are empty without fillings. The filling didn't even last a day.</t>
  </si>
  <si>
    <r>
      <rPr>
        <sz val="11"/>
        <color theme="1"/>
        <rFont val="Noto Sans Devanagari"/>
        <family val="2"/>
      </rPr>
      <t xml:space="preserve">تم ابلاغي من قبل موظف الاستقبال  ان التامين لا يغطي بمستشفي الحمادي مع العلم ان يوجد لدي تغطية تامينية في مستشفى الحمادي </t>
    </r>
    <r>
      <rPr>
        <sz val="11"/>
        <color theme="1"/>
        <rFont val="Calibri"/>
        <family val="0"/>
        <charset val="1"/>
      </rPr>
      <t xml:space="preserve">.
</t>
    </r>
  </si>
  <si>
    <t xml:space="preserve">I was informed by the receptionist that the insurance does not cover Al Hammadi Hospital, even though I have insurance coverage at Al Hammadi Hospital.</t>
  </si>
  <si>
    <t xml:space="preserve">تم عمل فحوصات للزوجه ف غرفه عمليات الولاده قبل انتظار موافقه التامين ثم جاء الرفض من التامين والمستشفى حملني تكاليف الفحوصات كامله</t>
  </si>
  <si>
    <t xml:space="preserve">My wife underwent tests in the delivery room before waiting for insurance approval, but then the insurance company rejected the claim, and the hospital charged me for the full cost of the tests.</t>
  </si>
  <si>
    <t xml:space="preserve">DR.GHADA ALBAHRANI</t>
  </si>
  <si>
    <t xml:space="preserve">6.3.Confidentiality</t>
  </si>
  <si>
    <r>
      <rPr>
        <sz val="11"/>
        <color theme="1"/>
        <rFont val="Noto Sans Devanagari"/>
        <family val="2"/>
      </rPr>
      <t xml:space="preserve">اتيت لكي اقوم بإجراء سونار عند الدكتورة غادة بتاريخ </t>
    </r>
    <r>
      <rPr>
        <sz val="11"/>
        <color theme="1"/>
        <rFont val="Calibri"/>
        <family val="0"/>
        <charset val="1"/>
      </rPr>
      <t xml:space="preserve">2024/11/06 </t>
    </r>
    <r>
      <rPr>
        <sz val="11"/>
        <color theme="1"/>
        <rFont val="Noto Sans Devanagari"/>
        <family val="2"/>
      </rPr>
      <t xml:space="preserve">وتم دفع قيمة السونار  كاش وعند انتظار وقت دخولي عندها كان قدامي </t>
    </r>
    <r>
      <rPr>
        <sz val="11"/>
        <color theme="1"/>
        <rFont val="Calibri"/>
        <family val="0"/>
        <charset val="1"/>
      </rPr>
      <t xml:space="preserve">3 </t>
    </r>
    <r>
      <rPr>
        <sz val="11"/>
        <color theme="1"/>
        <rFont val="Noto Sans Devanagari"/>
        <family val="2"/>
      </rPr>
      <t xml:space="preserve">اشخاص وانتظرت وبعد طول انتظار دخلت عندها ولكن لم اخذ حقي كاملاً بالموعد والسبب انه تم اختراق خصوصيتي كمريضة داخل العيادة من مرضى يطرقون الباب ثم  أتت دكتورة سودانية الجنسية ودخلت للعيادة  وقت عمل الخدمة لي كانه لايوجد مريض هناك ولم تعطني الطبيبة كامل وقتهاو تركيزها اثناء الموعد  ثم حصل خلل تقني لجهاز السونار وقالت الطبيبة تعالي صباح اليوم التالي ولم استفد من كامل وقتي داخل العيادة اطالب باسترجاع مبلغ الاشعة لعملها ب مستشفى اخر </t>
    </r>
    <r>
      <rPr>
        <sz val="11"/>
        <color theme="1"/>
        <rFont val="Calibri"/>
        <family val="0"/>
        <charset val="1"/>
      </rPr>
      <t xml:space="preserve">..</t>
    </r>
  </si>
  <si>
    <t xml:space="preserve">I came to Dr. Ghada for an ultrasound on 11/06/2024 and paid for the ultrasound in cash. While waiting for my appointment, there were 3 people ahead of me. After a long wait, I finally got in, but I didn't receive my full appointment time. This was because my privacy as a patient was violated inside the clinic by other patients knocking on the door. Then, a Sudanese doctor came in and entered the clinic while I was being served, as if there were no other patients there. The doctor didn't give me her full time and attention during my appointment. Then, there was a technical malfunction in the ultrasound machine, and the doctor told me to come back the next morning. I didn't get to use my full time in the clinic. I demand a refund for the ultrasound so I can have it done at another hospital.</t>
  </si>
  <si>
    <t xml:space="preserve">رهف  العنزي</t>
  </si>
  <si>
    <r>
      <rPr>
        <sz val="11"/>
        <color theme="1"/>
        <rFont val="Noto Sans Devanagari"/>
        <family val="2"/>
      </rPr>
      <t xml:space="preserve">زوجتي طول فترة الحمل تراجع مع الدكتورة ماجده وكل شي كانت تطلبه منها تعمله من تحاليل واشعه وملتزمه بالمواعيد والان عندما اقتربت ولادة زوجتي اتفقت مع دكتوره عزه بشير على موعد العملية وعندما طلبت عزه تحاليل ظهرت نتيجة كل التحاليل سلبيه و ناقصه واستغربت بشده و اجلت العملية لوقت المفترض متفقين عليه</t>
    </r>
    <r>
      <rPr>
        <sz val="11"/>
        <color theme="1"/>
        <rFont val="Calibri"/>
        <family val="0"/>
        <charset val="1"/>
      </rPr>
      <t xml:space="preserve">.. </t>
    </r>
    <r>
      <rPr>
        <sz val="11"/>
        <color theme="1"/>
        <rFont val="Noto Sans Devanagari"/>
        <family val="2"/>
      </rPr>
      <t xml:space="preserve">سؤالي لماذا لم تذكر الطبيبة السابقة  ان المريضة لديها نقص حديد والفيتامينات وكل ما هو ضروري للحامل وقالت ان الامور تمام كل ذلك الوقت </t>
    </r>
    <r>
      <rPr>
        <sz val="11"/>
        <color theme="1"/>
        <rFont val="Calibri"/>
        <family val="0"/>
        <charset val="1"/>
      </rPr>
      <t xml:space="preserve">, </t>
    </r>
    <r>
      <rPr>
        <sz val="11"/>
        <color theme="1"/>
        <rFont val="Noto Sans Devanagari"/>
        <family val="2"/>
      </rPr>
      <t xml:space="preserve">اطلب الافادة بالرد</t>
    </r>
    <r>
      <rPr>
        <sz val="11"/>
        <color theme="1"/>
        <rFont val="Calibri"/>
        <family val="0"/>
        <charset val="1"/>
      </rPr>
      <t xml:space="preserve">..</t>
    </r>
  </si>
  <si>
    <t xml:space="preserve">My wife was seeing Dr. Magda throughout her pregnancy, and she did everything Dr. Magda asked her to do, from tests to scans, and she was punctual. Now, as my wife's delivery date approached, she agreed with Dr. Azza Bashir on a date for the procedure. When Azza ordered tests, all the results came back negative and incomplete, which surprised her greatly, and she postponed the procedure to the time we had agreed upon. My question is, why didn't the previous doctor mention that the patient had iron and vitamin deficiencies, and everything else necessary for pregnancy, and she kept saying that everything was fine all that time? I request clarification on this matter.</t>
  </si>
  <si>
    <r>
      <rPr>
        <sz val="11"/>
        <color theme="1"/>
        <rFont val="Noto Sans Devanagari"/>
        <family val="2"/>
      </rPr>
      <t xml:space="preserve"> إصرار المتدربة في أخذ العينه اكثر من مره مع عدم قدرتها على سحب الدم لطفل بعمر خمسة أيام رغم طلبي من المسؤولة من الجنسية السودانية بأخذها هي العينة وبعد ذلك تم ارسال لمختصة من الحضانة التي اخذت العينة بنجاح ومره واحده بعد عدة محاولات  </t>
    </r>
    <r>
      <rPr>
        <sz val="11"/>
        <color theme="1"/>
        <rFont val="Calibri"/>
        <family val="0"/>
        <charset val="1"/>
      </rPr>
      <t xml:space="preserve">.. </t>
    </r>
  </si>
  <si>
    <t xml:space="preserve">The trainee insisted on taking the sample more than once, despite her inability to draw blood from a five-day-old baby, even though I asked the Sudanese national in charge to take the sample herself. After that, a specialist from the nursery was sent who successfully took the sample once after several attempts.</t>
  </si>
  <si>
    <t xml:space="preserve">13636-IBRAHIM AHMED HAJ MOUSA </t>
  </si>
  <si>
    <r>
      <rPr>
        <sz val="11"/>
        <color theme="1"/>
        <rFont val="Noto Sans Devanagari"/>
        <family val="2"/>
      </rPr>
      <t xml:space="preserve">تم زيارة الدكتور، وبعد الفحص السريع فقط للاذن والفم ( مع وجود حبوب علي الجسم في حينها) توصل الدكتور
لنتيجة انه التهاب في الاذن، وقام بصرف مضاد حيوي. وقبل الخروج من عند الدكتور تم التاكد منه هل يحتاج يصرف مضاد، قال نعم اكيد. بعدها بيومين اصبح الطفل يعاني من معدته ومازالت الحبوب في يده ورجله وفمه واذنه، تمت زيارة دكتور اخر  وشخص الطفل بوجود فايروس سبب الحبوب وكان التشخيص مختلف حيث كان هناك خطأ في التشخيص وتم وصف المضاد دون اي حاجه، ارجو الافادة بالرد</t>
    </r>
    <r>
      <rPr>
        <sz val="11"/>
        <color theme="1"/>
        <rFont val="Calibri"/>
        <family val="0"/>
        <charset val="1"/>
      </rPr>
      <t xml:space="preserve">..</t>
    </r>
  </si>
  <si>
    <t xml:space="preserve">The child was seen by a doctor, and after a quick examination of the ear and mouth (despite the presence of rashes on the body at the time), the doctor concluded it was an ear infection and prescribed antibiotics. Before leaving the doctor's office, the child was asked if antibiotics were necessary, and he confirmed they were. Two days later, the child developed stomach problems, and the rashes persisted on his hand, leg, mouth, and ear. Another doctor was consulted, who diagnosed the child with a virus causing the rashes. This diagnosis was incorrect, and the antibiotics were prescribed unnecessarily. Please advise.</t>
  </si>
  <si>
    <t xml:space="preserve">6962-Dr MOHAMMED MAZEN CHUKAIR</t>
  </si>
  <si>
    <t xml:space="preserve">تم حضورنا لطوارئ حالة طارئة وبعد الكشف من قبل الدكتور تسبب بخروج دم والم شديد ولم يقدم اي خدمة علاجية</t>
  </si>
  <si>
    <t xml:space="preserve">We were called to the emergency room for an urgent case, and after examination by the doctor, he caused bleeding and severe pain, and did not provide any treatment.</t>
  </si>
  <si>
    <r>
      <rPr>
        <sz val="11"/>
        <color theme="1"/>
        <rFont val="Noto Sans Devanagari"/>
        <family val="2"/>
      </rPr>
      <t xml:space="preserve">دخلت ابنتي للطواري بسبب اخذ جرعه زائده من فيتامين الحديد بالغلط وتم تشخيص الحاله بانها شروع بالانتحار
وتم استدعاء الشرطه لي مما تسبب لي ولعائلتي اضرار نفسية وتشويه سمعه من خلال التحقيق معي بالمستشفى
وترحيلي لمركز الشرطة علما بان التقارير الطبيه والنفسية والله الحمد لابنتي سليمة اقدم شكواي على اطباء الطواريء والمدير المناوب المستلم للحالة ارجو الرد</t>
    </r>
    <r>
      <rPr>
        <sz val="11"/>
        <color theme="1"/>
        <rFont val="Calibri"/>
        <family val="0"/>
        <charset val="1"/>
      </rPr>
      <t xml:space="preserve">.. </t>
    </r>
  </si>
  <si>
    <t xml:space="preserve">My daughter was admitted to the emergency room after accidentally taking an overdose of iron supplements. She was diagnosed as having attempted suicide. The police were called, causing me and my family psychological distress and damaging my reputation through the interrogation I underwent at the hospital and my subsequent transfer to the police station. Thankfully, my daughter's medical and psychological reports are all normal. I am filing a complaint against the emergency room doctors and the on-duty manager who handled her case. Please respond.</t>
  </si>
  <si>
    <r>
      <rPr>
        <sz val="11"/>
        <color theme="1"/>
        <rFont val="Noto Sans Devanagari"/>
        <family val="2"/>
      </rPr>
      <t xml:space="preserve">زرت د. عبد العزيز العمر وأمر لي بإجراء اشعة رنين مغنطيسي يوم </t>
    </r>
    <r>
      <rPr>
        <sz val="11"/>
        <color theme="1"/>
        <rFont val="Calibri"/>
        <family val="0"/>
        <charset val="1"/>
      </rPr>
      <t xml:space="preserve">24 سبتمبر. عملت موعد يوم 25 الثامنة صباحاً ولم تصل الموافقة، بحجة ان هناك ملف لم يقفل مع المستشفى يخصني منذ 2020. دفعت قيمة الاشعة لان اقرب موعد بعد يومين او ثلاثة. وصلت الموافقة السعة14:40 ذات اليوم. عملت العملية لدى طبيب آخر وفي مستشفى الحبيب. بعد تمكني من التحرك راجعت المستشفى أحالني للتأمين ثم أعادني التأمين للمستشفى واخيراً تذرع المستشفى بعدم امكانية التعويض لان نظام النفيس لا يسمح لهم إلا في ذات الشهر وفي غير ذات الشهر لابد من تعميد المجلس. انتظر موافقتكم ليمكنني الحصول على التعويض.
</t>
    </r>
  </si>
  <si>
    <t xml:space="preserve">I visited Dr. Abdulaziz Al-Omar, who ordered an MRI scan for me on September 24th. I made an appointment for the 25th at 8:00 AM, but the approval didn't arrive, supposedly because I had an unclosed file with the hospital dating back to 2020. I paid for the scan because the earliest available appointment was two or three days later. The approval arrived at 2:40 PM that same day. I had the scan done by another doctor at Al-Habib Hospital. After I was able to move around, I went back to the hospital, and they referred me to my insurance. The insurance company then referred me back to the hospital, and finally, the hospital claimed they couldn't reimburse me because the insurance system only allows reimbursements within the same month; otherwise, it requires approval from the board. I await your approval so I can receive reimbursement.</t>
  </si>
  <si>
    <r>
      <rPr>
        <sz val="11"/>
        <color theme="1"/>
        <rFont val="Noto Sans Devanagari"/>
        <family val="2"/>
      </rPr>
      <t xml:space="preserve"> تم نقل والدتي من العنايه المتوسطه الي الاقامه المديده بسرعه عالية مما ادخل الي شعور مريب على الطبيبين
محمد امين و موفق، وخاصه بعد ان شرحت لهم مخاوفي على والدتي و احتمال اصابتها بإكتئاب بسبب نقلها لغرفه تطل على صبه اسمنت ومواصير ولا تدخل لها الشمس بشكل جيد والنافذه هي المتنفس الوحيد لها وكل ماذكرته لهم لم يرف لهم جفن او يعيدون النظر في موضوع تحويلها في حينها واصرو علي خروجها </t>
    </r>
    <r>
      <rPr>
        <sz val="11"/>
        <color theme="1"/>
        <rFont val="Calibri"/>
        <family val="0"/>
        <charset val="1"/>
      </rPr>
      <t xml:space="preserve">.</t>
    </r>
  </si>
  <si>
    <t xml:space="preserve">My mother was transferred from intermediate care to long-term care at a very high speed, which made me suspicious of the two doctors, Muhammad Amin and Muwafaq, especially after I explained to them my fears for my mother and the possibility of her suffering from depression due to her transfer to a room overlooking a concrete slab and pipes, where the sun does not enter well, and the window is her only source of fresh air. Despite all that I mentioned to them, they did not bat an eye or reconsider the matter of transferring her at that time, and they insisted on her leaving.</t>
  </si>
  <si>
    <r>
      <rPr>
        <sz val="11"/>
        <color theme="1"/>
        <rFont val="Noto Sans Devanagari"/>
        <family val="2"/>
      </rPr>
      <t xml:space="preserve"> حجزت موعد للأشعة مع دكتورة مرام و في تاريخ ١١ وعندما حضرت ع الموعد وتم ابلاغي وقت حضوري ان الدكتوره اجازه يوم ولم يصلني قبلها اي اتصال او رسالة تفيدني بإلغاء موعدي معها وعند طلبي لأقرب موعد تم افادتي ان اقرب موعد بعد شهر مما اخر خطتي العلاجية ارجو إفادتي بالرد</t>
    </r>
    <r>
      <rPr>
        <sz val="11"/>
        <color theme="1"/>
        <rFont val="Calibri"/>
        <family val="0"/>
        <charset val="1"/>
      </rPr>
      <t xml:space="preserve">.. </t>
    </r>
  </si>
  <si>
    <t xml:space="preserve">I booked an appointment for an X-ray with Dr. Maram on the 11th. When I arrived for the appointment, I was informed that the doctor was on leave for the day. I did not receive any call or message beforehand informing me of the cancellation of my appointment with her. When I requested the earliest appointment, I was informed that the earliest appointment was after a month, which delayed my treatment plan. Please advise me on the response.</t>
  </si>
  <si>
    <t xml:space="preserve">12:49:00PM</t>
  </si>
  <si>
    <r>
      <rPr>
        <sz val="11"/>
        <color theme="1"/>
        <rFont val="Noto Sans Devanagari"/>
        <family val="2"/>
      </rPr>
      <t xml:space="preserve"> تم نقل والدتي من العنايه المتوسطه الي الاقامه المديده بسرعه عالية مما ادخل الي شعور مريب على الطبيبين
محمد امين و موفق، وخاصه بعد ان شرحت لهم مخاوفي على والدتي والتي تتمثل في التالي. /</t>
    </r>
    <r>
      <rPr>
        <sz val="11"/>
        <color theme="1"/>
        <rFont val="Calibri"/>
        <family val="0"/>
        <charset val="1"/>
      </rPr>
      <t xml:space="preserve">1</t>
    </r>
    <r>
      <rPr>
        <sz val="11"/>
        <color theme="1"/>
        <rFont val="Noto Sans Devanagari"/>
        <family val="2"/>
      </rPr>
      <t xml:space="preserve">عمليتها الجراحيه لم يمضي عليها </t>
    </r>
    <r>
      <rPr>
        <sz val="11"/>
        <color theme="1"/>
        <rFont val="Calibri"/>
        <family val="0"/>
        <charset val="1"/>
      </rPr>
      <t xml:space="preserve">4 اشهر للتاكد من شفاء المريضه وإلتئام الجرح الداخلي /2</t>
    </r>
    <r>
      <rPr>
        <sz val="11"/>
        <color theme="1"/>
        <rFont val="Noto Sans Devanagari"/>
        <family val="2"/>
      </rPr>
      <t xml:space="preserve">امكانيه اصابتها بالفتق اذا مازال الجرح
الداخلي رخوي ولم يلتئم تماما /</t>
    </r>
    <r>
      <rPr>
        <sz val="11"/>
        <color theme="1"/>
        <rFont val="Calibri"/>
        <family val="0"/>
        <charset val="1"/>
      </rPr>
      <t xml:space="preserve">3</t>
    </r>
    <r>
      <rPr>
        <sz val="11"/>
        <color theme="1"/>
        <rFont val="Noto Sans Devanagari"/>
        <family val="2"/>
      </rPr>
      <t xml:space="preserve">احتمال اصابتها بإكتئاب بسبب نقلها لغرفه تطل على صبه اسمنت ومواصير ولا
تدخل لها الشمس بشكل جيد والنافذه هي المتنفس الوحيد لها وكل ماذكرته لهم لم يرف لهم جفن او يعيدون
النظر في موضوع تحويلها في حينها واصرو علي خروجها مما جعلني استغرب من رد فعلهم كاطباء وعدم تقدير
مخاوف اهل المريض او النظر بحرص على المريض والتأني في قرار ةةججالنقل تم نقل والدتي بعد ان وعدونا اداره
التنويم بنقل والدتي في غرفه اخرى عما قريب تم استلام ممرضات الاقامه المديده وبحضوري لوالدتي وتفاجئنا
بعدة مشاكل واخطاء مرتكبه من قبل اطباء العنايه المتوسطه وهي كالتالي /١ اصابه والدتي بقروح سريريه في
المؤخره وخاصه حول منطقه الشرج والقروح عريضه ويصاحبها نزول دم /٢لم يسجل الاطباء المشكله الطبيه
التي اصابتها في تقرير النقل بل نفوا وكتبوا لا يوجد قروح سريريه وتم تحوير الوصف الطبي الي التهاب وهذا غير
صحيح ومثبت امام التمريض والطبيب المختص الذين شاهدوا حالة المريضه /٣ عدم المصداقيه واخفاء الحاله
الصحيه عن اهل المريض وذكر معلومات مغلوطه في التقرير الخاص بهم /٤إيهام الكل ان الحاله مستقره وسليمه
عند نقلها من العنايه المتوسطه /٥صرف دواء حديث (مرهم) لايمت بصله للحاله ولن يعالج القروح فهو للفطريات
السطحيه /٦ظهور القروح السريريه الجديد والذي اصابها لديهم لا ينم الا عن قصور في الاشراف من قبل الطاقم
الطبي بالعنايه المتوسطه وهنا لا اود ان اقول اهمال علما بان القروح السريريه تقترن دائما بحالات الاهمال
الصحي للمريض من قبل المعالجين لذا اطلب /١اثبات الواقعه في السجلات الخاصه بذلك /٢ التحقيق مع
ومحاسبة الاطباء المعنين وافادتي بنتائج التحقيق /٣علاج القروح </t>
    </r>
  </si>
  <si>
    <t xml:space="preserve">My mother was transferred from intermediate care to long-term care at a very high speed, which made the two doctors, Muhammad Amin and Muwafaq, feel suspicious, especially after I explained to them my fears for my mother, which are as follows. 1. Her surgery was less than four months old, so we need to confirm the patient's recovery and the internal wound's healing. 2. There's a possibility of her developing a hernia if the internal wound is still loose and hasn't fully healed. 3. She might develop depression due to being moved to a room overlooking a concrete slab and pipes, where sunlight doesn't reach her properly, and the window is her only source of fresh air. Despite all my concerns, they didn't bat an eye or reconsider the transfer decision at the time and insisted on her discharge. This surprised me, as doctors, and showed a lack of consideration for the patient's family's fears or a failure to carefully consider the patient's well-being and deliberate on the transfer decision. My mother was transferred after the inpatient department promised to move her to another room soon. The long-term care nurses arrived, and I was with my mother. We were surprised by several problems and errors committed by the intermediate care doctors, including: 1. My mother developed bedsores on her buttocks, especially around the anus. The anal area and sores are wide and accompanied by bleeding. /2 The doctors did not record the medical problem she suffered in the transfer report; rather, they denied it and wrote that there were no bedsores, and the medical description was altered to inflammation, which is incorrect and proven to be so by the nurses and the specialist doctor who examined the patient's condition. /3 Lack of credibility and concealment of the health condition from the patient's family, and the inclusion of false information in their report. /4 Misleading everyone into believing that the condition was stable and healthy when she was transferred from the intermediate care unit. /5 Prescribing a new medication (ointment) unrelated to the condition and which will not treat the sores, as it is for superficial fungal infections. /6 The appearance of the new bedsores that she suffered from indicates nothing but a deficiency in supervision by the medical staff in the intermediate care unit. Here, I do not want to say negligence, knowing that bedsores are always associated with cases of medical negligence of the patient by the healthcare providers. Therefore, I request: /1 Documenting the incident in the relevant records. /2 Investigating and holding the doctors involved accountable and informing me. Investigation results /3 Treatment of ulcers</t>
  </si>
  <si>
    <t xml:space="preserve">سوء تعامل مع المرضى وتأخير ادخال المرضين وتحويل إلى طبيب ثاني بحجة لديه حالة ضرورية</t>
  </si>
  <si>
    <t xml:space="preserve">Poor patient treatment, delays in admitting patients, and referrals to another doctor under the pretext that he had an urgent case.</t>
  </si>
  <si>
    <t xml:space="preserve">9:46:00AM</t>
  </si>
  <si>
    <t xml:space="preserve">14312-SABRI BAJIS ZEIADAH </t>
  </si>
  <si>
    <r>
      <rPr>
        <sz val="11"/>
        <color theme="1"/>
        <rFont val="Noto Sans Devanagari"/>
        <family val="2"/>
      </rPr>
      <t xml:space="preserve">اسلوب غير مهني في التعامل مع المريض حيث قال لي  روحي شكلي دكاترة روحي عند طبيب عمود فقري  عند طلبي اجازة منه علما بانه لديه خبر بحالتي الصحية واني اتألم ولكن كان اسلوبه جدا غير مهني </t>
    </r>
    <r>
      <rPr>
        <sz val="11"/>
        <color theme="1"/>
        <rFont val="Calibri"/>
        <family val="0"/>
        <charset val="1"/>
      </rPr>
      <t xml:space="preserve">..</t>
    </r>
  </si>
  <si>
    <t xml:space="preserve">His approach to dealing with the patient was unprofessional. He told me to go see a spine doctor when I asked him for leave, even though he was aware of my health condition and that I was in pain, but his approach was very unprofessional.</t>
  </si>
  <si>
    <t xml:space="preserve">3.3.9.Lack of parking slots</t>
  </si>
  <si>
    <r>
      <rPr>
        <sz val="11"/>
        <color theme="1"/>
        <rFont val="Noto Sans Devanagari"/>
        <family val="2"/>
      </rPr>
      <t xml:space="preserve">لايوجد تنظيم لسيارات وعشوائية ولايوجد تجاوب من قبلهم بالمساعده للمريضه كبيرة السن عند البوابة مما دفعنا للوقف بعيد عن المستشفى وصعوبة على المريضه بالوصول </t>
    </r>
    <r>
      <rPr>
        <sz val="11"/>
        <color theme="1"/>
        <rFont val="Calibri"/>
        <family val="0"/>
        <charset val="1"/>
      </rPr>
      <t xml:space="preserve">. </t>
    </r>
  </si>
  <si>
    <t xml:space="preserve">There is no organization of cars, it is chaotic, and there is no response from them to help the elderly patient at the gate, which prompted us to stop far from the hospital and made it difficult for the patient to reach it.</t>
  </si>
  <si>
    <t xml:space="preserve">90237-BADER MAJED ALJADAAN </t>
  </si>
  <si>
    <r>
      <rPr>
        <sz val="11"/>
        <color theme="1"/>
        <rFont val="Noto Sans Devanagari"/>
        <family val="2"/>
      </rPr>
      <t xml:space="preserve">عدم اعطاء وقت كافي لتشخيص وعدم التجاوب اثناء الاستفسار  </t>
    </r>
    <r>
      <rPr>
        <sz val="11"/>
        <color theme="1"/>
        <rFont val="Calibri"/>
        <family val="0"/>
        <charset val="1"/>
      </rPr>
      <t xml:space="preserve">. </t>
    </r>
  </si>
  <si>
    <t xml:space="preserve">Not giving enough time for diagnosis and not responding during inquiries.</t>
  </si>
  <si>
    <t xml:space="preserve">11:27:00AM</t>
  </si>
  <si>
    <t xml:space="preserve">WADHA</t>
  </si>
  <si>
    <r>
      <rPr>
        <sz val="11"/>
        <color theme="1"/>
        <rFont val="Noto Sans Devanagari"/>
        <family val="2"/>
      </rPr>
      <t xml:space="preserve">السلام عليكم ورحمة االله وبركاته افيدكم حفظكم االله انه اليوم الساعه ٦ مساءا قامت اخصائية العلاج التنفسي
وضحى بعمل شفط للبلغم اعزكم االله اثناء اعطاء الوالدة موية شرب مع دواء الضغط عن طريق الانبوب (رغم
تحذيرها) ونتج عن ذلك ما يلي: استرجاع فوري للوالده عن طريق الانف والفم. هذا ما هو ظاهر حتى الان من
اضرار تم ابلاغ الطبيب المناوب محمود. وكل ذلك تم على مرأى مدير التمريض جودة. ابن المريضه مزنه
البصيلي</t>
    </r>
    <r>
      <rPr>
        <sz val="11"/>
        <color theme="1"/>
        <rFont val="Calibri"/>
        <family val="0"/>
        <charset val="1"/>
      </rPr>
      <t xml:space="preserve">.</t>
    </r>
  </si>
  <si>
    <t xml:space="preserve">Peace, mercy, and blessings of God be upon you. I would like to inform you, may God protect you, that today at 6 PM, the respiratory therapist, Wadha, performed a phlegm suction procedure (excuse the expression) while administering my mother's drinking water and blood pressure medication via a tube (despite being warned against it). This resulted in the following: my mother immediately vomited through her nose and mouth. This is the only visible damage so far. The on-call doctor, Mahmoud, has been informed. All of this occurred in the presence of the nursing director, Jawda. The patient's son, Muzna Al-Basili.</t>
  </si>
  <si>
    <t xml:space="preserve">6:06:00PM</t>
  </si>
  <si>
    <t xml:space="preserve">6:27:00PM</t>
  </si>
  <si>
    <r>
      <rPr>
        <sz val="11"/>
        <color theme="1"/>
        <rFont val="Noto Sans Devanagari"/>
        <family val="2"/>
      </rPr>
      <t xml:space="preserve">أجرت والدتي عمليتين منفصلتين للعين وتم تحصيل سعرين مختلفين لكل منهما رغم انه نفس الإجراء بالضبط</t>
    </r>
    <r>
      <rPr>
        <sz val="11"/>
        <color theme="1"/>
        <rFont val="Calibri"/>
        <family val="0"/>
        <charset val="1"/>
      </rPr>
      <t xml:space="preserve">. </t>
    </r>
    <r>
      <rPr>
        <sz val="11"/>
        <color theme="1"/>
        <rFont val="Noto Sans Devanagari"/>
        <family val="2"/>
      </rPr>
      <t xml:space="preserve">ويبدو انه كان هنالك مشكلة تواصل مع المريض وذويه في شرح مثل هذه التفاصيل حيث اننا لم نتلق أي اتصال أو تفسير واضح في سبب فرق التكلفة قبل إجراء الدفع أو حتى بعده انما تم توجيهي للتحدث مع العديد من الأقسام المختلفة لكن دون وجود اجابات واضحة علماً ان الفرق </t>
    </r>
    <r>
      <rPr>
        <sz val="11"/>
        <color theme="1"/>
        <rFont val="Calibri"/>
        <family val="0"/>
        <charset val="1"/>
      </rPr>
      <t xml:space="preserve">1150 </t>
    </r>
    <r>
      <rPr>
        <sz val="11"/>
        <color theme="1"/>
        <rFont val="Noto Sans Devanagari"/>
        <family val="2"/>
      </rPr>
      <t xml:space="preserve">ريال تقريبا يرجى توضيح ذلك واعادة المبالغ المستحقة ان كان هنالك خطأ حاصل  وشكراً</t>
    </r>
    <r>
      <rPr>
        <sz val="11"/>
        <color theme="1"/>
        <rFont val="Calibri"/>
        <family val="0"/>
        <charset val="1"/>
      </rPr>
      <t xml:space="preserve">.. </t>
    </r>
  </si>
  <si>
    <t xml:space="preserve">My mother underwent two separate eye surgeries and was charged two different prices for each, even though it was the exact same procedure. There seems to have been a communication problem with the patient and her family regarding these details, as we received no communication or clear explanation for the cost difference before or after payment. I was simply directed to several different departments, but without any clear answers. The difference is approximately 1150 riyals. Please clarify this and refund the overcharged amounts if there was an error. Thank you.</t>
  </si>
  <si>
    <t xml:space="preserve">DR.RAMI SHAATH</t>
  </si>
  <si>
    <r>
      <rPr>
        <sz val="11"/>
        <color theme="1"/>
        <rFont val="Noto Sans Devanagari"/>
        <family val="2"/>
      </rPr>
      <t xml:space="preserve">الطبيب المعالج كان اسلوبه غير مهني ولم يعطني وقت للسؤال اكثر عن حالتي الطبية ولم يشرح لي اي خطة علاجية ولم يقرأ لي اي نتائج ورفض الاستماع لمخاوفي واعطائي وقت الموعد كاملا حيث ان زيارتي لديه لم تتجاوز الدقائق البسيطة ولم استفد من الاستشارة الطبية اريد وضع وتوضيح الخطة العلاجية لحالتي  </t>
    </r>
    <r>
      <rPr>
        <sz val="11"/>
        <color theme="1"/>
        <rFont val="Calibri"/>
        <family val="0"/>
        <charset val="1"/>
      </rPr>
      <t xml:space="preserve">..</t>
    </r>
  </si>
  <si>
    <t xml:space="preserve">The treating physician's approach was unprofessional. He did not give me time to ask more about my medical condition, did not explain any treatment plan to me, did not read any results to me, refused to listen to my concerns, and did not give me the full appointment time. My visit with him did not exceed a few minutes, and I did not benefit from the medical consultation. I want the treatment plan for my condition to be established and clarified.</t>
  </si>
  <si>
    <t xml:space="preserve">4885-LAMYA SAID SULAIMAN </t>
  </si>
  <si>
    <r>
      <rPr>
        <sz val="11"/>
        <color theme="1"/>
        <rFont val="Noto Sans Devanagari"/>
        <family val="2"/>
      </rPr>
      <t xml:space="preserve">دخلت على الطبيبه وبالبدايه اعطيتها تفاصيل عن التعب وعن الادويه اللي اخذتها لاجل عدم حصول اي تعارض مع ادويه مستقبليه بالادويه بعدها قالت لي  طيب وش المطلوب دام عندك الادويه تبين سكليف يعني  اخبرتها انا شرحت لاجل عدم حدوث اي تعارض بالادويه وكان اسلوبها غير مهني بقولها   قومي قيسي وزنك   وبعدها قالت  تبين ابره اوماتبين  كيف الطبيبة تسالني عن المناسب لحالتي؟ ارجو الافادة وشكرا</t>
    </r>
    <r>
      <rPr>
        <sz val="11"/>
        <color theme="1"/>
        <rFont val="Calibri"/>
        <family val="0"/>
        <charset val="1"/>
      </rPr>
      <t xml:space="preserve">..</t>
    </r>
  </si>
  <si>
    <t xml:space="preserve">I went to the doctor and initially gave her details about my fatigue and the medications I was taking to avoid any potential drug interactions. She then asked me what was required since I already had the medications, specifically whether I wanted a sclerotherapy injection. I explained that I had already done this to prevent any drug interactions, but her approach was unprofessional. She told me to get up and weigh myself, and then asked if I wanted an injection or not. How can a doctor ask me what is appropriate for my condition? Please advise, and thank you.</t>
  </si>
  <si>
    <t xml:space="preserve">2.1.2.Dispensing errors</t>
  </si>
  <si>
    <r>
      <rPr>
        <sz val="11"/>
        <color theme="1"/>
        <rFont val="Noto Sans Devanagari"/>
        <family val="2"/>
      </rPr>
      <t xml:space="preserve">وصف الطبيب تيزانيدين </t>
    </r>
    <r>
      <rPr>
        <sz val="11"/>
        <color theme="1"/>
        <rFont val="Calibri"/>
        <family val="0"/>
        <charset val="1"/>
      </rPr>
      <t xml:space="preserve">2 </t>
    </r>
    <r>
      <rPr>
        <sz val="11"/>
        <color theme="1"/>
        <rFont val="Noto Sans Devanagari"/>
        <family val="2"/>
      </rPr>
      <t xml:space="preserve">ملغ لكن الصيدلي صرف ليفوثروكسيم </t>
    </r>
    <r>
      <rPr>
        <sz val="11"/>
        <color theme="1"/>
        <rFont val="Calibri"/>
        <family val="0"/>
        <charset val="1"/>
      </rPr>
      <t xml:space="preserve">100 </t>
    </r>
    <r>
      <rPr>
        <sz val="11"/>
        <color theme="1"/>
        <rFont val="Noto Sans Devanagari"/>
        <family val="2"/>
      </rPr>
      <t xml:space="preserve">ملغ ارجو الافادة </t>
    </r>
    <r>
      <rPr>
        <sz val="11"/>
        <color theme="1"/>
        <rFont val="Calibri"/>
        <family val="0"/>
        <charset val="1"/>
      </rPr>
      <t xml:space="preserve">.. </t>
    </r>
  </si>
  <si>
    <t xml:space="preserve">The doctor prescribed Tizanidine 2 mg, but the pharmacist dispensed Levothyroxine 100 mg. Please advise.</t>
  </si>
  <si>
    <r>
      <rPr>
        <sz val="11"/>
        <color theme="1"/>
        <rFont val="Noto Sans Devanagari"/>
        <family val="2"/>
      </rPr>
      <t xml:space="preserve"> اسلوب الموظفة عير مقبول بالمرة القت بكلمه ( تأمينك غير مغطي ) و اغلقت الخط فجأه اسلوب غير مهني 
من بداية المكالمة بعدم تعريف بنفسها وقسمها حتى نهايتها الرجاء الرجوع للمكالمة و سماع طريقة الموظفة و اغلاق الخط .. وارجو اتخاذ الاجراءات اللازمة والافادة </t>
    </r>
    <r>
      <rPr>
        <sz val="11"/>
        <color theme="1"/>
        <rFont val="Calibri"/>
        <family val="0"/>
        <charset val="1"/>
      </rPr>
      <t xml:space="preserve">..</t>
    </r>
  </si>
  <si>
    <t xml:space="preserve">The employee's behavior was completely unacceptable. She said, "Your insurance is not covered," and hung up abruptly. This was unprofessional. From the beginning of the call, she didn't introduce herself or her department, and this continued until the end. Please review the call and listen to the employee's tone and how she hung up. I urge you to take the necessary action and provide an update.</t>
  </si>
  <si>
    <r>
      <rPr>
        <sz val="11"/>
        <color theme="1"/>
        <rFont val="Noto Sans Devanagari"/>
        <family val="2"/>
      </rPr>
      <t xml:space="preserve"> تم زيارة الدكتور لطلب اشاعه مقطعيه للجيوب الانفيه وكتابة مبرر لقبول شركة التامين الطلب وتم تزويد
الدكتور بصوره باسم الاشاعه وعرف ان الدكتور تركي بن محفوظ هو من طلب هذي الاشاعه قال لي تركي بن
محفوظ هذا كان عندنا سابقاً في مستشفى الحمادي هو دكتور تجميل بس !!!! انا كا مريض المعلومه هذي تفيدني
في ايش ان حالتي ليست حالة تجميل انا عندي تضخم في الجيوب ودكتوري في مستشفى اخر طلب مني هذي الاشاعه وبحكم ان تاميني ماشي في الحمادي وملفي وتحاليلي كلها بالحمادي جيت اسويها بالحمادي . قلت لدكتور محمد بعد اذنك تكتب اسباب واضحه في الطلب عشان التامين يوافقون قال طيب بدون نفس وانا رحت الاشاعه وجتني رساله رفض من التامين لعدم وجود سبب واضح رجعت لدكتور اتكلم معه بكل ادب واحترام , دكتور جاني رفض من شركة التامين لعدم وجود مبرر واضح هل من الممكن ترفع الطلب مره ثانيه وتوضيح مبرر عشان
الموافقه رفض ويرفع صوته علي يقول روحي اشتكي شركة التأمين قلت طيب وطلعت كلمت شركة التامين قالو
الدكتور كاتب انسداد بالجيوب الانفيه فقط ؟؟؟؟ سالتهم ايش المستشفى الي يقبله تاميني والاشاعه قالو لي
التخصصي الطبي ورحت ودخلت على دكتور انفس واذن وحنجره وطلب الاشاعه ووصف الحاله بطلب وقبلو
شركة التامين وسويت الاشاعه في اقل من ساعه ... دكتور محمد تعامله ورفعت صوته وتصرفه مع المريض غير
مهني وغير لائق بمستشفى الحمادي الدكتور تركي بن محفوظ كان موجود في مستشفى الحمادي او لم يكن فيه انا كأمريض ليس لي علاقه الدكتور محمد هو احد اسباب عدم الرغبه بزيارة مستشفى الحمادي في المرات القادمه </t>
    </r>
    <r>
      <rPr>
        <sz val="11"/>
        <color theme="1"/>
        <rFont val="Calibri"/>
        <family val="0"/>
        <charset val="1"/>
      </rPr>
      <t xml:space="preserve">.</t>
    </r>
  </si>
  <si>
    <t xml:space="preserve">I visited the doctor to request a CT scan of my sinuses and to write a justification for the insurance company to accept the request. I provided the doctor with a picture of the scan and learned that Dr. Turki bin Mahfouz had requested it. He told me that Turki bin Mahfouz had previously worked at Al Hammadi Hospital and that he was a cosmetic surgeon. As a patient, how does this information help me? My condition isn't cosmetic; I have enlarged sinuses, and my doctor at another hospital requested this scan. Since my insurance is with Al Hammadi and all my medical records and tests are with them, I went to Al Hammadi to have it done. I told Dr. Mohammed, "Please write clear reasons in the application so the insurance company will approve it." He said, "Okay," without enthusiasm. I went for the x-ray and received a rejection message from the insurance company because there was no clear reason. I went back to the doctor and spoke to him politely and respectfully. "Doctor, I received a rejection from the insurance company because there was no clear justification. Is it possible to resubmit the application and provide a clear justification for approval?" He refused and raised his voice at me, telling me to go complain to the insurance company. I said, "Okay," and left. I contacted the insurance company, and they said, "The doctor only wrote 'sinus blockage'?" I asked them which hospital my insurance would cover for the scan, and they told me it was the Specialized Medical Center. I went there and saw an ENT doctor who ordered the scan and described my condition. The insurance company accepted it, and I had the scan done in less than an hour. Dr. Mohammed's behavior—raising his voice and his overall attitude toward the patient—was unprofessional and unbecoming of Al-Hammadi Hospital. Whether Dr. Turki bin Mahfouz was at Al-Hammadi Hospital or not is irrelevant to me as a patient. Dr. Mohammed is one of the reasons I don't want to visit Al-Hammadi Hospital again.</t>
  </si>
  <si>
    <t xml:space="preserve">تم حضوري على موعد لخلع ضرس والانتظار اكثر من نصف ساعه واتفاجئ بخروج الدكتور من العيادة دون ذكر اسباب لذلك</t>
  </si>
  <si>
    <t xml:space="preserve">I had an appointment for a tooth extraction and waited for more than half an hour, only to be surprised when the doctor left the clinic without giving any reason.</t>
  </si>
  <si>
    <t xml:space="preserve">11936-AZZAH JAFAR BASHEIR </t>
  </si>
  <si>
    <r>
      <rPr>
        <sz val="11"/>
        <color theme="1"/>
        <rFont val="Noto Sans Devanagari"/>
        <family val="2"/>
      </rPr>
      <t xml:space="preserve">تاخير و انتظار بما يقارب الساعة على موعد مؤكد الساعة </t>
    </r>
    <r>
      <rPr>
        <sz val="11"/>
        <color theme="1"/>
        <rFont val="Calibri"/>
        <family val="0"/>
        <charset val="1"/>
      </rPr>
      <t xml:space="preserve">(7:30) </t>
    </r>
    <r>
      <rPr>
        <sz val="11"/>
        <color theme="1"/>
        <rFont val="Noto Sans Devanagari"/>
        <family val="2"/>
      </rPr>
      <t xml:space="preserve">م </t>
    </r>
    <r>
      <rPr>
        <sz val="11"/>
        <color theme="1"/>
        <rFont val="Calibri"/>
        <family val="0"/>
        <charset val="1"/>
      </rPr>
      <t xml:space="preserve">, </t>
    </r>
    <r>
      <rPr>
        <sz val="11"/>
        <color theme="1"/>
        <rFont val="Noto Sans Devanagari"/>
        <family val="2"/>
      </rPr>
      <t xml:space="preserve">حيث اني دخلت موعدي بعد </t>
    </r>
    <r>
      <rPr>
        <sz val="11"/>
        <color theme="1"/>
        <rFont val="Calibri"/>
        <family val="0"/>
        <charset val="1"/>
      </rPr>
      <t xml:space="preserve">8:30 </t>
    </r>
    <r>
      <rPr>
        <sz val="11"/>
        <color theme="1"/>
        <rFont val="Noto Sans Devanagari"/>
        <family val="2"/>
      </rPr>
      <t xml:space="preserve">م </t>
    </r>
    <r>
      <rPr>
        <sz val="11"/>
        <color theme="1"/>
        <rFont val="Calibri"/>
        <family val="0"/>
        <charset val="1"/>
      </rPr>
      <t xml:space="preserve">.</t>
    </r>
  </si>
  <si>
    <t xml:space="preserve">There was a delay and a wait of approximately one hour for a confirmed appointment at (7:30) PM, as I entered my appointment after 8:30 PM.</t>
  </si>
  <si>
    <r>
      <rPr>
        <sz val="11"/>
        <color theme="1"/>
        <rFont val="Noto Sans Devanagari"/>
        <family val="2"/>
      </rPr>
      <t xml:space="preserve">تم صرف ادوية سكر غير صحيحه للوالدة الدكتور كاتب لها </t>
    </r>
    <r>
      <rPr>
        <sz val="11"/>
        <color theme="1"/>
        <rFont val="Calibri"/>
        <family val="0"/>
        <charset val="1"/>
      </rPr>
      <t xml:space="preserve">mg</t>
    </r>
    <r>
      <rPr>
        <sz val="11"/>
        <color theme="1"/>
        <rFont val="Noto Sans Devanagari"/>
        <family val="2"/>
      </rPr>
      <t xml:space="preserve">٦٠ والصيدلي اعطاها </t>
    </r>
    <r>
      <rPr>
        <sz val="11"/>
        <color theme="1"/>
        <rFont val="Calibri"/>
        <family val="0"/>
        <charset val="1"/>
      </rPr>
      <t xml:space="preserve">mg30 </t>
    </r>
    <r>
      <rPr>
        <sz val="11"/>
        <color theme="1"/>
        <rFont val="Noto Sans Devanagari"/>
        <family val="2"/>
      </rPr>
      <t xml:space="preserve">وهذا يعتبر خطأ
في علاج السكر للمريضة لا يوجد لدي اسم الصيدلي لكن ارفق لكم رقمه الوظيفي ٩٠٧٢٩</t>
    </r>
    <r>
      <rPr>
        <sz val="11"/>
        <color theme="1"/>
        <rFont val="Calibri"/>
        <family val="0"/>
        <charset val="1"/>
      </rPr>
      <t xml:space="preserve">, ارجو الافادة..</t>
    </r>
  </si>
  <si>
    <t xml:space="preserve">My mother was given the wrong diabetes medication. The doctor prescribed 60 mg, but the pharmacist gave her 30 mg. This is a mistake in her diabetes treatment. I don't have the pharmacist's name, but I've attached his employee number: 90729. Please advise.</t>
  </si>
  <si>
    <r>
      <rPr>
        <sz val="11"/>
        <color theme="1"/>
        <rFont val="Noto Sans Devanagari"/>
        <family val="2"/>
      </rPr>
      <t xml:space="preserve">لم تقم الممرضات بتحريك المريض، مما أدى إلى ظهور فطر الكانديدا أوريس</t>
    </r>
    <r>
      <rPr>
        <sz val="11"/>
        <color theme="1"/>
        <rFont val="Calibri"/>
        <family val="0"/>
        <charset val="1"/>
      </rPr>
      <t xml:space="preserve">.</t>
    </r>
  </si>
  <si>
    <t xml:space="preserve">The nurses did not move the patient, which led to the appearance of candida auris.</t>
  </si>
  <si>
    <r>
      <rPr>
        <sz val="11"/>
        <color theme="1"/>
        <rFont val="Noto Sans Devanagari"/>
        <family val="2"/>
      </rPr>
      <t xml:space="preserve"> اسلوب الموظفة عير مقبول بالمرة اتصلت للاستفسار لكنها القت بكلمه ( تأمينك غير مغطي ) و اغلقت الخط فجأه اسلوب غير مهني 
من بداية المكالمة بعدم تعريف بنفسها وقسمها حتى نهايتها الرجاء الرجوع للمكالمة و سماع طريقة الموظفة و اغلاق الخط .. وارجو اتخاذ الاجراءات اللازمة والافادة </t>
    </r>
    <r>
      <rPr>
        <sz val="11"/>
        <color theme="1"/>
        <rFont val="Calibri"/>
        <family val="0"/>
        <charset val="1"/>
      </rPr>
      <t xml:space="preserve">..</t>
    </r>
  </si>
  <si>
    <t xml:space="preserve">The employee's behavior was completely unacceptable. I called to inquire, but she simply said, "Your insurance isn't covered," and hung up abruptly. This was unprofessional. From the beginning of the call, she didn't introduce herself or her department, and this continued until the end. Please review the call and listen to the employee's tone and how she hung up. I urge you to take the necessary action and provide an update.</t>
  </si>
  <si>
    <t xml:space="preserve">منع الزيارة للمريض حتى بعد انتهاء فترة علاجه من الفطريات </t>
  </si>
  <si>
    <t xml:space="preserve">Visitors are prohibited even after the patient has completed their treatment for the fungal infection.</t>
  </si>
  <si>
    <r>
      <rPr>
        <sz val="11"/>
        <color theme="1"/>
        <rFont val="Noto Sans Devanagari"/>
        <family val="2"/>
      </rPr>
      <t xml:space="preserve">تاخير بااستلام اجازة المرافق رغم استلام الاجازة المرضية للمراجع </t>
    </r>
    <r>
      <rPr>
        <sz val="11"/>
        <color theme="1"/>
        <rFont val="Calibri"/>
        <family val="0"/>
        <charset val="1"/>
      </rPr>
      <t xml:space="preserve">. </t>
    </r>
  </si>
  <si>
    <t xml:space="preserve">Delay in receiving the accompanying person's leave despite receiving the sick leave for the client.</t>
  </si>
  <si>
    <r>
      <rPr>
        <sz val="11"/>
        <color theme="1"/>
        <rFont val="Noto Sans Devanagari"/>
        <family val="2"/>
      </rPr>
      <t xml:space="preserve">تعرضت لحادث مروري وتم نقلي على الاسعاف لمستشفى الحمادي النزهة الاصابات</t>
    </r>
    <r>
      <rPr>
        <sz val="11"/>
        <color theme="1"/>
        <rFont val="Calibri"/>
        <family val="0"/>
        <charset val="1"/>
      </rPr>
      <t xml:space="preserve">: </t>
    </r>
    <r>
      <rPr>
        <sz val="11"/>
        <color theme="1"/>
        <rFont val="Noto Sans Devanagari"/>
        <family val="2"/>
      </rPr>
      <t xml:space="preserve">خلع في الورك والحوض وكسر في الحوض زاوية الحوض وتم افادتي من المستشفى بان التأمين لايغطي الفترة العلاجية كاملة وبعدين تم الرفع للتأمين ثلاث مرات لتمدبد التنويم وتم الرفض والان مطالب بالخروج من المستشفى</t>
    </r>
  </si>
  <si>
    <t xml:space="preserve">I was involved in a traffic accident and was transported by ambulance to Al Hammadi Hospital in Al Nozha. My injuries include a dislocated hip and pelvis, and a fractured pelvic angle. The hospital informed me that my insurance does not cover the entire treatment period. I then appealed to the insurance company three times to extend my stay, but each request was denied. Now I am being asked to leave the hospital.</t>
  </si>
  <si>
    <t xml:space="preserve">90247-FAHAD ALDOSARY </t>
  </si>
  <si>
    <r>
      <rPr>
        <sz val="11"/>
        <color theme="1"/>
        <rFont val="Noto Sans Devanagari"/>
        <family val="2"/>
      </rPr>
      <t xml:space="preserve">وصلت قبل موعدي ٥ دقايق كان الموعد ٦:٢٠وانتظرت ولا يوجد احد بغرفه الدكتور ولم يتم النداء علي الا بعد
انتظار ١٠ دقايق ودخلت وطلب مني الادويه الي استخدمها وقال اذا بتاخذي وقت وراك انتظار واطلعي طلعي
الادويه وبعدين ارجعي وطلعت وانتظرت دخل بعدي مرضى اثنين ولا استاذن او كلمني , عدم احترام المريض
وحالته ولا وقته حاجزه موعد عنده من ٣ اسابيع وبالاخير اهذا التعامل الغير مهني مع المريض  .. دافعه ٥٠٠ ريال
كاش وانا بحاجه للعلاج جدا وكان موعدي المفروض امس وتم تغيره بسبب وضع الدكتور وانا الان ضيعت وقت انتظار وتأملت بعلاج عندي نوبات هلع قويه  , اطلب تعويض عن الذي حصل والافادة </t>
    </r>
    <r>
      <rPr>
        <sz val="11"/>
        <color theme="1"/>
        <rFont val="Calibri"/>
        <family val="0"/>
        <charset val="1"/>
      </rPr>
      <t xml:space="preserve">.. </t>
    </r>
  </si>
  <si>
    <t xml:space="preserve">I arrived 5 minutes early for my appointment, which was at 6:20. I waited, but no one was in the doctor's room. I wasn't called until after waiting 10 minutes. He asked for my medication and told me if I was taking too long, that I had a waiting list, and to go get my medication and then come back. I went out and waited. Two other patients came in after me, and he didn't even ask permission or speak to me. This is disrespectful to the patient, their condition, or their time. I booked an appointment with him three weeks ago, and this is how I receive unprofessional treatment. I paid 500 riyals in cash, and I desperately need treatment. My appointment was supposed to be yesterday, but it was changed because of the doctor's situation. Now I've wasted my waiting time and was hoping for treatment for severe panic attacks. I demand compensation for what happened and an explanation.</t>
  </si>
  <si>
    <t xml:space="preserve">تم رفع مطالبة التأمين لعمل سحب عصب لضرسي (ضرس بقناتين) مع د.فرحان عبدالعزيز، و تم رفع المطالبة
بمبلغ ١٨٠٠ ريال (بينما التكلفة الفعلية لها ١٤٤٠ ريال) و قام التأمين بموافقة جزئية على مبلغ ١٣٥٣.٥٧ ريال و
دفعت الفرق كاش مبلغ ٤٤٦ ريال</t>
  </si>
  <si>
    <t xml:space="preserve">An insurance claim was filed for a root canal on my tooth (a two-canal tooth) with Dr. Farhan Abdulaziz. The claim was for 1800 riyals (while the actual cost was 1440 riyals), and the insurance company partially approved 1353.57 riyals. I paid the difference of 446 riyals in cash.</t>
  </si>
  <si>
    <t xml:space="preserve">8635-EZZAT ABDEL AZIEM ALI </t>
  </si>
  <si>
    <r>
      <rPr>
        <sz val="11"/>
        <color theme="1"/>
        <rFont val="Noto Sans Devanagari"/>
        <family val="2"/>
      </rPr>
      <t xml:space="preserve"> الطبيب النفسي اكثر طبيب يجب ان يستمع بشكل افضل لمرضاه </t>
    </r>
    <r>
      <rPr>
        <sz val="11"/>
        <color theme="1"/>
        <rFont val="Calibri"/>
        <family val="0"/>
        <charset val="1"/>
      </rPr>
      <t xml:space="preserve">, </t>
    </r>
    <r>
      <rPr>
        <sz val="11"/>
        <color theme="1"/>
        <rFont val="Noto Sans Devanagari"/>
        <family val="2"/>
      </rPr>
      <t xml:space="preserve">اتاه ابني كمريض ولم يعطه وقته و قال له    مع السلامه يا ابراهيم علاجك مو عندي     طرد بطريقه نوعا ما لبقه ولم يعطه حقه بالاستماع</t>
    </r>
    <r>
      <rPr>
        <sz val="11"/>
        <color theme="1"/>
        <rFont val="Calibri"/>
        <family val="0"/>
        <charset val="1"/>
      </rPr>
      <t xml:space="preserve">, </t>
    </r>
    <r>
      <rPr>
        <sz val="11"/>
        <color theme="1"/>
        <rFont val="Noto Sans Devanagari"/>
        <family val="2"/>
      </rPr>
      <t xml:space="preserve">خرج ابني من الجلسة بحالة نفسية سيئة بعد الذي حصل لانه احتاج  ان يستمع اليه الطبيب ولم يحدث ذلك وكان اسلوبه غير مهني بالتعامل مع المريض ف الغى الفاتورة </t>
    </r>
    <r>
      <rPr>
        <sz val="11"/>
        <color theme="1"/>
        <rFont val="Calibri"/>
        <family val="0"/>
        <charset val="1"/>
      </rPr>
      <t xml:space="preserve">.. </t>
    </r>
    <r>
      <rPr>
        <sz val="11"/>
        <color theme="1"/>
        <rFont val="Noto Sans Devanagari"/>
        <family val="2"/>
      </rPr>
      <t xml:space="preserve">ارجوا النظر في الاسلوب والتعامل الذي حصل والافادة </t>
    </r>
    <r>
      <rPr>
        <sz val="11"/>
        <color theme="1"/>
        <rFont val="Calibri"/>
        <family val="0"/>
        <charset val="1"/>
      </rPr>
      <t xml:space="preserve">.. </t>
    </r>
  </si>
  <si>
    <t xml:space="preserve">A psychiatrist, more than any other doctor, should listen to his patients. My son came to him as a patient, but the doctor didn't give him his time and said, "Goodbye, Ibrahim, I can't treat you." He dismissed him in a rather tactless way, without giving him the attention he deserved. My son left the session in a bad psychological state because he needed the doctor to listen to him, and that didn't happen. The doctor's approach was unprofessional, so he canceled the bill. I hope you will look into the way this happened and provide an update.</t>
  </si>
  <si>
    <r>
      <rPr>
        <sz val="11"/>
        <color theme="1"/>
        <rFont val="Noto Sans Devanagari"/>
        <family val="2"/>
      </rPr>
      <t xml:space="preserve"> تم رفع طلب من قبل الدكتوره للموافقه على عدة تحاليل ومنها تحليل لا يوافق عليه التامين إلا بعد تقرير من قبل
الدكتور . ذهبت إلى قسم الموافقات الطبيه الساعه ١٢:٢٠ لطلب من الموظفه رفع الطلب للتامين فقامت بالرد
علي انه هذا التحليل لا يوافق عليه التامين ويجب عليك ان تدفع كاش من دون رفعه ولا حتى الاستماع لي ان
الدكتوره طلبت رفعه لتقديم تقريرها في احتمال منها انه سوف يتم الموافق عليه . اسلوبها كان غير مهني مع المريض</t>
    </r>
    <r>
      <rPr>
        <sz val="11"/>
        <color theme="1"/>
        <rFont val="Calibri"/>
        <family val="0"/>
        <charset val="1"/>
      </rPr>
      <t xml:space="preserve">..</t>
    </r>
  </si>
  <si>
    <t xml:space="preserve">The doctor submitted a request for approval of several tests, including one that insurance only covers after a report from the doctor. I went to the medical approvals department at 12:20 to ask the employee to submit the request to the insurance company, but she replied that the test wasn't covered and that I had to pay cash without submitting it. She didn't even listen to me, explaining that the doctor had requested it to submit her report in the hope that it would be approved. Her attitude towards the patient was unprofessional.</t>
  </si>
  <si>
    <r>
      <rPr>
        <sz val="11"/>
        <color theme="1"/>
        <rFont val="Noto Sans Devanagari"/>
        <family val="2"/>
      </rPr>
      <t xml:space="preserve">كان لدى ابني (</t>
    </r>
    <r>
      <rPr>
        <sz val="11"/>
        <color theme="1"/>
        <rFont val="Calibri"/>
        <family val="0"/>
        <charset val="1"/>
      </rPr>
      <t xml:space="preserve">12 عامًا) موعد مع الطبيب. رافقت زوجتي ابني إلى المستشفى.
</t>
    </r>
    <r>
      <rPr>
        <sz val="11"/>
        <color theme="1"/>
        <rFont val="Noto Sans Devanagari"/>
        <family val="2"/>
      </rPr>
      <t xml:space="preserve">الحادثة </t>
    </r>
    <r>
      <rPr>
        <sz val="11"/>
        <color theme="1"/>
        <rFont val="Calibri"/>
        <family val="0"/>
        <charset val="1"/>
      </rPr>
      <t xml:space="preserve">1
</t>
    </r>
    <r>
      <rPr>
        <sz val="11"/>
        <color theme="1"/>
        <rFont val="Noto Sans Devanagari"/>
        <family val="2"/>
      </rPr>
      <t xml:space="preserve">خلال زيارتنا، جادل الطبيب زوجتي، مُصرًا على أن ابننا ليس لديه موعد، على الرغم من أننا حجزنا له موعدًا. أدى هذا سوء الفهم إلى توتر في التعامل</t>
    </r>
    <r>
      <rPr>
        <sz val="11"/>
        <color theme="1"/>
        <rFont val="Calibri"/>
        <family val="0"/>
        <charset val="1"/>
      </rPr>
      <t xml:space="preserve">.
</t>
    </r>
    <r>
      <rPr>
        <sz val="11"/>
        <color theme="1"/>
        <rFont val="Noto Sans Devanagari"/>
        <family val="2"/>
      </rPr>
      <t xml:space="preserve">الحادثة </t>
    </r>
    <r>
      <rPr>
        <sz val="11"/>
        <color theme="1"/>
        <rFont val="Calibri"/>
        <family val="0"/>
        <charset val="1"/>
      </rPr>
      <t xml:space="preserve">2
</t>
    </r>
    <r>
      <rPr>
        <sz val="11"/>
        <color theme="1"/>
        <rFont val="Noto Sans Devanagari"/>
        <family val="2"/>
      </rPr>
      <t xml:space="preserve">عندما ذكرت زوجتي أن ابني، إبراهيم، مُشخّص باضطراب فرط الحركة ونقص الانتباه، ردّ الطبيب بنبرة حادة جدًا، مطالبًا بالتقرير والدواء دون أي تعاطف أو تفهم</t>
    </r>
    <r>
      <rPr>
        <sz val="11"/>
        <color theme="1"/>
        <rFont val="Calibri"/>
        <family val="0"/>
        <charset val="1"/>
      </rPr>
      <t xml:space="preserve">.
</t>
    </r>
    <r>
      <rPr>
        <sz val="11"/>
        <color theme="1"/>
        <rFont val="Noto Sans Devanagari"/>
        <family val="2"/>
      </rPr>
      <t xml:space="preserve">الحادثة </t>
    </r>
    <r>
      <rPr>
        <sz val="11"/>
        <color theme="1"/>
        <rFont val="Calibri"/>
        <family val="0"/>
        <charset val="1"/>
      </rPr>
      <t xml:space="preserve">3
</t>
    </r>
    <r>
      <rPr>
        <sz val="11"/>
        <color theme="1"/>
        <rFont val="Noto Sans Devanagari"/>
        <family val="2"/>
      </rPr>
      <t xml:space="preserve">طلب الطبيب تفاصيل رمز التحقق لمرة واحدة </t>
    </r>
    <r>
      <rPr>
        <sz val="11"/>
        <color theme="1"/>
        <rFont val="Calibri"/>
        <family val="0"/>
        <charset val="1"/>
      </rPr>
      <t xml:space="preserve">(OTP)</t>
    </r>
    <r>
      <rPr>
        <sz val="11"/>
        <color theme="1"/>
        <rFont val="Noto Sans Devanagari"/>
        <family val="2"/>
      </rPr>
      <t xml:space="preserve">، المرتبط برقم هاتف الأب. لهذا السبب، استغرق الأمر بعض الوقت للحصول على المعلومات. غضب الطبيب وبدأ بالصراخ، مُشككًا في معرفتنا برمز التحقق لمرة واحدة </t>
    </r>
    <r>
      <rPr>
        <sz val="11"/>
        <color theme="1"/>
        <rFont val="Calibri"/>
        <family val="0"/>
        <charset val="1"/>
      </rPr>
      <t xml:space="preserve">(OTP) </t>
    </r>
    <r>
      <rPr>
        <sz val="11"/>
        <color theme="1"/>
        <rFont val="Noto Sans Devanagari"/>
        <family val="2"/>
      </rPr>
      <t xml:space="preserve">المكون من </t>
    </r>
    <r>
      <rPr>
        <sz val="11"/>
        <color theme="1"/>
        <rFont val="Calibri"/>
        <family val="0"/>
        <charset val="1"/>
      </rPr>
      <t xml:space="preserve">4 أرقام.
</t>
    </r>
    <r>
      <rPr>
        <sz val="11"/>
        <color theme="1"/>
        <rFont val="Noto Sans Devanagari"/>
        <family val="2"/>
      </rPr>
      <t xml:space="preserve">الحادثة </t>
    </r>
    <r>
      <rPr>
        <sz val="11"/>
        <color theme="1"/>
        <rFont val="Calibri"/>
        <family val="0"/>
        <charset val="1"/>
      </rPr>
      <t xml:space="preserve">4
</t>
    </r>
    <r>
      <rPr>
        <sz val="11"/>
        <color theme="1"/>
        <rFont val="Noto Sans Devanagari"/>
        <family val="2"/>
      </rPr>
      <t xml:space="preserve">لم يُجرِ الطبيب أي فحص على ابننا. بدلًا من ذلك، كتب وصفة طبية بناءً على الدواء الذي أريناه إياه، دون أي استفسار إضافي</t>
    </r>
    <r>
      <rPr>
        <sz val="11"/>
        <color theme="1"/>
        <rFont val="Calibri"/>
        <family val="0"/>
        <charset val="1"/>
      </rPr>
      <t xml:space="preserve">.
</t>
    </r>
    <r>
      <rPr>
        <sz val="11"/>
        <color theme="1"/>
        <rFont val="Noto Sans Devanagari"/>
        <family val="2"/>
      </rPr>
      <t xml:space="preserve">المخاوف
أثارت هذه الحوادث قلقنا الشديد بشأن سلوك الطبيب وكفاءته المهنية. ابننا منزعج للغاية، ويتساءل عن سبب صراخ الطبيب أثناء الاستشارة.. أطلب إجراء مزيد من التحقيق والاعتذار عن هذا السلوك</t>
    </r>
    <r>
      <rPr>
        <sz val="11"/>
        <color theme="1"/>
        <rFont val="Calibri"/>
        <family val="0"/>
        <charset val="1"/>
      </rPr>
      <t xml:space="preserve">.</t>
    </r>
  </si>
  <si>
    <t xml:space="preserve">My son (age 12) had an appointment  with the Dr My wife accompanied my son to the hospital.
Incident 1
During our visit, the doctor argued with my wife, insisting that our son did not have an appointment despite us having scheduled one. This misunderstanding led to a stressful interaction.
Incident 2
When my wife mentioned that my son, Ibrahim, is diagnosed with ADHD, the doctor responded in a very harsh tone, demanding the report and medication without showing any empathy or understanding.
Incident 3
The doctor requested OTP details, which were linked to the fathers mobile number. Due to this, it took some time to retrieve the information. The doctor became angry and started shouting, questioning our knowledge about the OTP consisting of 4 numbers.
Incident 4
The doctor did not carry out any examination on our son. Instead, he simply wrote a prescription based on the medication we showed him, without any further investigation.
Concerns
These incidents have left us deeply concerned about the behavior and professionalism of the doctor. Our son is particularly distressed, questioning why the doctor was shouting during the consultation .. i ask for further investigation and apology about the attitude ..</t>
  </si>
  <si>
    <r>
      <rPr>
        <sz val="11"/>
        <color theme="1"/>
        <rFont val="Noto Sans Devanagari"/>
        <family val="2"/>
      </rPr>
      <t xml:space="preserve">لدي شكوى بشأن عدم موافقة الصيدلي في المستشفى ببيع دواء السولبادين لي دون وصفة، مبررا ذلك بكونه يحتوي على مادة الكودين وايضا افادة صيدلي اخر بأن هناك امر/تعميم من وزارة الصحة بهذا الشأن صدر من حوالي </t>
    </r>
    <r>
      <rPr>
        <sz val="11"/>
        <color theme="1"/>
        <rFont val="Calibri"/>
        <family val="0"/>
        <charset val="1"/>
      </rPr>
      <t xml:space="preserve">4 اشهر. 
</t>
    </r>
    <r>
      <rPr>
        <sz val="11"/>
        <color theme="1"/>
        <rFont val="Noto Sans Devanagari"/>
        <family val="2"/>
      </rPr>
      <t xml:space="preserve">سبب انزعاجي هو انه سبق لي شراء نفس الدواء من صيدلية مختلفة خارج المستشفى خلال الشهر الحالي، وللتثبت من زعم الاخ الصيدلي ذهببتت مباشرة لصيدلية قريبة من المستشفى واشتريت الدواء دون وصفة. لذا ارجو توضيح ودعم زعم الاخ الصيدلي بسند رسمي صادر من جهة رسمية يوضح منع بيع الدواء محل النقاش دون وصفة</t>
    </r>
    <r>
      <rPr>
        <sz val="11"/>
        <color theme="1"/>
        <rFont val="Calibri"/>
        <family val="0"/>
        <charset val="1"/>
      </rPr>
      <t xml:space="preserve">. </t>
    </r>
  </si>
  <si>
    <t xml:space="preserve">I have a complaint regarding the hospital pharmacist's refusal to sell me Solpadeine without a prescription. He justified this by stating that it contains codeine, and another pharmacist confirmed that a directive/circular from the Ministry of Health regarding this matter was issued approximately four months ago.
My concern stems from the fact that I previously purchased the same medication from a different pharmacy outside the hospital this month. To verify the pharmacist's claim, I went directly to a pharmacy near the hospital and purchased the medication without a prescription. Therefore, I request clarification and support for the pharmacist's claim with an official document from a relevant authority explicitly prohibiting the sale of this medication without a prescription.</t>
  </si>
  <si>
    <t xml:space="preserve">90799-FAHAD HAMAD ALROWILY </t>
  </si>
  <si>
    <r>
      <rPr>
        <sz val="11"/>
        <color theme="1"/>
        <rFont val="Noto Sans Devanagari"/>
        <family val="2"/>
      </rPr>
      <t xml:space="preserve">موعدي كان </t>
    </r>
    <r>
      <rPr>
        <sz val="11"/>
        <color theme="1"/>
        <rFont val="Calibri"/>
        <family val="0"/>
        <charset val="1"/>
      </rPr>
      <t xml:space="preserve">8:20 وصلت الساعة 8 تقريبا وقعدت في الانتظار اكثر من ساعة .. الساعة 9:20 دخل مريض قدامي
</t>
    </r>
    <r>
      <rPr>
        <sz val="11"/>
        <color theme="1"/>
        <rFont val="Noto Sans Devanagari"/>
        <family val="2"/>
      </rPr>
      <t xml:space="preserve">عند الدكتور وذهبت لتقديم شكوى .. علما ان كان عندي اختبار وتأخرت عليه بسبب الذي حصل , أطالب بافادة عن الذي حصل </t>
    </r>
    <r>
      <rPr>
        <sz val="11"/>
        <color theme="1"/>
        <rFont val="Calibri"/>
        <family val="0"/>
        <charset val="1"/>
      </rPr>
      <t xml:space="preserve">.. </t>
    </r>
  </si>
  <si>
    <t xml:space="preserve">My appointment was at 8:20. I arrived around 8:00 and waited for over an hour. At 9:20, a patient went in ahead of me to see the doctor, so I went to file a complaint. I had an exam and was late because of what happened. I request an explanation of what occurred.</t>
  </si>
  <si>
    <r>
      <rPr>
        <sz val="11"/>
        <color theme="1"/>
        <rFont val="Noto Sans Devanagari"/>
        <family val="2"/>
      </rPr>
      <t xml:space="preserve">تحديد مواعيد سيء قلت للموظفه اريد موعد وذكرت اسم الدكتور والاجراء </t>
    </r>
    <r>
      <rPr>
        <sz val="11"/>
        <color theme="1"/>
        <rFont val="Calibri"/>
        <family val="0"/>
        <charset val="1"/>
      </rPr>
      <t xml:space="preserve">( </t>
    </r>
    <r>
      <rPr>
        <sz val="11"/>
        <color theme="1"/>
        <rFont val="Noto Sans Devanagari"/>
        <family val="2"/>
      </rPr>
      <t xml:space="preserve">علاج عصب مدته تقريبا ساعة</t>
    </r>
    <r>
      <rPr>
        <sz val="11"/>
        <color theme="1"/>
        <rFont val="Calibri"/>
        <family val="0"/>
        <charset val="1"/>
      </rPr>
      <t xml:space="preserve">) </t>
    </r>
    <r>
      <rPr>
        <sz val="11"/>
        <color theme="1"/>
        <rFont val="Noto Sans Devanagari"/>
        <family val="2"/>
      </rPr>
      <t xml:space="preserve">وبعد الحضور والدفع للاجراء عرفت من الطبيب انه لن يستطيع عمل الاجراء لان تم حجز موعد عادي مدته </t>
    </r>
    <r>
      <rPr>
        <sz val="11"/>
        <color theme="1"/>
        <rFont val="Calibri"/>
        <family val="0"/>
        <charset val="1"/>
      </rPr>
      <t xml:space="preserve">15 </t>
    </r>
    <r>
      <rPr>
        <sz val="11"/>
        <color theme="1"/>
        <rFont val="Noto Sans Devanagari"/>
        <family val="2"/>
      </rPr>
      <t xml:space="preserve">د مما سبب اضاعة وقتي واسترجعت مبلغ الاجراء </t>
    </r>
    <r>
      <rPr>
        <sz val="11"/>
        <color theme="1"/>
        <rFont val="Calibri"/>
        <family val="0"/>
        <charset val="1"/>
      </rPr>
      <t xml:space="preserve">.. </t>
    </r>
  </si>
  <si>
    <t xml:space="preserve">Poor appointment scheduling. I told the employee I wanted an appointment and mentioned the doctor's name and the procedure (a root canal treatment lasting approximately one hour). After arriving and paying for the procedure, I learned from the doctor that he could not perform the procedure because a regular 15-minute appointment had been booked, which caused me to waste my time, and I got a refund for the procedure.</t>
  </si>
  <si>
    <t xml:space="preserve">2:35:00PM</t>
  </si>
  <si>
    <t xml:space="preserve">14375-SHAIMAA ALY GENEDY </t>
  </si>
  <si>
    <r>
      <rPr>
        <sz val="11"/>
        <color theme="1"/>
        <rFont val="Noto Sans Devanagari"/>
        <family val="2"/>
      </rPr>
      <t xml:space="preserve"> تم حجز موعد عن طريق التطبيق من الساعه </t>
    </r>
    <r>
      <rPr>
        <sz val="11"/>
        <color theme="1"/>
        <rFont val="Calibri"/>
        <family val="0"/>
        <charset val="1"/>
      </rPr>
      <t xml:space="preserve">7:45 الي الساعه ،8 وبسبب الازدحام تم ,وصلنا الساعه 8:15 وتم
</t>
    </r>
    <r>
      <rPr>
        <sz val="11"/>
        <color theme="1"/>
        <rFont val="Noto Sans Devanagari"/>
        <family val="2"/>
      </rPr>
      <t xml:space="preserve">اصدار تذكره دخول للعياده وتم توجيهنا  للانتظار امام العيادة الي الساعة ،</t>
    </r>
    <r>
      <rPr>
        <sz val="11"/>
        <color theme="1"/>
        <rFont val="Calibri"/>
        <family val="0"/>
        <charset val="1"/>
      </rPr>
      <t xml:space="preserve">8:55 وبعد مدة الانتظار امرت الطبيبة ان تلغى كشفيتنا وانها لن تستقبل حالتنا ,  مع العلم ان حاله المريضه تستدعي الكشف الفوري من الطبيبه ولكن للاسف تم الالغاء بدون توضيح مسبق بل الانتظار ، مع العلم ان هذه المره الثانيه التي تحدث مع نفس الطبيبه رغم عدم ازدحام الحالات امام الطبيبه ..</t>
    </r>
  </si>
  <si>
    <t xml:space="preserve">An appointment was booked through the app from 7:45 to 8:00. Due to the crowd, we arrived at 8:15. We were issued a ticket to the clinic and directed to wait in front of it until 8:55. After waiting, the doctor canceled our appointment and said she would not see us, even though the patient's condition required immediate attention. Unfortunately, the cancellation was done without any prior explanation, and we were simply told to wait. This is the second time this has happened with the same doctor, despite there not being a crowd of patients waiting in front of her clinic.</t>
  </si>
  <si>
    <t xml:space="preserve">8:53:00AM</t>
  </si>
  <si>
    <r>
      <rPr>
        <sz val="11"/>
        <color theme="1"/>
        <rFont val="Noto Sans Devanagari"/>
        <family val="2"/>
      </rPr>
      <t xml:space="preserve">ذهبت للمستشفى يوم الخميس ٢١ نوفمبر لعمل اجراء سحب عصب لدى الدكتور فرحان عبدالعزيز. وقام الدكتور برفع طلب لشركة التأمين لعمل سحب عصب لضرس بقناتين (بقيمة ١٨٠٠ ريال) و قام التأمين بعمل موافقة جزئية حيث ان مبلغ التغطية لا يكفي و قمت بدفع مبلغ الفرق كاش (٤٤٦ ريال). وتم ابلاغي لاحقا عندما استفسرت من العيادة عن تكلفة سحب العصب بقيمة ١٤٤٠ ريال وليس ١٨٠٠ ريال وان بعض الخدمات بالتأمين تكلفتها تكون أعلى من الدفع بالكاش، ولا يوجد مايثبت ذلك بوجود اختلاف الاسعار كما ذكر حيث لم يتم الابلاغ به سابقا قبل اكمال الخدمة لدى المستشفى </t>
    </r>
    <r>
      <rPr>
        <sz val="11"/>
        <color theme="1"/>
        <rFont val="Calibri"/>
        <family val="0"/>
        <charset val="1"/>
      </rPr>
      <t xml:space="preserve">.
</t>
    </r>
  </si>
  <si>
    <t xml:space="preserve">I went to the hospital on Thursday, November 21st, for a root canal procedure with Dr. Farhan Abdulaziz. The doctor submitted a claim to the insurance company for a two-canal root canal (costing 1800 riyals). The insurance company granted partial approval because the coverage amount was insufficient, and I paid the difference in cash (446 riyals). Later, when I inquired at the clinic, I was informed that the root canal cost 1440 riyals, not 1800 riyals, and that some services covered by insurance are more expensive than cash payments. However, there is no evidence to support this claim of a price difference, as I was not informed of it before completing the procedure at the hospital.</t>
  </si>
  <si>
    <t xml:space="preserve">11:34:00PM</t>
  </si>
  <si>
    <t xml:space="preserve">16288-SALEH ABDULLAH ALGHAMDI </t>
  </si>
  <si>
    <r>
      <rPr>
        <sz val="11"/>
        <color theme="1"/>
        <rFont val="Noto Sans Devanagari"/>
        <family val="2"/>
      </rPr>
      <t xml:space="preserve">عدم الاستماع لحالة المريض والتاريخ المرضي للحالة . عدم إعطاء مجال للاستفسار عن وضع الحالة . الاستعجال لمغادرة العيادة قبل الانتهاء من فترة المعاينة بالرغم من عدم وجود عملية او ظرف طارئ يستدعي ذلك . عدم الشرح لذوي المريض عن آلية العلاج وما هي العلاجات المطلوب استخدامها , بعد الاصرار والسؤال الملح عن ماهية العلاج ؛ تم الإفصاح عن نوع العلاج الواجب استخدامه ومن ثم تمت مغادرة الدكتور العيادة وأمر بالتوجه للصيدلية و
عند التوجه للصيدلية اتفاجئ بعدم وجود العلاج المفصح عنه من قبل الطبيب داخل العيادة . اتباع اجراء مختلف
تماما عن ماهية غيار الحروق المتبعة ضمن قسم الطوارئ ضمن نفس المستشفى وتحت إشراف الطبيب المختص تم  استخدام أسلوب الترهيب مع الحالة المرضية والتساؤل عن توفر تامين طبي مما يوضح آلية الطبيب المعاين
للحالة بتوجيه الوضع إلى التدخل التجميلي لضمان المكاسب المادية دون الأخذ باي إجراءات او خطوات مسبقة
للوصول لنتائج أفضل دون التدخل الجراحي والعمليات </t>
    </r>
    <r>
      <rPr>
        <sz val="11"/>
        <color theme="1"/>
        <rFont val="Calibri"/>
        <family val="0"/>
        <charset val="1"/>
      </rPr>
      <t xml:space="preserve">.</t>
    </r>
  </si>
  <si>
    <t xml:space="preserve">Failure to listen to the patient's condition and medical history. No opportunity to inquire about the patient's status. Rushing to leave the clinic before the examination was complete, despite the absence of any procedure or emergency requiring it. Failure to explain the treatment plan or the required medications to the patient's family. After persistent questioning about the nature of the treatment, the doctor finally disclosed the type of medication to be used, then left the clinic and directed the patient to the pharmacy. Upon arriving at the pharmacy, the patient was surprised to find that the medication prescribed by the doctor was unavailable. A completely different procedure was followed for burn dressings than that used in the emergency department of the same hospital, under the supervision of a specialist. The doctor used intimidation tactics, questioning the patient about the availability of medical insurance. This reveals the doctor's approach of steering the patient towards cosmetic intervention to secure financial gain, without taking any preliminary steps to achieve better results without resorting to surgery.</t>
  </si>
  <si>
    <t xml:space="preserve">11044-Dr NOSAIBA SAYAD AHMAD</t>
  </si>
  <si>
    <r>
      <rPr>
        <sz val="11"/>
        <color theme="1"/>
        <rFont val="Noto Sans Devanagari"/>
        <family val="2"/>
      </rPr>
      <t xml:space="preserve">تم مراجعة الدكتورة بسبب حساسية بالجلد منطقة الأفخاذ تم صرف اليكا وتيلفاست لمدة عشر ايام بعد العشر
ايام لاحظت انتشار الحساسية لمناطق اخرى بالجسم مع زيادة الحكة تم مراجعتها بعد العشر ايام صرفت لي بريدو
وفيسيوكورت لمدة سبع ايام الحكة زادت بشكل كبير مصاحبة لألم وانتشار اكثر للحساسية لدرجة عدم القدرة
على النوم وقمت بالذهاب لدكتورة اخرى شخصت الحالة بأنها فطريات وصرفت كريم وحبوب وذكرت لي ان
الفطريات تنعتش بالكورتيزون المستخدم لذا كانت الاعراض تتزايد ومن اول يوم استخدام لكريم الفطريات لاحظت الفرق علماً أن د. نسيبه لم تفحص بشكل دقيق , حبوب بريدو سببت لي الحكة اثار بانحاء جسمي باقية حتى الآن. - عدم القدرة على النوم مصاحب لألم لمدة لا تقل عن اسبوعين علماً اني طلبت تقرير من المستشفى الحكومي بالذي حصل</t>
    </r>
    <r>
      <rPr>
        <sz val="11"/>
        <color theme="1"/>
        <rFont val="Calibri"/>
        <family val="0"/>
        <charset val="1"/>
      </rPr>
      <t xml:space="preserve">.. </t>
    </r>
  </si>
  <si>
    <t xml:space="preserve">I consulted a doctor due to a skin allergy on my thighs. She prescribed Elika and Telfast for ten days. After those ten days, I noticed the allergy spreading to other areas of my body, along with increased itching. I consulted her again after the ten days, and she prescribed Prednisone and Physiocort for seven days. The itching worsened significantly, accompanied by pain and further spread of the allergy to the point of insomnia. I went to another doctor who diagnosed it as a fungal infection and prescribed a cream and pills. She mentioned that fungi thrive on the cortisone used, which is why the symptoms were increasing. I noticed a difference from the first day of using the antifungal cream. It's worth noting that Dr. Nuseiba did not examine me thoroughly. The Prednisone pills caused itching and left marks all over my body that are still present. I have been unable to sleep, accompanied by pain, for at least two weeks. I have requested a report from the government hospital detailing what happened.</t>
  </si>
  <si>
    <t xml:space="preserve">عيادات الاطفال </t>
  </si>
  <si>
    <t xml:space="preserve">Closed </t>
  </si>
  <si>
    <t xml:space="preserve">عيادات  المخ والأعصاب</t>
  </si>
  <si>
    <r>
      <rPr>
        <sz val="11"/>
        <color rgb="FF000000"/>
        <rFont val="Noto Sans Devanagari"/>
        <family val="2"/>
      </rPr>
      <t xml:space="preserve">عيادات قلب </t>
    </r>
    <r>
      <rPr>
        <sz val="11"/>
        <color rgb="FF000000"/>
        <rFont val="Calibri"/>
        <family val="0"/>
        <charset val="1"/>
      </rPr>
      <t xml:space="preserve">(</t>
    </r>
    <r>
      <rPr>
        <sz val="11"/>
        <color rgb="FF000000"/>
        <rFont val="Noto Sans Devanagari"/>
        <family val="2"/>
      </rPr>
      <t xml:space="preserve">الاطفال </t>
    </r>
    <r>
      <rPr>
        <sz val="11"/>
        <color rgb="FF000000"/>
        <rFont val="Calibri"/>
        <family val="0"/>
        <charset val="1"/>
      </rPr>
      <t xml:space="preserve">)</t>
    </r>
  </si>
  <si>
    <t xml:space="preserve">قسم المختبر </t>
  </si>
  <si>
    <t xml:space="preserve">وحدة العناية المتوسطة </t>
  </si>
  <si>
    <t xml:space="preserve">قسم الموافقات الطبية </t>
  </si>
  <si>
    <t xml:space="preserve">استقبا الاشعة</t>
  </si>
  <si>
    <t xml:space="preserve">استقبال الاشعة</t>
  </si>
  <si>
    <t xml:space="preserve">قسم الامن </t>
  </si>
  <si>
    <t xml:space="preserve">قسم الخدمة الاجتماعية </t>
  </si>
  <si>
    <t xml:space="preserve">قسم امواعيد</t>
  </si>
  <si>
    <t xml:space="preserve">Incorrect  Information</t>
  </si>
  <si>
    <t xml:space="preserve">Communication of wrong information</t>
  </si>
  <si>
    <r>
      <rPr>
        <sz val="11"/>
        <color theme="1"/>
        <rFont val="Noto Sans Devanagari"/>
        <family val="2"/>
      </rPr>
      <t xml:space="preserve">وجتي</t>
    </r>
    <r>
      <rPr>
        <sz val="11"/>
        <color theme="1"/>
        <rFont val="Calibri"/>
        <family val="0"/>
        <charset val="1"/>
      </rPr>
      <t xml:space="preserve">/ </t>
    </r>
    <r>
      <rPr>
        <sz val="11"/>
        <color theme="1"/>
        <rFont val="Noto Sans Devanagari"/>
        <family val="2"/>
      </rPr>
      <t xml:space="preserve">سفانه هنواف الشمري خضعت لعملية ولادة قيصرية في مستشفى الحمادي فرع النزهه بتاريخ </t>
    </r>
    <r>
      <rPr>
        <sz val="11"/>
        <color theme="1"/>
        <rFont val="Calibri"/>
        <family val="0"/>
        <charset val="1"/>
      </rPr>
      <t xml:space="preserve">24-11-2024</t>
    </r>
    <r>
      <rPr>
        <sz val="11"/>
        <color theme="1"/>
        <rFont val="Noto Sans Devanagari"/>
        <family val="2"/>
      </rPr>
      <t xml:space="preserve">م ، بعد ذلك تواصلو معي إدارة المستشفى بوجود مبلغ مستحق الدفع لم يغطيه التأمين بمبلغ وقدره </t>
    </r>
    <r>
      <rPr>
        <sz val="11"/>
        <color theme="1"/>
        <rFont val="Calibri"/>
        <family val="0"/>
        <charset val="1"/>
      </rPr>
      <t xml:space="preserve">(4,805) </t>
    </r>
    <r>
      <rPr>
        <sz val="11"/>
        <color theme="1"/>
        <rFont val="Noto Sans Devanagari"/>
        <family val="2"/>
      </rPr>
      <t xml:space="preserve">أربعة الاف وثمانمائة وخمسة ريالات ، وبعد الاستفسار من المستشفى وشركة التأمين </t>
    </r>
    <r>
      <rPr>
        <sz val="11"/>
        <color theme="1"/>
        <rFont val="Calibri"/>
        <family val="0"/>
        <charset val="1"/>
      </rPr>
      <t xml:space="preserve">(</t>
    </r>
    <r>
      <rPr>
        <sz val="11"/>
        <color theme="1"/>
        <rFont val="Noto Sans Devanagari"/>
        <family val="2"/>
      </rPr>
      <t xml:space="preserve">تكافل الراجحي</t>
    </r>
    <r>
      <rPr>
        <sz val="11"/>
        <color theme="1"/>
        <rFont val="Calibri"/>
        <family val="0"/>
        <charset val="1"/>
      </rPr>
      <t xml:space="preserve">) </t>
    </r>
    <r>
      <rPr>
        <sz val="11"/>
        <color theme="1"/>
        <rFont val="Noto Sans Devanagari"/>
        <family val="2"/>
      </rPr>
      <t xml:space="preserve">تم ابلاغنا بان  المستشفى افاد بأنه في تاريخ </t>
    </r>
    <r>
      <rPr>
        <sz val="11"/>
        <color theme="1"/>
        <rFont val="Calibri"/>
        <family val="0"/>
        <charset val="1"/>
      </rPr>
      <t xml:space="preserve">02-11-2024</t>
    </r>
    <r>
      <rPr>
        <sz val="11"/>
        <color theme="1"/>
        <rFont val="Noto Sans Devanagari"/>
        <family val="2"/>
      </rPr>
      <t xml:space="preserve">م تمت مراجعة الدكتورة المختصة وتم تنويم زوجتي للولاده وهذا غير صحيح حيث أنه في تاريخ </t>
    </r>
    <r>
      <rPr>
        <sz val="11"/>
        <color theme="1"/>
        <rFont val="Calibri"/>
        <family val="0"/>
        <charset val="1"/>
      </rPr>
      <t xml:space="preserve">01-11-2024</t>
    </r>
    <r>
      <rPr>
        <sz val="11"/>
        <color theme="1"/>
        <rFont val="Noto Sans Devanagari"/>
        <family val="2"/>
      </rPr>
      <t xml:space="preserve">م حضرنا الى الطوارئ وتم عرض حالة زوجتي لدى الطبيبة في قسم الطواريء وقامت بتنويمها الى يوم غد </t>
    </r>
    <r>
      <rPr>
        <sz val="11"/>
        <color theme="1"/>
        <rFont val="Calibri"/>
        <family val="0"/>
        <charset val="1"/>
      </rPr>
      <t xml:space="preserve">02-2024</t>
    </r>
    <r>
      <rPr>
        <sz val="11"/>
        <color theme="1"/>
        <rFont val="Noto Sans Devanagari"/>
        <family val="2"/>
      </rPr>
      <t xml:space="preserve">م للملاحظه  ولم يتم توضيح ذلك بالتقرير المرفق للتامين  و لايخفى على سعادتكم بأن هذا التنويم لايندرج تحت بكج الولادة وانما تنويم تحت الملاحظه ، لذا نحن بانتظار تعديل تقرير تنويم اللولاده المكتوب من قبل الطبيبه لدى القسم الى تنويم تحت الملاحظة كما تم عمله وقت دخول المراجعه </t>
    </r>
    <r>
      <rPr>
        <sz val="11"/>
        <color theme="1"/>
        <rFont val="Calibri"/>
        <family val="0"/>
        <charset val="1"/>
      </rPr>
      <t xml:space="preserve">. </t>
    </r>
  </si>
  <si>
    <t xml:space="preserve">My wife, Safana Hanwaf Al-Shammari, underwent a cesarean section at Al-Hammadi Hospital, Al-Nuzha branch, on November 24, 2024. Following the procedure, the hospital administration contacted me regarding an outstanding balance of 4,805 riyals not covered by insurance. After inquiring with the hospital and the insurance company (Al-Rajhi Takaful), we were informed that the hospital stated my wife was seen by the attending physician on November 2, 2024, and admitted for delivery. This is incorrect. On November 1, 2024, we went to the emergency room, where my wife's case was presented to the doctor. She was admitted for observation until the following day, February 2, 2024. This was not mentioned in the insurance report. It should be noted that this admission is not part of the delivery package but rather an observation admission. Therefore, we are awaiting the correction of the delivery admission report written by the doctor in the department. Admission under observation as was done at the time of admission for review.</t>
  </si>
  <si>
    <t xml:space="preserve">Quality of Care</t>
  </si>
  <si>
    <t xml:space="preserve">Insensitive to patient needs</t>
  </si>
  <si>
    <r>
      <rPr>
        <sz val="11"/>
        <color theme="1"/>
        <rFont val="Noto Sans Devanagari"/>
        <family val="2"/>
      </rPr>
      <t xml:space="preserve">ذهبت الى الطوارئ بسبب احتقان في الحنجرة و اعراض انفلونزا و كشفت علي الدكتورة روان خوجه و شخصتني
بفايروس و اعطتني خيار ابرة مسكن في الوريد و انا رفضت و طلبت بديل حبوب او شراب و اخبرتني بالتالي </t>
    </r>
    <r>
      <rPr>
        <sz val="11"/>
        <color theme="1"/>
        <rFont val="Calibri"/>
        <family val="0"/>
        <charset val="1"/>
      </rPr>
      <t xml:space="preserve">: -
</t>
    </r>
    <r>
      <rPr>
        <sz val="11"/>
        <color theme="1"/>
        <rFont val="Noto Sans Devanagari"/>
        <family val="2"/>
      </rPr>
      <t xml:space="preserve">برفضها لهذا الحل و ايضا رفض اعطائي اجازة مرضية برغم تشخيصها لي انه فايرس ((يستدعي مسكن في الوريد))
</t>
    </r>
    <r>
      <rPr>
        <sz val="11"/>
        <color theme="1"/>
        <rFont val="Calibri"/>
        <family val="0"/>
        <charset val="1"/>
      </rPr>
      <t xml:space="preserve">- </t>
    </r>
    <r>
      <rPr>
        <sz val="11"/>
        <color theme="1"/>
        <rFont val="Noto Sans Devanagari"/>
        <family val="2"/>
      </rPr>
      <t xml:space="preserve">رفضها طلبي باستدعاء الشخص المسؤول او طبيب بديل اخر و اخباري ( روحي انتي ناديه ) رغم اني اتالم و لم تراعي حالتي المرضية و بعد ذهابي انا و البحث عن المدير طلبت منه رؤية طبيب اخر والاخذ برايه و رفض هذا الطلب بحجة انه ملفي مسجل تحت اسم هذي الدكتورة ارجو الافادة</t>
    </r>
    <r>
      <rPr>
        <sz val="11"/>
        <color theme="1"/>
        <rFont val="Calibri"/>
        <family val="0"/>
        <charset val="1"/>
      </rPr>
      <t xml:space="preserve">..</t>
    </r>
  </si>
  <si>
    <t xml:space="preserve">I went to the emergency room because of a sore throat and flu-like symptoms. Dr. Rawan Khouja examined me and diagnosed me with a virus. She offered me an intravenous painkiller injection, which I refused, requesting pills or syrup instead. She told me the following: - She refused this solution and also refused to give me sick leave despite diagnosing me with a virus (which requires intravenous painkillers). - She refused my request to call the person in charge or another doctor, telling me, "Go and call him," even though I was in pain and she didn't consider my condition. After I went and searched for the manager, I asked him to see another doctor and get their opinion, but he refused, claiming my file was registered under this doctor's name. Please advise.</t>
  </si>
  <si>
    <t xml:space="preserve">Patient journey</t>
  </si>
  <si>
    <t xml:space="preserve">Miscoordination</t>
  </si>
  <si>
    <r>
      <rPr>
        <sz val="11"/>
        <color theme="1"/>
        <rFont val="Noto Sans Devanagari"/>
        <family val="2"/>
      </rPr>
      <t xml:space="preserve">وصلتني رسالة رفض طلب تمديد ايام التنويم من قبل المستشفى وتم التواصل  مع التأمين للسؤال عن سبب الرفض وافادوني بعدم وجود طلب مرفوع ولا رقم طلب يخص التمديد وتم خروجي رغم ان الحالة تحتاج التنويم </t>
    </r>
    <r>
      <rPr>
        <sz val="11"/>
        <color theme="1"/>
        <rFont val="Calibri"/>
        <family val="0"/>
        <charset val="1"/>
      </rPr>
      <t xml:space="preserve">.. </t>
    </r>
  </si>
  <si>
    <t xml:space="preserve">I received a message from the hospital rejecting my request to extend my hospital stay. I contacted the insurance company to inquire about the reason for the rejection, and they informed me that there was no submitted request or request number related to the extension. I was discharged even though the case required hospitalization.</t>
  </si>
  <si>
    <t xml:space="preserve">Patient-staff Communication</t>
  </si>
  <si>
    <t xml:space="preserve">Miscommunication with Patient</t>
  </si>
  <si>
    <r>
      <rPr>
        <sz val="11"/>
        <color theme="1"/>
        <rFont val="Noto Sans Devanagari"/>
        <family val="2"/>
      </rPr>
      <t xml:space="preserve">حضرت امس ٠١</t>
    </r>
    <r>
      <rPr>
        <sz val="11"/>
        <color theme="1"/>
        <rFont val="Calibri"/>
        <family val="0"/>
        <charset val="1"/>
      </rPr>
      <t xml:space="preserve">/</t>
    </r>
    <r>
      <rPr>
        <sz val="11"/>
        <color theme="1"/>
        <rFont val="Noto Sans Devanagari"/>
        <family val="2"/>
      </rPr>
      <t xml:space="preserve">١٢</t>
    </r>
    <r>
      <rPr>
        <sz val="11"/>
        <color theme="1"/>
        <rFont val="Calibri"/>
        <family val="0"/>
        <charset val="1"/>
      </rPr>
      <t xml:space="preserve">/</t>
    </r>
    <r>
      <rPr>
        <sz val="11"/>
        <color theme="1"/>
        <rFont val="Noto Sans Devanagari"/>
        <family val="2"/>
      </rPr>
      <t xml:space="preserve">٢٠٢٤ و كتبت الطبيبة مسحة دفعت قيمتها </t>
    </r>
    <r>
      <rPr>
        <sz val="11"/>
        <color theme="1"/>
        <rFont val="Calibri"/>
        <family val="0"/>
        <charset val="1"/>
      </rPr>
      <t xml:space="preserve">175 (</t>
    </r>
    <r>
      <rPr>
        <sz val="11"/>
        <color theme="1"/>
        <rFont val="Noto Sans Devanagari"/>
        <family val="2"/>
      </rPr>
      <t xml:space="preserve">كاش</t>
    </r>
    <r>
      <rPr>
        <sz val="11"/>
        <color theme="1"/>
        <rFont val="Calibri"/>
        <family val="0"/>
        <charset val="1"/>
      </rPr>
      <t xml:space="preserve">)  </t>
    </r>
    <r>
      <rPr>
        <sz val="11"/>
        <color theme="1"/>
        <rFont val="Noto Sans Devanagari"/>
        <family val="2"/>
      </rPr>
      <t xml:space="preserve">لدى موظف الاستقبال الذي قال توجهي للمختبر و سلمي العينه </t>
    </r>
    <r>
      <rPr>
        <sz val="11"/>
        <color theme="1"/>
        <rFont val="Calibri"/>
        <family val="0"/>
        <charset val="1"/>
      </rPr>
      <t xml:space="preserve">.. </t>
    </r>
    <r>
      <rPr>
        <sz val="11"/>
        <color theme="1"/>
        <rFont val="Noto Sans Devanagari"/>
        <family val="2"/>
      </rPr>
      <t xml:space="preserve">نزلت بها للمختبر ووضعت العينه وفي اليوم التالي وصلني اتصال يفيد بان لدي عينة اخرى تم اخذها ولكن لم ادفع قيمتها لم اعرف ان لدي مسحتين من الأساس و عند الاستقبال دفعوني مقابل خدمة مسحة واحدة وتمت افادتي بانه يجب الرجوع لدفع قيمة الخدمة الثانية التي لم يتم اخباري بدفعها بوقتها </t>
    </r>
    <r>
      <rPr>
        <sz val="11"/>
        <color theme="1"/>
        <rFont val="Calibri"/>
        <family val="0"/>
        <charset val="1"/>
      </rPr>
      <t xml:space="preserve">, </t>
    </r>
    <r>
      <rPr>
        <sz val="11"/>
        <color theme="1"/>
        <rFont val="Noto Sans Devanagari"/>
        <family val="2"/>
      </rPr>
      <t xml:space="preserve">قيل لي سلم العينة للمختبر وغادرت</t>
    </r>
    <r>
      <rPr>
        <sz val="11"/>
        <color theme="1"/>
        <rFont val="Calibri"/>
        <family val="0"/>
        <charset val="1"/>
      </rPr>
      <t xml:space="preserve">,  </t>
    </r>
    <r>
      <rPr>
        <sz val="11"/>
        <color theme="1"/>
        <rFont val="Noto Sans Devanagari"/>
        <family val="2"/>
      </rPr>
      <t xml:space="preserve">ارجو الافادة </t>
    </r>
    <r>
      <rPr>
        <sz val="11"/>
        <color theme="1"/>
        <rFont val="Calibri"/>
        <family val="0"/>
        <charset val="1"/>
      </rPr>
      <t xml:space="preserve">.. </t>
    </r>
  </si>
  <si>
    <t xml:space="preserve">I attended yesterday, 01/12/2024, and the doctor prescribed a swab test. I paid 175 (cash) to the receptionist, who told me to go to the lab and hand in the sample. I went to the lab and submitted the sample. The next day, I received a call informing me that another sample had been taken, but I hadn't paid for it. I didn't know I had two swabs in the first place. At reception, I was charged for one swab service and told that I had to come back to pay for the second service, which I hadn't been told to pay for at the time. I was told to hand in the sample to the lab and I left. Please advise.</t>
  </si>
  <si>
    <t xml:space="preserve">YOUSEF ALI EL NEMRAWI </t>
  </si>
  <si>
    <t xml:space="preserve">Diagnosis</t>
  </si>
  <si>
    <t xml:space="preserve">Errors in diagnosis</t>
  </si>
  <si>
    <r>
      <rPr>
        <sz val="11"/>
        <color theme="1"/>
        <rFont val="Noto Sans Devanagari"/>
        <family val="2"/>
      </rPr>
      <t xml:space="preserve">تم  رفض طلب تحاليلي من قبل التامين وتواصلت معهم لاسال عن سبب الرفض وعندما قرأوا التشخيص الطويل الذي كتبه </t>
    </r>
    <r>
      <rPr>
        <sz val="11"/>
        <color theme="1"/>
        <rFont val="Calibri"/>
        <family val="0"/>
        <charset val="1"/>
      </rPr>
      <t xml:space="preserve">, </t>
    </r>
    <r>
      <rPr>
        <sz val="11"/>
        <color theme="1"/>
        <rFont val="Noto Sans Devanagari"/>
        <family val="2"/>
      </rPr>
      <t xml:space="preserve">تفاجئت ان الطبيب كتب ان لدي ورم حميد سابقاً وانا حالتي </t>
    </r>
    <r>
      <rPr>
        <sz val="11"/>
        <color theme="1"/>
        <rFont val="Calibri"/>
        <family val="0"/>
        <charset val="1"/>
      </rPr>
      <t xml:space="preserve">( </t>
    </r>
    <r>
      <rPr>
        <sz val="11"/>
        <color theme="1"/>
        <rFont val="Noto Sans Devanagari"/>
        <family val="2"/>
      </rPr>
      <t xml:space="preserve">عقد لمفاوية في الرقبة </t>
    </r>
    <r>
      <rPr>
        <sz val="11"/>
        <color theme="1"/>
        <rFont val="Calibri"/>
        <family val="0"/>
        <charset val="1"/>
      </rPr>
      <t xml:space="preserve">) </t>
    </r>
    <r>
      <rPr>
        <sz val="11"/>
        <color theme="1"/>
        <rFont val="Noto Sans Devanagari"/>
        <family val="2"/>
      </rPr>
      <t xml:space="preserve">تشخيص خاطيء لايرتبط بحالتي الفعلية </t>
    </r>
    <r>
      <rPr>
        <sz val="11"/>
        <color theme="1"/>
        <rFont val="Calibri"/>
        <family val="0"/>
        <charset val="1"/>
      </rPr>
      <t xml:space="preserve">..</t>
    </r>
  </si>
  <si>
    <t xml:space="preserve">My request for my tests was rejected by the insurance company, and I contacted them to ask about the reason for the rejection. When they read the lengthy diagnosis he wrote, I was surprised that the doctor wrote that I had a previous benign tumor, while my condition is (lymph nodes in the neck). This is a wrong diagnosis that does not relate to my actual condition.</t>
  </si>
  <si>
    <t xml:space="preserve">عيادات التخدير</t>
  </si>
  <si>
    <t xml:space="preserve">ROZETHA</t>
  </si>
  <si>
    <t xml:space="preserve">Rough treatment</t>
  </si>
  <si>
    <r>
      <rPr>
        <sz val="11"/>
        <color theme="1"/>
        <rFont val="Noto Sans Devanagari"/>
        <family val="2"/>
      </rPr>
      <t xml:space="preserve">اليوم زرت قسم الاشعه لعمل اشعة مع الصبغه مع الدكتوره روزتا اللي سوت لي الاشعه التجربه معها كانت جدا سيئه لا اجراء ولا تعامل في البدايه لم اتحمل الالم وابلغت الدكتوره بذلك ولم تلقي لي بال واكملت الاجراء بدون الاستماع لي وكانت في عجله من امرها وبعد ماانتهت من عمل الاشعه قامت بنزع الاداه بالداخل بقوة علما ان قمت بعمل الاجراء سابقا ولم يكن بنفس الالم الغير محتمل وكانت تقوم بالتنظيف بطريقه قاسهيه جدا لا يمكن تحملها وبعد انتهاء الاجراء وجدت دم وقمت بالتسائل ولم يكن هناك اي شرح بل قامت بالخروج بعد انتهاء عمل الاجراء بدون اي رد او تجاوب معي  </t>
    </r>
    <r>
      <rPr>
        <sz val="11"/>
        <color theme="1"/>
        <rFont val="Calibri"/>
        <family val="0"/>
        <charset val="1"/>
      </rPr>
      <t xml:space="preserve">. </t>
    </r>
  </si>
  <si>
    <t xml:space="preserve">Today I visited the radiology department to have an X-ray with contrast dye with Dr. Rozta, who performed the X-ray. The experience with her was very bad. There was no procedure or treatment. At first, I could not bear the pain and informed the doctor about that, but she did not pay attention to me and completed the procedure without listening to me. She was in a hurry. After she finished the X-ray, she forcibly removed the instrument from inside, knowing that I had done the procedure before and it was not with the same unbearable pain. She was cleaning in a very harsh way that was unbearable. After the procedure was finished, I found blood and I asked questions, but there was no explanation. She just left after finishing the procedure without any response or interaction with me.</t>
  </si>
  <si>
    <r>
      <rPr>
        <sz val="11"/>
        <color theme="1"/>
        <rFont val="Noto Sans Devanagari"/>
        <family val="2"/>
      </rPr>
      <t xml:space="preserve">طلبنا رفع طلب شراء خدمة من وزارة الصحة لتمديد ايام التنويم وتم رفض ذلك من الموظف قائلا ان النظام متعطل رغم اني اتصلت على وزارة الصحة واخبرته انهم اخبروني بامكانية رفع طلب عن طريق الإيميل لكن لم يتم ذلك وعلى ذلك تم الخروج من المستشفى </t>
    </r>
    <r>
      <rPr>
        <sz val="11"/>
        <color theme="1"/>
        <rFont val="Calibri"/>
        <family val="0"/>
        <charset val="1"/>
      </rPr>
      <t xml:space="preserve">..</t>
    </r>
  </si>
  <si>
    <t xml:space="preserve">We requested to submit a service purchase request from the Ministry of Health to extend the hospital stay, but this was rejected by the employee, who said that the system was down, even though I contacted the Ministry of Health and told him that they had informed me that it was possible to submit a request via email, but this was not done, and therefore I left the hospital.</t>
  </si>
  <si>
    <t xml:space="preserve">تمريض تنويم الباطنية</t>
  </si>
  <si>
    <r>
      <rPr>
        <sz val="11"/>
        <color theme="1"/>
        <rFont val="Noto Sans Devanagari"/>
        <family val="2"/>
      </rPr>
      <t xml:space="preserve">وصلنا إلى موعد محجوز لإجراء جلسة علاج بالتبريد، ولم يتم إبلاغنا بأن الغاز المستخدم غير متوفر إلا عند وصولنا، وتم إلغاء الموعد، ولكن مشكلة عدم إبلاغ المريض تسببت في إهدار وقتنا وجهدنا</t>
    </r>
    <r>
      <rPr>
        <sz val="11"/>
        <color theme="1"/>
        <rFont val="Calibri"/>
        <family val="0"/>
        <charset val="1"/>
      </rPr>
      <t xml:space="preserve">.</t>
    </r>
  </si>
  <si>
    <t xml:space="preserve">we arrived to a booked appointment to do cryotherapy session and we were not informed the used gas in not available until arriving , the appointment got cancelled but the problem of not informing the patient caused us to waste time  and effort.. </t>
  </si>
  <si>
    <t xml:space="preserve">30030280</t>
  </si>
  <si>
    <t xml:space="preserve">AHMAD ABDULKAREEM</t>
  </si>
  <si>
    <t xml:space="preserve">Medication &amp; Vaccination</t>
  </si>
  <si>
    <t xml:space="preserve">Prescribing errors</t>
  </si>
  <si>
    <r>
      <rPr>
        <sz val="11"/>
        <color theme="1"/>
        <rFont val="Noto Sans Devanagari"/>
        <family val="2"/>
      </rPr>
      <t xml:space="preserve">تم صرف دواء من قبل الدكتور تسبب لي بحدوث نزيف لمدة </t>
    </r>
    <r>
      <rPr>
        <sz val="11"/>
        <color theme="1"/>
        <rFont val="Calibri"/>
        <family val="0"/>
        <charset val="1"/>
      </rPr>
      <t xml:space="preserve">20 </t>
    </r>
    <r>
      <rPr>
        <sz val="11"/>
        <color theme="1"/>
        <rFont val="Noto Sans Devanagari"/>
        <family val="2"/>
      </rPr>
      <t xml:space="preserve">يوم وبعد الرجوع له لم يكن هناك اي توضيح عن السبب وقام بصرف دواء اخر </t>
    </r>
    <r>
      <rPr>
        <sz val="11"/>
        <color theme="1"/>
        <rFont val="Calibri"/>
        <family val="0"/>
        <charset val="1"/>
      </rPr>
      <t xml:space="preserve">. </t>
    </r>
  </si>
  <si>
    <t xml:space="preserve">The doctor prescribed a medication that caused me to bleed for 20 days. After returning to him, there was no explanation for the reason, and he prescribed another medication.</t>
  </si>
  <si>
    <r>
      <rPr>
        <sz val="11"/>
        <color theme="1"/>
        <rFont val="Noto Sans Devanagari"/>
        <family val="2"/>
      </rPr>
      <t xml:space="preserve">     ولا يوجد ملفات </t>
    </r>
    <r>
      <rPr>
        <sz val="11"/>
        <color theme="1"/>
        <rFont val="Calibri"/>
        <family val="0"/>
        <charset val="1"/>
      </rPr>
      <t xml:space="preserve">"</t>
    </r>
    <r>
      <rPr>
        <sz val="11"/>
        <color theme="1"/>
        <rFont val="Noto Sans Devanagari"/>
        <family val="2"/>
      </rPr>
      <t xml:space="preserve">مرفق لكم ملف</t>
    </r>
    <r>
      <rPr>
        <sz val="11"/>
        <color theme="1"/>
        <rFont val="Calibri"/>
        <family val="0"/>
        <charset val="1"/>
      </rPr>
      <t xml:space="preserve">"</t>
    </r>
  </si>
  <si>
    <t xml:space="preserve">تمريض وحدة طويلي الإقامة</t>
  </si>
  <si>
    <t xml:space="preserve">Administrative Policies and
Procedures</t>
  </si>
  <si>
    <t xml:space="preserve">Required Service not obtained</t>
  </si>
  <si>
    <r>
      <rPr>
        <sz val="11"/>
        <color theme="1"/>
        <rFont val="Noto Sans Devanagari"/>
        <family val="2"/>
      </rPr>
      <t xml:space="preserve">شكوى بشأن توقف مستشفى الحمادي عن استقبال عملاء شركة التأمين </t>
    </r>
    <r>
      <rPr>
        <sz val="11"/>
        <color theme="1"/>
        <rFont val="Calibri"/>
        <family val="0"/>
        <charset val="1"/>
      </rPr>
      <t xml:space="preserve">"</t>
    </r>
    <r>
      <rPr>
        <sz val="11"/>
        <color theme="1"/>
        <rFont val="Noto Sans Devanagari"/>
        <family val="2"/>
      </rPr>
      <t xml:space="preserve">ولاء</t>
    </r>
    <r>
      <rPr>
        <sz val="11"/>
        <color theme="1"/>
        <rFont val="Calibri"/>
        <family val="0"/>
        <charset val="1"/>
      </rPr>
      <t xml:space="preserve">" </t>
    </r>
    <r>
      <rPr>
        <sz val="11"/>
        <color theme="1"/>
        <rFont val="Noto Sans Devanagari"/>
        <family val="2"/>
      </rPr>
      <t xml:space="preserve">السلام عليكم ورحمة الله وبركاته، أتقدم إليكم بشكوى حول المشكلة التي واجهتنا حيث بين شركة التأمين </t>
    </r>
    <r>
      <rPr>
        <sz val="11"/>
        <color theme="1"/>
        <rFont val="Calibri"/>
        <family val="0"/>
        <charset val="1"/>
      </rPr>
      <t xml:space="preserve">"</t>
    </r>
    <r>
      <rPr>
        <sz val="11"/>
        <color theme="1"/>
        <rFont val="Noto Sans Devanagari"/>
        <family val="2"/>
      </rPr>
      <t xml:space="preserve">ولاء</t>
    </r>
    <r>
      <rPr>
        <sz val="11"/>
        <color theme="1"/>
        <rFont val="Calibri"/>
        <family val="0"/>
        <charset val="1"/>
      </rPr>
      <t xml:space="preserve">" </t>
    </r>
    <r>
      <rPr>
        <sz val="11"/>
        <color theme="1"/>
        <rFont val="Noto Sans Devanagari"/>
        <family val="2"/>
      </rPr>
      <t xml:space="preserve">ومستشفى الحمادي مشكلة تعاقديه ، حيث أدت هذه المشكلة إلى توقيف المستشفى التعامل مع عملاء الشركة، بما في ذلك عائلتي</t>
    </r>
    <r>
      <rPr>
        <sz val="11"/>
        <color theme="1"/>
        <rFont val="Calibri"/>
        <family val="0"/>
        <charset val="1"/>
      </rPr>
      <t xml:space="preserve">. </t>
    </r>
    <r>
      <rPr>
        <sz val="11"/>
        <color theme="1"/>
        <rFont val="Noto Sans Devanagari"/>
        <family val="2"/>
      </rPr>
      <t xml:space="preserve">وفقا لكلام موظف الاستقبال لقد حاولت مؤخراً حجز موعد لزوجتي للكشف في عيادة النساء، لكن موظف الاستقبال أفادنا بأن المستشفى يرفض استقبالها بسبب المشكلة القائمة مع شركة التأمين</t>
    </r>
    <r>
      <rPr>
        <sz val="11"/>
        <color theme="1"/>
        <rFont val="Calibri"/>
        <family val="0"/>
        <charset val="1"/>
      </rPr>
      <t xml:space="preserve">. </t>
    </r>
    <r>
      <rPr>
        <sz val="11"/>
        <color theme="1"/>
        <rFont val="Noto Sans Devanagari"/>
        <family val="2"/>
      </rPr>
      <t xml:space="preserve">هذا الأمر أثر بشكل سلبي على صحة زوجتي، خاصة أنها في مرحلة الحمل وتحتاج إلى متابعة دورية</t>
    </r>
    <r>
      <rPr>
        <sz val="11"/>
        <color theme="1"/>
        <rFont val="Calibri"/>
        <family val="0"/>
        <charset val="1"/>
      </rPr>
      <t xml:space="preserve">. </t>
    </r>
    <r>
      <rPr>
        <sz val="11"/>
        <color theme="1"/>
        <rFont val="Noto Sans Devanagari"/>
        <family val="2"/>
      </rPr>
      <t xml:space="preserve">وبعد قطع مسافه طويلة للوصول للمستشفى وسط ارهاق وتعب مفاجىء لقد اتصلنا بشركة التأمين عدة مرات، وتلقينا ردوداً غير حاسمة، حيث كان هناك انتظار لفترات طويلة تصل إلى </t>
    </r>
    <r>
      <rPr>
        <sz val="11"/>
        <color theme="1"/>
        <rFont val="Calibri"/>
        <family val="0"/>
        <charset val="1"/>
      </rPr>
      <t xml:space="preserve">45 </t>
    </r>
    <r>
      <rPr>
        <sz val="11"/>
        <color theme="1"/>
        <rFont val="Noto Sans Devanagari"/>
        <family val="2"/>
      </rPr>
      <t xml:space="preserve">دقيقة دون إيجاد حل</t>
    </r>
    <r>
      <rPr>
        <sz val="11"/>
        <color theme="1"/>
        <rFont val="Calibri"/>
        <family val="0"/>
        <charset val="1"/>
      </rPr>
      <t xml:space="preserve">. </t>
    </r>
    <r>
      <rPr>
        <sz val="11"/>
        <color theme="1"/>
        <rFont val="Noto Sans Devanagari"/>
        <family val="2"/>
      </rPr>
      <t xml:space="preserve">كما أن المستشفى أوقف التعامل مع التأمين دون سابق إنذار، مما يضعنا في موقف صعب وغير إنساني</t>
    </r>
    <r>
      <rPr>
        <sz val="11"/>
        <color theme="1"/>
        <rFont val="Calibri"/>
        <family val="0"/>
        <charset val="1"/>
      </rPr>
      <t xml:space="preserve">. </t>
    </r>
    <r>
      <rPr>
        <sz val="11"/>
        <color theme="1"/>
        <rFont val="Noto Sans Devanagari"/>
        <family val="2"/>
      </rPr>
      <t xml:space="preserve">لذا، أرجو من حضراتكم اتخاذ موقف حيال هذا الأمر لضمان حقنا كمستفيدين من الخدمات الصحية، وخاصة في ظل الظروف</t>
    </r>
  </si>
  <si>
    <t xml:space="preserve">Therefore, Al Hammadi Hospital has stopped accepting clients of the "Walaa" insurance company. Peace, mercy, and blessings of God be upon you. I am writing to complain about a problem we faced. There is a contractual issue between the "Walaa" insurance company and Al Hammadi Hospital, which has led to problems with the company's clients, including patients. For a specific reason, we were granted an exemption from waiting for one day due to a two-part waiting period at the women's clinic. However, for the same reason, the hospital decided to refuse to admit her because of the insurance company. This is detrimental to her health, especially since she is pregnant and needs regular checkups. After a long journey to the hospital, exhausted and suddenly fatigued, we contacted the insurance company several times and received no response. We experienced a long wait of up to 45 minutes without any resolution. Furthermore, the insurance company stopped accepting patients without prior notice, placing us in a difficult and inhumane situation. Therefore, for your information, we are writing to address this matter and our right as beneficiaries of healthcare services, especially under these circumstances.</t>
  </si>
  <si>
    <t xml:space="preserve">AHMAED MOHAMMED ABDO</t>
  </si>
  <si>
    <r>
      <rPr>
        <sz val="11"/>
        <color theme="1"/>
        <rFont val="Noto Sans Devanagari"/>
        <family val="2"/>
      </rPr>
      <t xml:space="preserve"> طبيب الاشعه كتب بالتقرير ان لدي ورم ليفي حميد بالرحم وتوجهت الى دكتور نساء وولاده احمد عبدالكريم
وقال لي المكتوب في التقرير وشرح لي انه ىستتم عمليه استئصال الورم مما سبب لي خوف وتعب نفسي وللتأكد طلب الطبيب لي اشعه اخرى وتوجهت لدكتوره غاده بالاشعه  وعملتها وقالت لي انه لا يوجد اي ورم في الرحم وعند مكالمه الدكتور للذي عمل الأشعة الأولى قال انه لم يكن متأكد ارجو محاسبة المتسبب بالتشخيص الخاطيء </t>
    </r>
    <r>
      <rPr>
        <sz val="11"/>
        <color theme="1"/>
        <rFont val="Calibri"/>
        <family val="0"/>
        <charset val="1"/>
      </rPr>
      <t xml:space="preserve">.. </t>
    </r>
  </si>
  <si>
    <t xml:space="preserve">The radiologist wrote in the report that I have a benign uterine fibroid, so I went to Dr. Ahmed Abdelkareem, an obstetrician and gynecologist. He confirmed what was written in the report and explained that I would need surgery to remove the fibroid, which caused me fear and anxiety. To be sure, the doctor ordered another scan, which I took to Dr. Ghada. She performed the scan and told me there was no tumor in my uterus. When I called the doctor who performed the first scan, he said he wasn't sure. I request that whoever is responsible for the misdiagnosis be held accountable.</t>
  </si>
  <si>
    <r>
      <rPr>
        <sz val="11"/>
        <color theme="1"/>
        <rFont val="Noto Sans Devanagari"/>
        <family val="2"/>
      </rPr>
      <t xml:space="preserve">لم يتم رفع طلب موافقه لشركة التامين </t>
    </r>
    <r>
      <rPr>
        <sz val="11"/>
        <color theme="1"/>
        <rFont val="Calibri"/>
        <family val="0"/>
        <charset val="1"/>
      </rPr>
      <t xml:space="preserve">. </t>
    </r>
  </si>
  <si>
    <t xml:space="preserve">The insurance company's approval request has not been submitted.</t>
  </si>
  <si>
    <t xml:space="preserve">Medical records</t>
  </si>
  <si>
    <t xml:space="preserve">Birth registry issues</t>
  </si>
  <si>
    <r>
      <rPr>
        <sz val="11"/>
        <color theme="1"/>
        <rFont val="Noto Sans Devanagari"/>
        <family val="2"/>
      </rPr>
      <t xml:space="preserve">تمت ولادة ابني بتاريخ </t>
    </r>
    <r>
      <rPr>
        <sz val="11"/>
        <color theme="1"/>
        <rFont val="Calibri"/>
        <family val="0"/>
        <charset val="1"/>
      </rPr>
      <t xml:space="preserve">18/8/2012 (</t>
    </r>
    <r>
      <rPr>
        <sz val="11"/>
        <color theme="1"/>
        <rFont val="Noto Sans Devanagari"/>
        <family val="2"/>
      </rPr>
      <t xml:space="preserve">فرع العليا </t>
    </r>
    <r>
      <rPr>
        <sz val="11"/>
        <color theme="1"/>
        <rFont val="Calibri"/>
        <family val="0"/>
        <charset val="1"/>
      </rPr>
      <t xml:space="preserve">) </t>
    </r>
    <r>
      <rPr>
        <sz val="11"/>
        <color theme="1"/>
        <rFont val="Noto Sans Devanagari"/>
        <family val="2"/>
      </rPr>
      <t xml:space="preserve">،  وتم طلب تبليغ الولادة ولم تتم إفادتي به </t>
    </r>
  </si>
  <si>
    <t xml:space="preserve">My son was born on 18/8/2012 (Al-Ulya branch), and I requested a birth notification but have not received it.</t>
  </si>
  <si>
    <t xml:space="preserve">NIBAL RADWAN SHAWAKFAH </t>
  </si>
  <si>
    <t xml:space="preserve">Lack of follow up</t>
  </si>
  <si>
    <r>
      <rPr>
        <sz val="11"/>
        <color theme="1"/>
        <rFont val="Noto Sans Devanagari"/>
        <family val="2"/>
      </rPr>
      <t xml:space="preserve">تم كتابة خروج لطفل والحالة غير مستقره ، وعدم المتابعه والتجاوب  من قبل الدكتور المعالج للحالة </t>
    </r>
    <r>
      <rPr>
        <sz val="11"/>
        <color theme="1"/>
        <rFont val="Calibri"/>
        <family val="0"/>
        <charset val="1"/>
      </rPr>
      <t xml:space="preserve">. </t>
    </r>
  </si>
  <si>
    <t xml:space="preserve">The child was discharged in an unstable condition, and there was no follow-up or response from the treating physician.</t>
  </si>
  <si>
    <t xml:space="preserve">MOHAMMED MAHMOUD ABDELWAHED </t>
  </si>
  <si>
    <t xml:space="preserve">Delays</t>
  </si>
  <si>
    <t xml:space="preserve">Appointment delay</t>
  </si>
  <si>
    <r>
      <rPr>
        <sz val="11"/>
        <color theme="1"/>
        <rFont val="Noto Sans Devanagari"/>
        <family val="2"/>
      </rPr>
      <t xml:space="preserve">تم أخذ موعد الساعه ٩.٥٠ صباحا وتم للحضور قبل الموعد بعشر دقائق ..ولكن الطبيب غير متواجد بالعياده
</t>
    </r>
    <r>
      <rPr>
        <sz val="11"/>
        <color theme="1"/>
        <rFont val="Calibri"/>
        <family val="0"/>
        <charset val="1"/>
      </rPr>
      <t xml:space="preserve">.</t>
    </r>
    <r>
      <rPr>
        <sz val="11"/>
        <color theme="1"/>
        <rFont val="Noto Sans Devanagari"/>
        <family val="2"/>
      </rPr>
      <t xml:space="preserve">الساعه العاشره تم سؤال الممرضة عن الطبيب قالت ١٠ دقائق ويصل الساعه </t>
    </r>
    <r>
      <rPr>
        <sz val="11"/>
        <color theme="1"/>
        <rFont val="Calibri"/>
        <family val="0"/>
        <charset val="1"/>
      </rPr>
      <t xml:space="preserve">20.١٠</t>
    </r>
    <r>
      <rPr>
        <sz val="11"/>
        <color theme="1"/>
        <rFont val="Noto Sans Devanagari"/>
        <family val="2"/>
      </rPr>
      <t xml:space="preserve">دقيقه نفس الرد من
الممرضه وتم التوجه إلى الاستقبال لتغيير الطبيب لكن لم يكن هناك شاغر ..حضر الطبيب الساعه ١٠.٤٣ وتم
الدخول على الطبيب لكن لم يعتذر عن التأخير للأسف تم الفحص وأخذ الأدويه من الصيدليه ولكن خسرت موعدي
خارج المستشفى لم استطيع الوصول في الوقت المحدد بسبب التأخير من قبل طبيبكم .لو كنت أعرف ان الدكتور
ماراح يجي الا بعد ساعه ماأخذت الموعد ..كان لدي الخيار بالاختبار مستشفى آخر</t>
    </r>
  </si>
  <si>
    <t xml:space="preserve">An appointment was made for 9:50 AM, and I arrived ten minutes early. However, the doctor was not in the clinic.
At 10:00 AM, I asked the nurse about the doctor, and she said he would arrive in ten minutes. At 8:10 PM, I received the same response from the nurse. I went to reception to change doctors, but there were no vacancies. The doctor arrived at 10:43 AM, and I went in to see him, but unfortunately, he did not apologize for the delay. I was examined and got my medication from the pharmacy, but I missed my appointment outside the hospital. I couldn't arrive on time because of your doctor's delay. If I had known the doctor wouldn't arrive for another hour, I wouldn't have made the appointment. I had the option of trying another hospital.</t>
  </si>
  <si>
    <t xml:space="preserve"> </t>
  </si>
  <si>
    <t xml:space="preserve">14369-Dr AMIR MOHAMMED FARID GHONEIM</t>
  </si>
  <si>
    <t xml:space="preserve">Patient-staff  Communication</t>
  </si>
  <si>
    <t xml:space="preserve">Poor provider-patient communication</t>
  </si>
  <si>
    <r>
      <rPr>
        <sz val="11"/>
        <color theme="1"/>
        <rFont val="Noto Sans Devanagari"/>
        <family val="2"/>
      </rPr>
      <t xml:space="preserve">عندما حضرت عند الدكتور للمراجعة بعد ان قمت بعمل التحاليل التي طلبها وبعد اناهاء الزيارة طلبت اجازة
مرضيه ولكن الدكتور رفض وقال:" مش حديك اجازة" وقال "انتا مش عاوز تشتغل" وقال "ماتضيعش وقتي" وقال
بطريقة غير مهنية ان اذهب للشكوى لوعندما كنت احاول ان اشرح له اني مريض واحتاج للاجازة قال"ماترجعش هنا ثاني" ارجوا منكم اتخاذ اللازم  فانا مريض ومعاملته لي بهذا الاسلوب غير مقبولة</t>
    </r>
    <r>
      <rPr>
        <sz val="11"/>
        <color theme="1"/>
        <rFont val="Calibri"/>
        <family val="0"/>
        <charset val="1"/>
      </rPr>
      <t xml:space="preserve">.. </t>
    </r>
  </si>
  <si>
    <t xml:space="preserve">When I went to the doctor for a check-up after completing the requested tests, and after the visit was over, I asked for sick leave. However, the doctor refused, saying, "I won't give you sick leave," "You don't want to work," and "Don't waste my time." He also told me, in an unprofessional manner, to go and file a complaint. When I tried to explain that I was sick and needed the leave, he said, "Don't come back here again." I urge you to take the necessary action, as I am sick and his treatment of me in this manner is unacceptable.</t>
  </si>
  <si>
    <r>
      <rPr>
        <sz val="11"/>
        <color theme="1"/>
        <rFont val="Noto Sans Devanagari"/>
        <family val="2"/>
      </rPr>
      <t xml:space="preserve">عدم رفع موافقه لشركة التامين </t>
    </r>
    <r>
      <rPr>
        <sz val="11"/>
        <color theme="1"/>
        <rFont val="Calibri"/>
        <family val="0"/>
        <charset val="1"/>
      </rPr>
      <t xml:space="preserve">(</t>
    </r>
    <r>
      <rPr>
        <sz val="11"/>
        <color theme="1"/>
        <rFont val="Noto Sans Devanagari"/>
        <family val="2"/>
      </rPr>
      <t xml:space="preserve">عملية جراحية </t>
    </r>
    <r>
      <rPr>
        <sz val="11"/>
        <color theme="1"/>
        <rFont val="Calibri"/>
        <family val="0"/>
        <charset val="1"/>
      </rPr>
      <t xml:space="preserve">) .</t>
    </r>
  </si>
  <si>
    <t xml:space="preserve">Failure to submit insurance company approval (surgical procedure).</t>
  </si>
  <si>
    <t xml:space="preserve">NORAH - IM RECEPTION</t>
  </si>
  <si>
    <t xml:space="preserve">Assault  and  
Harassment</t>
  </si>
  <si>
    <t xml:space="preserve">Inappropriate/aggressive behavior</t>
  </si>
  <si>
    <r>
      <rPr>
        <sz val="11"/>
        <color theme="1"/>
        <rFont val="Noto Sans Devanagari"/>
        <family val="2"/>
      </rPr>
      <t xml:space="preserve">تأخرت الموظفة في تسجيلي للموعد ولم تبلغني انها ستأخذ وقت اطول ف اتجهت للموظفة التي بجانبها واخبرتها ان تعطي خبر لو كان هناك تحديث للنظام او اي شيء يتطلب وقت اطول للانتظار ف بدأت برفع الصوت عليً كمريض واتمنى الرجوع للكاميرات للتأكد من الموقف الذي حصل </t>
    </r>
    <r>
      <rPr>
        <sz val="11"/>
        <color theme="1"/>
        <rFont val="Calibri"/>
        <family val="0"/>
        <charset val="1"/>
      </rPr>
      <t xml:space="preserve">, </t>
    </r>
    <r>
      <rPr>
        <sz val="11"/>
        <color theme="1"/>
        <rFont val="Noto Sans Devanagari"/>
        <family val="2"/>
      </rPr>
      <t xml:space="preserve">طريقتها كانت غير مهنية واسلوب لايصلح في استقبال المرضى </t>
    </r>
    <r>
      <rPr>
        <sz val="11"/>
        <color theme="1"/>
        <rFont val="Calibri"/>
        <family val="0"/>
        <charset val="1"/>
      </rPr>
      <t xml:space="preserve">..</t>
    </r>
    <r>
      <rPr>
        <sz val="11"/>
        <color theme="1"/>
        <rFont val="Noto Sans Devanagari"/>
        <family val="2"/>
      </rPr>
      <t xml:space="preserve">وتم الرجوع لأخذ اسمها وافادوني باسمها الأول اتمنى اتخاذ الاجراء اللازم وابلاغي به وتدريبها على  استقبال المرضى بشكل افضل </t>
    </r>
    <r>
      <rPr>
        <sz val="11"/>
        <color theme="1"/>
        <rFont val="Calibri"/>
        <family val="0"/>
        <charset val="1"/>
      </rPr>
      <t xml:space="preserve">..</t>
    </r>
  </si>
  <si>
    <t xml:space="preserve">The employee was late in registering me for the appointment and did not inform me that it would take longer, so I went to the employee next to her and told her to inform me if there was a system update or anything that would require a longer waiting time. She then started raising her voice at me as a patient, and I wish to review the security camera footage to confirm what happened. Her manner was unprofessional and unsuitable for receiving patients. I went back to get her name and was given her first name. I hope that the necessary action will be taken and that I will be informed of it, and that she will be trained to receive patients in a better way.</t>
  </si>
  <si>
    <r>
      <rPr>
        <sz val="11"/>
        <color theme="1"/>
        <rFont val="Noto Sans Devanagari"/>
        <family val="2"/>
      </rPr>
      <t xml:space="preserve">التأخر في ارسال طلب العلاج الى شركة التأمين ، حيث تم تقديم الطلب بحدود الساعه (</t>
    </r>
    <r>
      <rPr>
        <sz val="11"/>
        <color theme="1"/>
        <rFont val="Calibri"/>
        <family val="0"/>
        <charset val="1"/>
      </rPr>
      <t xml:space="preserve">7:00) مساء يوم الاربعاء
11 </t>
    </r>
    <r>
      <rPr>
        <sz val="11"/>
        <color theme="1"/>
        <rFont val="Noto Sans Devanagari"/>
        <family val="2"/>
      </rPr>
      <t xml:space="preserve">ديسمبر .. وبعد الاتصال بالموافقات باليوم الثاني (الخميس</t>
    </r>
    <r>
      <rPr>
        <sz val="11"/>
        <color theme="1"/>
        <rFont val="Calibri"/>
        <family val="0"/>
        <charset val="1"/>
      </rPr>
      <t xml:space="preserve">12 ديسمبر 2024</t>
    </r>
    <r>
      <rPr>
        <sz val="11"/>
        <color theme="1"/>
        <rFont val="Noto Sans Devanagari"/>
        <family val="2"/>
      </rPr>
      <t xml:space="preserve">م الساعه </t>
    </r>
    <r>
      <rPr>
        <sz val="11"/>
        <color theme="1"/>
        <rFont val="Calibri"/>
        <family val="0"/>
        <charset val="1"/>
      </rPr>
      <t xml:space="preserve">1:33) تم ارسال الطلب</t>
    </r>
  </si>
  <si>
    <t xml:space="preserve">There was a delay in sending the treatment request to the insurance company. The request was submitted around 7:00 PM on Wednesday, December 11th. After contacting the approvals department the following day (Thursday, December 12th, 2024, at 1:33 PM), the request was finally sent.</t>
  </si>
  <si>
    <t xml:space="preserve">REEM ALRUMAIYAN - APPROVALS</t>
  </si>
  <si>
    <r>
      <rPr>
        <sz val="11"/>
        <color theme="1"/>
        <rFont val="Noto Sans Devanagari"/>
        <family val="2"/>
      </rPr>
      <t xml:space="preserve">تطاولت علي برفعة الصوت قالت لي عندما سالتها هل رفعت تحاليل بنتي لتامين اولا (على بالك ماعندي غيرك
عندي ألف مريض ) واستحقار بنظرات والوقوف في وجهي مع سحب صديقتها لأجالسها وأسكتها قالت مااخذه
اسمي بتشتكين علي ع بالك بخاف اتمنى الرجوع للكاميرات في وقت الساعه ١٠ وربع إلى ونصف أطالب بأخذ
الإجراء اللازم </t>
    </r>
    <r>
      <rPr>
        <sz val="11"/>
        <color theme="1"/>
        <rFont val="Calibri"/>
        <family val="0"/>
        <charset val="1"/>
      </rPr>
      <t xml:space="preserve">.
</t>
    </r>
  </si>
  <si>
    <t xml:space="preserve">She raised her voice at me and said, when I asked her if she had submitted my daughter's test results for insurance, "You think I don't have anyone else? I have a thousand patients!" She looked at me with contempt, stood in my face, and pulled her friend aside to sit with her and silence her. She said, "You're taking my name? You're going to complain about me? You think I'm afraid?" I request that the security camera footage from 10:15 to 12:30 be reviewed. I demand that the necessary action be taken.</t>
  </si>
  <si>
    <t xml:space="preserve">MAAD FAISAL ALSAATI</t>
  </si>
  <si>
    <r>
      <rPr>
        <sz val="11"/>
        <color theme="1"/>
        <rFont val="Noto Sans Devanagari"/>
        <family val="2"/>
      </rPr>
      <t xml:space="preserve">موعدي الساعه </t>
    </r>
    <r>
      <rPr>
        <sz val="11"/>
        <color theme="1"/>
        <rFont val="Calibri"/>
        <family val="0"/>
        <charset val="1"/>
      </rPr>
      <t xml:space="preserve">8:50 </t>
    </r>
    <r>
      <rPr>
        <sz val="11"/>
        <color theme="1"/>
        <rFont val="Noto Sans Devanagari"/>
        <family val="2"/>
      </rPr>
      <t xml:space="preserve">وتم اخباري بعدم وجود الطبيب وقت حضوري علما انه تم ابلاغي لاحقا ان عيادة الطبيب تنتهي الساعه </t>
    </r>
    <r>
      <rPr>
        <sz val="11"/>
        <color theme="1"/>
        <rFont val="Calibri"/>
        <family val="0"/>
        <charset val="1"/>
      </rPr>
      <t xml:space="preserve">9:25 </t>
    </r>
    <r>
      <rPr>
        <sz val="11"/>
        <color theme="1"/>
        <rFont val="Noto Sans Devanagari"/>
        <family val="2"/>
      </rPr>
      <t xml:space="preserve">تم الاستفسار من قبل الاستقبال عن سبب عدم تواجد الطبيب وتمت الافاده بعدم علمهم بذلك </t>
    </r>
    <r>
      <rPr>
        <sz val="11"/>
        <color theme="1"/>
        <rFont val="Calibri"/>
        <family val="0"/>
        <charset val="1"/>
      </rPr>
      <t xml:space="preserve">.</t>
    </r>
  </si>
  <si>
    <t xml:space="preserve">My appointment was at 8:50 and I was told that the doctor was not there when I arrived, although I was later informed that the doctor's clinic ends at 9:25. I inquired with the reception about the reason for the doctor's absence and they stated that they did not know about it.</t>
  </si>
  <si>
    <t xml:space="preserve">Treatment delay</t>
  </si>
  <si>
    <r>
      <rPr>
        <sz val="11"/>
        <color theme="1"/>
        <rFont val="Noto Sans Devanagari"/>
        <family val="2"/>
      </rPr>
      <t xml:space="preserve">تاخير بالاجراءت وعدم اعطانا خطة علاجيه واضحه  من قبل الاطباء حيث تم الانتظار بقسم الطوارئ من الساعة </t>
    </r>
    <r>
      <rPr>
        <sz val="11"/>
        <color theme="1"/>
        <rFont val="Calibri"/>
        <family val="0"/>
        <charset val="1"/>
      </rPr>
      <t xml:space="preserve">6:30 </t>
    </r>
    <r>
      <rPr>
        <sz val="11"/>
        <color theme="1"/>
        <rFont val="Noto Sans Devanagari"/>
        <family val="2"/>
      </rPr>
      <t xml:space="preserve">ص حتى </t>
    </r>
    <r>
      <rPr>
        <sz val="11"/>
        <color theme="1"/>
        <rFont val="Calibri"/>
        <family val="0"/>
        <charset val="1"/>
      </rPr>
      <t xml:space="preserve">12:00 </t>
    </r>
    <r>
      <rPr>
        <sz val="11"/>
        <color theme="1"/>
        <rFont val="Noto Sans Devanagari"/>
        <family val="2"/>
      </rPr>
      <t xml:space="preserve">م الى ان تم الخروج على مسؤوليتنا من المستشفى </t>
    </r>
    <r>
      <rPr>
        <sz val="11"/>
        <color theme="1"/>
        <rFont val="Calibri"/>
        <family val="0"/>
        <charset val="1"/>
      </rPr>
      <t xml:space="preserve">. </t>
    </r>
  </si>
  <si>
    <t xml:space="preserve">There was a delay in the procedures and the doctors did not give us a clear treatment plan. We waited in the emergency department from 6:30 am until 12:00 pm until we were discharged from the hospital at our own risk.</t>
  </si>
  <si>
    <t xml:space="preserve">Patient flow issues</t>
  </si>
  <si>
    <r>
      <rPr>
        <sz val="11"/>
        <color theme="1"/>
        <rFont val="Noto Sans Devanagari"/>
        <family val="2"/>
      </rPr>
      <t xml:space="preserve">تاخير بالاجراءت والموافقات  وعدم اعطانا خطة علاجيه واضحه  من قبل الاطباء حيث تم الانتظار بقسم الطوارئ من الساعة </t>
    </r>
    <r>
      <rPr>
        <sz val="11"/>
        <color theme="1"/>
        <rFont val="Calibri"/>
        <family val="0"/>
        <charset val="1"/>
      </rPr>
      <t xml:space="preserve">6:30 </t>
    </r>
    <r>
      <rPr>
        <sz val="11"/>
        <color theme="1"/>
        <rFont val="Noto Sans Devanagari"/>
        <family val="2"/>
      </rPr>
      <t xml:space="preserve">ص حتى </t>
    </r>
    <r>
      <rPr>
        <sz val="11"/>
        <color theme="1"/>
        <rFont val="Calibri"/>
        <family val="0"/>
        <charset val="1"/>
      </rPr>
      <t xml:space="preserve">12:00 </t>
    </r>
    <r>
      <rPr>
        <sz val="11"/>
        <color theme="1"/>
        <rFont val="Noto Sans Devanagari"/>
        <family val="2"/>
      </rPr>
      <t xml:space="preserve">م الى ان تم الخروج على مسؤوليتنا من المستشفى </t>
    </r>
    <r>
      <rPr>
        <sz val="11"/>
        <color theme="1"/>
        <rFont val="Calibri"/>
        <family val="0"/>
        <charset val="1"/>
      </rPr>
      <t xml:space="preserve">. </t>
    </r>
  </si>
  <si>
    <t xml:space="preserve">There was a delay in procedures and approvals, and the doctors did not give us a clear treatment plan. We waited in the emergency department from 6:30 am until 12:00 pm until we were discharged from the hospital at our own risk.</t>
  </si>
  <si>
    <t xml:space="preserve">15924-MOHAMMED HASSAN MAHMOUD HASSAN </t>
  </si>
  <si>
    <r>
      <rPr>
        <sz val="11"/>
        <color theme="1"/>
        <rFont val="Noto Sans Devanagari"/>
        <family val="2"/>
      </rPr>
      <t xml:space="preserve">تم حضور المراجعه للعياده وتم طردها من قبل الطبيب بحجة انه تم التحقيق معه فيما يخص شكوى ممكن ان تكون لها علاقه به علما انه تم التواصل مع المراجعه من قبل الطبيب سابقا والنقاش معه وابلاغه من قبل المراجعه انها لم ترفع اي شكوى تخصه وانه من الممكن ان يكون سوء فهم وتم شكر الطبيب والتفاهم معه ويمكن مراجعه المكالمات وعليه فقد تم الحضور للعياده ولكن المفاجاءه انه رفض استقبالي وتم ابلاغي بعدم رغبته بااكمال العلاج معي والتوجه لطبيب اخر دون ذكر اسباب لذلك  </t>
    </r>
    <r>
      <rPr>
        <sz val="11"/>
        <color theme="1"/>
        <rFont val="Calibri"/>
        <family val="0"/>
        <charset val="1"/>
      </rPr>
      <t xml:space="preserve">. </t>
    </r>
  </si>
  <si>
    <t xml:space="preserve">The patient attended the clinic and was dismissed by the doctor on the grounds that he was being investigated regarding a complaint that might be related to him, even though the doctor had previously contacted the patient and discussed the matter with him, and the patient informed him that she had not filed any complaint against him and that it might be a misunderstanding. The doctor was thanked and the matter was resolved, and the calls can be reviewed. Accordingly, she attended the clinic, but to her surprise, he refused to see her and informed her that he did not want to continue treatment with her and to go to another doctor without mentioning any reasons for this.</t>
  </si>
  <si>
    <t xml:space="preserve">8909-GEORGE ELIAS SALIBA </t>
  </si>
  <si>
    <r>
      <rPr>
        <sz val="11"/>
        <color theme="1"/>
        <rFont val="Noto Sans Devanagari"/>
        <family val="2"/>
      </rPr>
      <t xml:space="preserve"> تم الدخول الحضور للمستشفى وعند التوجه للطبيب لم يكن متواجد في العيادة وقت مراجعتنا لها وعند حضوره لم تكن بطاقة التعريف موجوده عليه وشكوتي انه تم التعامل معنا من قبل الطبيب باسوب جاف وغير مهني طلب مني التوقيع على نموذج التخدير بدون تعبئة النموذج من قبله وعند طلبي ان يتم التعبئه قال هذا نظام المستشفى ويجب أن توقع فمازحته قائلا تريد مني  توقيع الورقه حتى لا يتم الشكوى في حال الخطأ الطبي  قال (نعم)  وان باقي الخانات في النموذج غير مهم قلت له سوف اوقع على المهم فقط كما ذكرت لي فرفض وقال انتظر الطبيب جيلاني بعد ساعة دون دخول الغرفه </t>
    </r>
    <r>
      <rPr>
        <sz val="11"/>
        <color theme="1"/>
        <rFont val="Calibri"/>
        <family val="0"/>
        <charset val="1"/>
      </rPr>
      <t xml:space="preserve">.. 
</t>
    </r>
  </si>
  <si>
    <t xml:space="preserve">We entered the hospital and went to the doctor, but he was not present in the clinic at the time of our visit. When he arrived, he did not have his identification card. My complaint is that the doctor treated us in a dry and unprofessional manner. He asked me to sign the anesthesia form without filling it out himself. When I asked him to fill it out, he said that this is the hospital's system and I must sign it. I jokingly said, "You want me to sign the paper so that there is no complaint in case of medical error?" He said, "Yes," and that the rest of the boxes in the form are not important. I told him I would sign only the important ones as you mentioned to me, but he refused and said, "Wait for Dr. Gilani for an hour without entering the room."</t>
  </si>
  <si>
    <t xml:space="preserve">Delay in admitting patient</t>
  </si>
  <si>
    <r>
      <rPr>
        <sz val="11"/>
        <color theme="1"/>
        <rFont val="Noto Sans Devanagari"/>
        <family val="2"/>
      </rPr>
      <t xml:space="preserve">اتى المريض بحالة طارئة </t>
    </r>
    <r>
      <rPr>
        <sz val="11"/>
        <color theme="1"/>
        <rFont val="Calibri"/>
        <family val="0"/>
        <charset val="1"/>
      </rPr>
      <t xml:space="preserve">( </t>
    </r>
    <r>
      <rPr>
        <sz val="11"/>
        <color theme="1"/>
        <rFont val="Noto Sans Devanagari"/>
        <family val="2"/>
      </rPr>
      <t xml:space="preserve">غسيل كلوي و جرح في القدم</t>
    </r>
    <r>
      <rPr>
        <sz val="11"/>
        <color theme="1"/>
        <rFont val="Calibri"/>
        <family val="0"/>
        <charset val="1"/>
      </rPr>
      <t xml:space="preserve">) </t>
    </r>
    <r>
      <rPr>
        <sz val="11"/>
        <color theme="1"/>
        <rFont val="Noto Sans Devanagari"/>
        <family val="2"/>
      </rPr>
      <t xml:space="preserve">وتم رفض استقبال حالته بعد رفض التأمين  الى ان يتم ايداع مبلغ في الحساب حسب افادته  </t>
    </r>
    <r>
      <rPr>
        <sz val="11"/>
        <color theme="1"/>
        <rFont val="Calibri"/>
        <family val="0"/>
        <charset val="1"/>
      </rPr>
      <t xml:space="preserve">.</t>
    </r>
  </si>
  <si>
    <t xml:space="preserve">The patient came in with an emergency condition (dialysis and a foot wound) and his case was refused admission after the insurance refused until an amount was deposited into the account, according to his statement.</t>
  </si>
  <si>
    <t xml:space="preserve">Confidentiality</t>
  </si>
  <si>
    <t xml:space="preserve">Breach of patient privacy</t>
  </si>
  <si>
    <r>
      <rPr>
        <sz val="11"/>
        <color theme="1"/>
        <rFont val="Noto Sans Devanagari"/>
        <family val="2"/>
      </rPr>
      <t xml:space="preserve"> أتقدم بشكوى رسمية بشأن تجربتي الأخيرة في عيادة الدكتور فهد الدوسري، حيث واجهت عددًا من المشكلات
التي أرى أنها تخالف معايير المهنية والخصوصية الطبية. في البداية، تم تحديد موعد مع الدكتور فهد الدوسري
بسبب عدم ظهور اسم الطبيب المتابع لحالتي، وهو الدكتور سليمان الحفظي. عند حضوري للعيادة، لم يكن الدكتور فهد متواجدًا واضطررت إلى انتظاره لفترة من الوقت. وعند وصوله، لاحظت أنه لم يغلق باب العيادة أثناء الجلسة، مما أدى إلى انتهاك خصوصية وسرية معلوماتي الطبية. عندما اطلع الدكتور فهد على ملفي الطبي، أفاد بشكل مباشر:  لن أقوم بصرف العلاج الخاص بك . وعندما سألته عن السبب وأشرت إلى أنه لم يسألني حتى عن وضعي الصحي أو سبب زيارتي، رد قائلا:ً  حتى لو عرفت وضعك الصحي وسمعت منك، لن أصرف لك الأدوية </t>
    </r>
    <r>
      <rPr>
        <sz val="11"/>
        <color theme="1"/>
        <rFont val="Calibri"/>
        <family val="0"/>
        <charset val="1"/>
      </rPr>
      <t xml:space="preserve">.
</t>
    </r>
    <r>
      <rPr>
        <sz val="11"/>
        <color theme="1"/>
        <rFont val="Noto Sans Devanagari"/>
        <family val="2"/>
      </rPr>
      <t xml:space="preserve">أوضحت له أنني شخص كبير في العمر وأتفهم تمامًا مسؤولية تناول الأدوية المناسبة لحالتي، ومع ذلك استمر في
رفضه دون شرح أي مبرر طبي مقنع. أرى أن هذا السلوك يعكس افتقارًا للمهنية الطبية، لذا أطالب بفتح تحقيق رسمي في هذه الواقعة واتخاذ الإجراءات المناسبة لضمان عدم تكرار مثل هذا التصرف مع المرضى الآخرين, نأمل باتخاذ الإجراءات اللازمة لضمان تقديم خدمة صحية ونفسية تحترم خصوصية المراجعين وتلبي احتياجاتهم.. نود التنويه إلى أننا لم نتقدم بهذه الشكوى إلا بعد سماع عدد من المراجعين يعبرون عن استياءهم من التعامل الحاصل ونؤكد أننا نحتفظ بحقنا في التصعيد إلى الجهات المختصة في حال لم يتم اتخاذ اجراءات تحفظ حق المريض</t>
    </r>
    <r>
      <rPr>
        <sz val="11"/>
        <color theme="1"/>
        <rFont val="Calibri"/>
        <family val="0"/>
        <charset val="1"/>
      </rPr>
      <t xml:space="preserve">.</t>
    </r>
  </si>
  <si>
    <t xml:space="preserve">I am filing a formal complaint regarding my recent experience at Dr. Fahad Al-Dossari's clinic, where I encountered several issues that I believe violate professional standards and medical privacy. Initially, an appointment was scheduled with Dr. Fahad Al-Dossari because the name of my regular attending physician, Dr. Sulaiman Al-Hafzi, was not listed. Upon arriving at the clinic, Dr. Fahad was not present, and I had to wait for him. When he finally arrived, I noticed that he had not locked the clinic door during the appointment, which constituted a breach of my medical privacy and confidentiality. After reviewing my medical file, Dr. Fahad stated directly, "I will not prescribe your medication." When I inquired about the reason and pointed out that he hadn't even asked about my health condition or the purpose of my visit, he replied, "Even if I knew your condition and heard from you, I still wouldn't prescribe your medication."
I explained that I am elderly and fully understand the responsibility of taking the appropriate medication for my condition, yet he continued to refuse without providing any convincing medical justification. I believe this behavior reflects a lack of medical professionalism. Therefore, I demand an official investigation into this incident and the implementation of appropriate measures to ensure that such treatment is not repeated with other patients. We hope that the necessary steps will be taken to guarantee the provision of health and psychological services that respect the privacy of patients and meet their needs. We would like to point out that we only filed this complaint after hearing a number of patients express their dissatisfaction with the treatment they received, and we emphasize that we reserve the right to escalate the matter to the competent authorities if measures are not taken to protect the patient's rights.</t>
  </si>
  <si>
    <t xml:space="preserve">2536-MOHAMMED HASHIM AL ATHAS </t>
  </si>
  <si>
    <t xml:space="preserve">Emotional 
Support</t>
  </si>
  <si>
    <t xml:space="preserve">Neglect</t>
  </si>
  <si>
    <r>
      <rPr>
        <sz val="11"/>
        <color theme="1"/>
        <rFont val="Noto Sans Devanagari"/>
        <family val="2"/>
      </rPr>
      <t xml:space="preserve">قصور واهمال في الخدمة المقدمة </t>
    </r>
    <r>
      <rPr>
        <sz val="11"/>
        <color theme="1"/>
        <rFont val="Calibri"/>
        <family val="0"/>
        <charset val="1"/>
      </rPr>
      <t xml:space="preserve">( </t>
    </r>
    <r>
      <rPr>
        <sz val="11"/>
        <color theme="1"/>
        <rFont val="Noto Sans Devanagari"/>
        <family val="2"/>
      </rPr>
      <t xml:space="preserve">عمل ربط وتر دون اذن المريض </t>
    </r>
    <r>
      <rPr>
        <sz val="11"/>
        <color theme="1"/>
        <rFont val="Calibri"/>
        <family val="0"/>
        <charset val="1"/>
      </rPr>
      <t xml:space="preserve">) </t>
    </r>
    <r>
      <rPr>
        <sz val="11"/>
        <color theme="1"/>
        <rFont val="Noto Sans Devanagari"/>
        <family val="2"/>
      </rPr>
      <t xml:space="preserve">وتلفظ الدكتور بطريقه غير مهنيه </t>
    </r>
    <r>
      <rPr>
        <sz val="11"/>
        <color theme="1"/>
        <rFont val="Calibri"/>
        <family val="0"/>
        <charset val="1"/>
      </rPr>
      <t xml:space="preserve">( </t>
    </r>
    <r>
      <rPr>
        <sz val="11"/>
        <color theme="1"/>
        <rFont val="Noto Sans Devanagari"/>
        <family val="2"/>
      </rPr>
      <t xml:space="preserve">الاتهام بالكذب والزور </t>
    </r>
    <r>
      <rPr>
        <sz val="11"/>
        <color theme="1"/>
        <rFont val="Calibri"/>
        <family val="0"/>
        <charset val="1"/>
      </rPr>
      <t xml:space="preserve">)</t>
    </r>
  </si>
  <si>
    <t xml:space="preserve">Deficiencies and negligence in the service provided (performing tendon ligation without the patient's permission) and the doctor's unprofessional conduct (accusation of lying and perjury).</t>
  </si>
  <si>
    <r>
      <rPr>
        <sz val="11"/>
        <color theme="1"/>
        <rFont val="Noto Sans Devanagari"/>
        <family val="2"/>
      </rPr>
      <t xml:space="preserve">عدم افادتنا بتبليغ وفاة منذ سنة </t>
    </r>
    <r>
      <rPr>
        <sz val="11"/>
        <color theme="1"/>
        <rFont val="Calibri"/>
        <family val="0"/>
        <charset val="1"/>
      </rPr>
      <t xml:space="preserve">2019 </t>
    </r>
    <r>
      <rPr>
        <sz val="11"/>
        <color theme="1"/>
        <rFont val="Noto Sans Devanagari"/>
        <family val="2"/>
      </rPr>
      <t xml:space="preserve">فرع العليا </t>
    </r>
  </si>
  <si>
    <t xml:space="preserve">We have not been notified of any death since 2019, Al-Ulya branch.</t>
  </si>
  <si>
    <r>
      <rPr>
        <sz val="11"/>
        <color theme="1"/>
        <rFont val="Noto Sans Devanagari"/>
        <family val="2"/>
      </rPr>
      <t xml:space="preserve">اكثر من ساعه انتظار وبعد انتهاء فترة عمل الموظفة تم مراجعة القسم مرة اخرى للاستفسار عن رفع طلب
موافقه اتضح من قبل الموظف انه لم يتم رفع طلب من قبل الموظفة السابقة ولذلك اطالب برفع شكوى واتخاذ
الاجراءات النظاميه بحق الموظفة وتعويضي عن الضرر وضياع الوقت الذي حصل</t>
    </r>
    <r>
      <rPr>
        <sz val="11"/>
        <color theme="1"/>
        <rFont val="Calibri"/>
        <family val="0"/>
        <charset val="1"/>
      </rPr>
      <t xml:space="preserve">. </t>
    </r>
  </si>
  <si>
    <t xml:space="preserve">After waiting for over an hour, and after the employee's shift ended, I went back to the department to inquire about submitting an approval request. It became clear from the employee that no request had been submitted by the previous employee. Therefore, I request that a complaint be filed and that disciplinary action be taken against the employee, and that I be compensated for the damage and wasted time.</t>
  </si>
  <si>
    <t xml:space="preserve">Finance and Billing</t>
  </si>
  <si>
    <t xml:space="preserve">Reimbursements issues</t>
  </si>
  <si>
    <r>
      <rPr>
        <sz val="11"/>
        <color theme="1"/>
        <rFont val="Noto Sans Devanagari"/>
        <family val="2"/>
      </rPr>
      <t xml:space="preserve">وصل المريض الى الطواريء مع الهلال الأحمر حيث عانى قبلها من حالة صرع شديدة نقل على اثرها لمستشفى الحمادي وحين وصوله تم طلب ان تكون التكاليف على وزارة الصحة والمشكله ان التقرير يفيد بأن حالته مستقرة بينما لم تكن كذلك حين نقله وقام بدفع تكاليف العلاج بسبب رفض تغطية وزارة الصحة  بسبب التقرير</t>
    </r>
    <r>
      <rPr>
        <sz val="11"/>
        <color theme="1"/>
        <rFont val="Calibri"/>
        <family val="0"/>
        <charset val="1"/>
      </rPr>
      <t xml:space="preserve">. </t>
    </r>
  </si>
  <si>
    <t xml:space="preserve">The patient arrived at the emergency room with the Red Crescent, having previously suffered a severe epileptic seizure, after which he was transferred to Al-Hammadi Hospital. Upon his arrival, it was requested that the costs be borne by the Ministry of Health. The problem is that the report states that his condition is stable, whereas it was not so when he was transferred. He paid for the treatment costs because the Ministry of Health refused to cover them due to the report.</t>
  </si>
  <si>
    <t xml:space="preserve">Paperwork delays</t>
  </si>
  <si>
    <r>
      <rPr>
        <sz val="11"/>
        <color theme="1"/>
        <rFont val="Noto Sans Devanagari"/>
        <family val="2"/>
      </rPr>
      <t xml:space="preserve">يفيد ذوي المريضة بأنه قد تم رفع طلب للتأمين وتم رفضه بسبب ان التقارير التي تم رفعها للتنويم كانت ناقصة </t>
    </r>
    <r>
      <rPr>
        <sz val="11"/>
        <color theme="1"/>
        <rFont val="Calibri"/>
        <family val="0"/>
        <charset val="1"/>
      </rPr>
      <t xml:space="preserve">.. </t>
    </r>
    <r>
      <rPr>
        <sz val="11"/>
        <color theme="1"/>
        <rFont val="Noto Sans Devanagari"/>
        <family val="2"/>
      </rPr>
      <t xml:space="preserve">يرغب بإعادة رفع التقارير للتامين لقبول تغطية حالة المريضة في الطواريء </t>
    </r>
    <r>
      <rPr>
        <sz val="11"/>
        <color theme="1"/>
        <rFont val="Calibri"/>
        <family val="0"/>
        <charset val="1"/>
      </rPr>
      <t xml:space="preserve">.. </t>
    </r>
  </si>
  <si>
    <t xml:space="preserve">The patient's family reports that an insurance claim was submitted but rejected because the reports submitted for admission were incomplete. They wish to resubmit the reports to the insurance company to secure coverage for the patient's emergency room admission.</t>
  </si>
  <si>
    <t xml:space="preserve">Environment</t>
  </si>
  <si>
    <t xml:space="preserve">Poor Food service</t>
  </si>
  <si>
    <r>
      <rPr>
        <sz val="11"/>
        <color theme="1"/>
        <rFont val="Noto Sans Devanagari"/>
        <family val="2"/>
      </rPr>
      <t xml:space="preserve">تم إدخال المريضة إلى المستشفى يوم الخميس، وبعد الجراحة طلبت الطعام، لكن التمريض لم يقدم لها أي وجبة حتى الساعة الحادية عشرة من صباح يوم الجمعة، وأخبروها أنها يجب أن تدفع ثمن الوجبة</t>
    </r>
    <r>
      <rPr>
        <sz val="11"/>
        <color theme="1"/>
        <rFont val="Calibri"/>
        <family val="0"/>
        <charset val="1"/>
      </rPr>
      <t xml:space="preserve">.</t>
    </r>
  </si>
  <si>
    <t xml:space="preserve">the patient admitted on Thursday and after surgery the patient asked for food , nursing did not give the patient any meal until Friday 11 am and said she have to pay for a meal </t>
  </si>
  <si>
    <r>
      <rPr>
        <sz val="11"/>
        <color theme="1"/>
        <rFont val="Noto Sans Devanagari"/>
        <family val="2"/>
      </rPr>
      <t xml:space="preserve"> لايوجد تجاوب من القسم وتم رفع طلب تواصل لاكثر من مرا ولا يوجد تجاوب مرفق لكم طلب التواصل ومع
العلم تم الاتصال لاكثر من مرا على قسم الاقتراحات والشكاوى تحويله </t>
    </r>
    <r>
      <rPr>
        <sz val="11"/>
        <color theme="1"/>
        <rFont val="Calibri"/>
        <family val="0"/>
        <charset val="1"/>
      </rPr>
      <t xml:space="preserve">3 ولا يوجد رد</t>
    </r>
  </si>
  <si>
    <t xml:space="preserve">There has been no response from the department, and despite submitting multiple requests for contact, there has been no reply. The request is attached. Furthermore, I have contacted the Suggestions and Complaints Department, extension 3, multiple times, but there has been no response.</t>
  </si>
  <si>
    <t xml:space="preserve">Sick leave issues</t>
  </si>
  <si>
    <r>
      <rPr>
        <sz val="11"/>
        <color theme="1"/>
        <rFont val="Noto Sans Devanagari"/>
        <family val="2"/>
      </rPr>
      <t xml:space="preserve">تمت افادتي بإن تم كتابة  اجازة مرضية </t>
    </r>
    <r>
      <rPr>
        <sz val="11"/>
        <color theme="1"/>
        <rFont val="Calibri"/>
        <family val="0"/>
        <charset val="1"/>
      </rPr>
      <t xml:space="preserve">6 </t>
    </r>
    <r>
      <rPr>
        <sz val="11"/>
        <color theme="1"/>
        <rFont val="Noto Sans Devanagari"/>
        <family val="2"/>
      </rPr>
      <t xml:space="preserve">اسابيع وعند صدورها بالمنصة </t>
    </r>
    <r>
      <rPr>
        <sz val="11"/>
        <color theme="1"/>
        <rFont val="Calibri"/>
        <family val="0"/>
        <charset val="1"/>
      </rPr>
      <t xml:space="preserve">6 </t>
    </r>
    <r>
      <rPr>
        <sz val="11"/>
        <color theme="1"/>
        <rFont val="Noto Sans Devanagari"/>
        <family val="2"/>
      </rPr>
      <t xml:space="preserve">ايام فقط </t>
    </r>
  </si>
  <si>
    <t xml:space="preserve">I was informed that I had written a sick leave request for 6 weeks, but when it was issued on the platform, it showed only 6 days.</t>
  </si>
  <si>
    <r>
      <rPr>
        <sz val="11"/>
        <color theme="1"/>
        <rFont val="Noto Sans Devanagari"/>
        <family val="2"/>
      </rPr>
      <t xml:space="preserve">عدم رفع الاجازة المرضية عبر منصة صحتي </t>
    </r>
    <r>
      <rPr>
        <sz val="11"/>
        <color theme="1"/>
        <rFont val="Calibri"/>
        <family val="0"/>
        <charset val="1"/>
      </rPr>
      <t xml:space="preserve">. </t>
    </r>
  </si>
  <si>
    <t xml:space="preserve">Failure to upload sick leave via the Sehaty platform.</t>
  </si>
  <si>
    <r>
      <rPr>
        <sz val="11"/>
        <color theme="1"/>
        <rFont val="Noto Sans Devanagari"/>
        <family val="2"/>
      </rPr>
      <t xml:space="preserve">تم افادة المريض بأن الطبيب طبيب مخ و أعصاب و عمود فقري وعند توجه المريض للعيادة افاده الطبيب بأنه لا يعالج حالته </t>
    </r>
    <r>
      <rPr>
        <sz val="11"/>
        <color theme="1"/>
        <rFont val="Calibri"/>
        <family val="0"/>
        <charset val="1"/>
      </rPr>
      <t xml:space="preserve">(</t>
    </r>
    <r>
      <rPr>
        <sz val="11"/>
        <color theme="1"/>
        <rFont val="Noto Sans Devanagari"/>
        <family val="2"/>
      </rPr>
      <t xml:space="preserve">يحتاج المريض جراحة مخ واعصاب وعمود فقري</t>
    </r>
    <r>
      <rPr>
        <sz val="11"/>
        <color theme="1"/>
        <rFont val="Calibri"/>
        <family val="0"/>
        <charset val="1"/>
      </rPr>
      <t xml:space="preserve">) </t>
    </r>
    <r>
      <rPr>
        <sz val="11"/>
        <color theme="1"/>
        <rFont val="Noto Sans Devanagari"/>
        <family val="2"/>
      </rPr>
      <t xml:space="preserve">وافاد الطبيب  أنه ليس طبيب عمود فقري واضطر المريض التوجه لمدير العيادات لإلغاء الكشفية </t>
    </r>
    <r>
      <rPr>
        <sz val="11"/>
        <color theme="1"/>
        <rFont val="Calibri"/>
        <family val="0"/>
        <charset val="1"/>
      </rPr>
      <t xml:space="preserve">. . </t>
    </r>
  </si>
  <si>
    <t xml:space="preserve">The patient was informed that the doctor was a neurologist and spine specialist, but when the patient went to the clinic, the doctor informed him that he could not treat his condition (the patient needed neurosurgery and spine surgery). The doctor stated that he was not a spine specialist, and the patient was forced to go to the clinic manager to cancel the consultation.</t>
  </si>
  <si>
    <t xml:space="preserve">Substandard clinical/nursing care</t>
  </si>
  <si>
    <r>
      <rPr>
        <sz val="11"/>
        <color theme="1"/>
        <rFont val="Noto Sans Devanagari"/>
        <family val="2"/>
      </rPr>
      <t xml:space="preserve">قامت الممرضة بإزالة ضمادات الجروح بعنف بعد عملية جراحية دقيقة، مما تسبب في ألم شديد وجرح آخر. بالنسبة للمريضة، يُشير هذا إلى افتقار التمريض لأبسط قواعد المهنية وعدم إدراكها لخطورة تصرفها</t>
    </r>
    <r>
      <rPr>
        <sz val="11"/>
        <color theme="1"/>
        <rFont val="Calibri"/>
        <family val="0"/>
        <charset val="1"/>
      </rPr>
      <t xml:space="preserve">.
</t>
    </r>
    <r>
      <rPr>
        <sz val="11"/>
        <color theme="1"/>
        <rFont val="Noto Sans Devanagari"/>
        <family val="2"/>
      </rPr>
      <t xml:space="preserve">أطالب بمحاسبتها وإبلاغي بالإجراءات المتخذة، وأطلب عدم إشراكها في خطة رعاية والدتي مستقبلاً</t>
    </r>
    <r>
      <rPr>
        <sz val="11"/>
        <color theme="1"/>
        <rFont val="Calibri"/>
        <family val="0"/>
        <charset val="1"/>
      </rPr>
      <t xml:space="preserve">.</t>
    </r>
  </si>
  <si>
    <t xml:space="preserve">The nurse removed the  wounds plaster harshly after a sensitive surgery  , which caused severe pain and another cut  For the patient, this indicates that nursing lacks the basics of professionalism and does not take into account the seriousness of her behavior.
 I ask that shes is to be held accountable and to inform  me with the action that will be taken and I ask she never be involved in my mothers future care plan again.</t>
  </si>
  <si>
    <r>
      <rPr>
        <sz val="11"/>
        <color theme="1"/>
        <rFont val="Noto Sans Devanagari"/>
        <family val="2"/>
      </rPr>
      <t xml:space="preserve">رفضت المستشفي التامين الخاص بي والتبرير لانه غير مغطي في المستشفي بالرغم من وجود اسم المستشفي في القائمه المحمله من علي تاميني رقم الاقامه </t>
    </r>
    <r>
      <rPr>
        <sz val="11"/>
        <color theme="1"/>
        <rFont val="Calibri"/>
        <family val="0"/>
        <charset val="1"/>
      </rPr>
      <t xml:space="preserve">: 2214131928 </t>
    </r>
    <r>
      <rPr>
        <sz val="11"/>
        <color theme="1"/>
        <rFont val="Noto Sans Devanagari"/>
        <family val="2"/>
      </rPr>
      <t xml:space="preserve">رقم البوليصه </t>
    </r>
    <r>
      <rPr>
        <sz val="11"/>
        <color theme="1"/>
        <rFont val="Calibri"/>
        <family val="0"/>
        <charset val="1"/>
      </rPr>
      <t xml:space="preserve">: 25701963 </t>
    </r>
    <r>
      <rPr>
        <sz val="11"/>
        <color theme="1"/>
        <rFont val="Noto Sans Devanagari"/>
        <family val="2"/>
      </rPr>
      <t xml:space="preserve">الفئه </t>
    </r>
    <r>
      <rPr>
        <sz val="11"/>
        <color theme="1"/>
        <rFont val="Calibri"/>
        <family val="0"/>
        <charset val="1"/>
      </rPr>
      <t xml:space="preserve">: VVIPS </t>
    </r>
    <r>
      <rPr>
        <sz val="11"/>
        <color theme="1"/>
        <rFont val="Noto Sans Devanagari"/>
        <family val="2"/>
      </rPr>
      <t xml:space="preserve">رقم المسترك </t>
    </r>
    <r>
      <rPr>
        <sz val="11"/>
        <color theme="1"/>
        <rFont val="Calibri"/>
        <family val="0"/>
        <charset val="1"/>
      </rPr>
      <t xml:space="preserve">: 002214131928001 : 1332 : CCHI code </t>
    </r>
    <r>
      <rPr>
        <sz val="11"/>
        <color theme="1"/>
        <rFont val="Noto Sans Devanagari"/>
        <family val="2"/>
      </rPr>
      <t xml:space="preserve">للمستشفي مقدم </t>
    </r>
  </si>
  <si>
    <t xml:space="preserve">My private hospital and the explanation not covered by the hospital, despite the hospital's name being listed in the guide downloaded from my insurance account. Residence number: 2214131928, Policy number: 25701963, Category: VVIPS, Subscriber number: 002214131928001, CCHI code: 1332.</t>
  </si>
  <si>
    <t xml:space="preserve">شركة تأمين</t>
  </si>
  <si>
    <t xml:space="preserve"> 02:38 pm</t>
  </si>
  <si>
    <t xml:space="preserve">90524-Dr RAMI MOHAMED SHAATH</t>
  </si>
  <si>
    <r>
      <rPr>
        <sz val="11"/>
        <color theme="1"/>
        <rFont val="Noto Sans Devanagari"/>
        <family val="2"/>
      </rPr>
      <t xml:space="preserve">بحسب المريضة، وصف لها الطبيب رامي محمد شث دواءً دون إجراء أي فحوصات، ونُقلت المريضة إلى العناية المركزة بسبب هذا الدواء، وهي ترغب في تقديم شكوى</t>
    </r>
    <r>
      <rPr>
        <sz val="11"/>
        <color theme="1"/>
        <rFont val="Calibri"/>
        <family val="0"/>
        <charset val="1"/>
      </rPr>
      <t xml:space="preserve">. </t>
    </r>
    <r>
      <rPr>
        <sz val="11"/>
        <color theme="1"/>
        <rFont val="Noto Sans Devanagari"/>
        <family val="2"/>
      </rPr>
      <t xml:space="preserve">طلب ​​منها الطبيب إجراء أشعة سينية، وأمرها بالصيام، ولأنها لم تكن صائمة، قال لها</t>
    </r>
    <r>
      <rPr>
        <sz val="11"/>
        <color theme="1"/>
        <rFont val="Calibri"/>
        <family val="0"/>
        <charset val="1"/>
      </rPr>
      <t xml:space="preserve">: </t>
    </r>
    <r>
      <rPr>
        <sz val="11"/>
        <color theme="1"/>
        <rFont val="Noto Sans Devanagari"/>
        <family val="2"/>
      </rPr>
      <t xml:space="preserve">لا بأس، أخبريهم أنكِ صائمة، ثم أجري الأشعة</t>
    </r>
    <r>
      <rPr>
        <sz val="11"/>
        <color theme="1"/>
        <rFont val="Calibri"/>
        <family val="0"/>
        <charset val="1"/>
      </rPr>
      <t xml:space="preserve">. </t>
    </r>
    <r>
      <rPr>
        <sz val="11"/>
        <color theme="1"/>
        <rFont val="Noto Sans Devanagari"/>
        <family val="2"/>
      </rPr>
      <t xml:space="preserve">قالت المريضة إنه يريد فقط الحصول على المال، وأخبرته أنها تعاني من حساسية تجاه بعض الأدوية، لكنه لم يكترث وقال</t>
    </r>
    <r>
      <rPr>
        <sz val="11"/>
        <color theme="1"/>
        <rFont val="Calibri"/>
        <family val="0"/>
        <charset val="1"/>
      </rPr>
      <t xml:space="preserve">: </t>
    </r>
    <r>
      <rPr>
        <sz val="11"/>
        <color theme="1"/>
        <rFont val="Noto Sans Devanagari"/>
        <family val="2"/>
      </rPr>
      <t xml:space="preserve">لا، سأغير الدواء لكِ</t>
    </r>
    <r>
      <rPr>
        <sz val="11"/>
        <color theme="1"/>
        <rFont val="Calibri"/>
        <family val="0"/>
        <charset val="1"/>
      </rPr>
      <t xml:space="preserve">. </t>
    </r>
    <r>
      <rPr>
        <sz val="11"/>
        <color theme="1"/>
        <rFont val="Noto Sans Devanagari"/>
        <family val="2"/>
      </rPr>
      <t xml:space="preserve">للرد والتحقيق، يُرجى العلم أن المريضة لا تزال في المستشفى</t>
    </r>
    <r>
      <rPr>
        <sz val="11"/>
        <color theme="1"/>
        <rFont val="Calibri"/>
        <family val="0"/>
        <charset val="1"/>
      </rPr>
      <t xml:space="preserve">.</t>
    </r>
  </si>
  <si>
    <t xml:space="preserve">As per the member,  the doctor Rami Mohammed shaath gave her a medication without any tests and the member went to ICU because of that medication and they want to make a complain. The doctor informed her to do x-ray he said to her she has to be fasting, and she not fasting, he said its ok tell them that you’re fasting and do the x-ray. They said he just want to take money ,, and she informed him that she is sensitive to some medication, but he didn’t care he said no I will change the medication for you  .. for your reply and investigations, Please note that the member is still  admitted in the hospital.</t>
  </si>
  <si>
    <r>
      <rPr>
        <sz val="11"/>
        <color theme="1"/>
        <rFont val="Noto Sans Devanagari"/>
        <family val="2"/>
      </rPr>
      <t xml:space="preserve">ﺑﺴﻢ ﺍﷲ ﺍﻟﺮﺣﻤﻦ ﺍﻟﺮﺣﻴﻢ ﺍﻟﺴﻼﻡ ﻋﻠﻴﻜﻢ ﻭﺭﺣﻤﺔ ﺍﷲ ﻭﺑﺮﻛﺎﺗﻪ ﺍﺗﻘﺪﻡ ﺑﺸﻜﻮﺍﻱ ﺿﺪ ﺍﻟﻤﺪﻋﻮﻩ/ ﺧﻠﻮﺩ ﺧﻮﺍﺟﻲ .. ﺣﻴﺚ
ﺑﺪﺭ ﻣﻦ ﺍﻟﻤﺪﻋﻮﻩ ﺍﻟﺘﻠﻔﻆ ﺍﻟﻐﻴﺮ ﻻﺋﻖ ﻭﺍﻟﺘﻌﺎﻣﻞ ﺍﻟﺴﻴء ﺑﺤﻜﻢ ﻣﻜﺎﻧﺘﻬﺎ ﻓﻲ ﻗﺴﻢ ﺍﻻﻣﻦ.. ﻭﻣﺎﺑﺪﺭ ﻣﻨﻬﺎ ﻻ ﻳﻠﻴﻖ ﻭﻻ ﻳﻘﺒﻞ ﻋﻠﻰ
ﻣﺴﺘﻮﻯ ﺍﻟﺼﻌﻴﺪ ﺍﻟﻤﻬﻨﻲ ﻭﺍﻻﺟﺘﻤﺎﻋﻲ .. ﺣﻴﺚ ﺑﺎﺩﺭﺕ ﺍﻟﻤﺪﻋﻮﻩ ﺑﺎﻇﻬﺎﺭ ﺳﻠﻮﻛﻬﺎ ﺍﻟﺴﻴء ﻓﻲ ﺍﻟﺘﻌﺎﻣﻞ ﻭﺍﻟﺤﺪﺓ ﻓﻲ ﺍﻟﻜﻼﻡ
ﻭﻗﺎﻣﺖ ﺑﺎﻟﺘﻠﻔﻆ ﺑﻘﻮﻟﻬﺎ ﺍﻧﻬﺎ ﺗﺴﺘﻄﻴﻊ ﺍﻥ ﺗﻔﻌﻞ ﻣﺎﺗﺮﻳﺪ ﻭﺗﻘﻮﻝ ﺑﺸﻜﻞ ﺳﻴء ..ﺑﺪﺍﻳﺔ ﻭﺗﻔﺼﻴﻼ ﺳﻮﻑ ﺍﺫﻛﺮ ﻣﺎﺣﺼﻞ ﻭﻫﻲ
ﻛﺎﻟﺘﺎﻟﻲ : ﻛﻨﺖ ﻭﺍﻗﻔﺎ ﺍﻣﺎﻡ ﻣﺪﺧﻞ ﺍﻟﻌﻨﺎﻳﻪ ﺍﻟﻤﺮﻛﺰﻩ ﺍﺗﺤﺪﺙ ﻣﻊ ﺯﻭﺟﺘﻲ ﻓﺎﺫﺍ ﻭﺍﻧﺎ ﺭﺃﻳﺘﻬﺎ ﺗﺘﻄﺎﻭﻝ ﺑﺎﻟﻜﻼﻡ ﻭﺗﺮﺩ ﻋﻠﻴﻪ ﺑﺎﺳﻠﻮﺏ
ﻫﻤﺠﻲ ﺑﺤﻜﻢ ﺍﻧﻪ ﺻﻐﻴﺮ ﺳﻦ .. ﻭﻛﻨﺖ ﻣﺘﻔﺮﺟﺎ ﺑﻤﺎ ﻳﺤﺪﺙ ﻭﻟﻢ ﺍﻗﻞ ﺷﻴﺌﺎ.. ﻭﺑﻌﺪﻫﺎ ﺗﻘﺪﻣﺖ ﻭﺍﻟﺪﺓ ﺯﻭﺟﺘﻲ ﻟﻠﺪﺧﻮﻝ ﺑﻌﺪﻣﺎ
ﺧﺮﺟﺖ ﻣﻦ ﻧﻔﺲ ﺍﻟﺒﺎﺏ ﻓﻲ ﺍﻗﻞ ﻣﻦ </t>
    </r>
    <r>
      <rPr>
        <sz val="11"/>
        <color theme="1"/>
        <rFont val="Calibri"/>
        <family val="0"/>
        <charset val="1"/>
      </rPr>
      <t xml:space="preserve">30 ﺛﺎﻧﻴﻪ .. ﻓﺘﻘﺪﻣﺖ ﺍﻣﺎﻣﻬﺎ ﻣﺎﺩﺓ ﺫﺭﺍﻋﻴﻬﺎ ﺑﺎﺳﻠﻮﺏ ﻫﻤﺠﻲ ﻭﻟﻢ ﻳﺘﺒﻘﻰ ﺍﻻ ﺍﻥ ﺗﻤﺴﻚ
</t>
    </r>
    <r>
      <rPr>
        <sz val="11"/>
        <color theme="1"/>
        <rFont val="Noto Sans Devanagari"/>
        <family val="2"/>
      </rPr>
      <t xml:space="preserve">ﻛﺒﻴﺮﺓ ﺍﻟﺴﻦ ﻭﺗﺪﻓﻌﻬﺎ !!.. ﻭﻫﻨﺎ ﺍﻧﺎ ﺗﻘﺪﻣﺖ ﻟﻠﻤﺪﻋﻮﻩ ﻭﻗﻠﺖ ﻟﻬﺎ ﻧﺼﺎ ﻭﺣﺮﻓﺎ ) ﻟﻮ ﺳﻤﺤﺘﻲ ﻣﻌﻠﻴﺶ ﺑﺲ! ﺍﻳﺶ ﺍﻟﻤﺸﻜﻠﻪ </t>
    </r>
    <r>
      <rPr>
        <sz val="11"/>
        <color theme="1"/>
        <rFont val="Calibri"/>
        <family val="0"/>
        <charset val="1"/>
      </rPr>
      <t xml:space="preserve">..
</t>
    </r>
    <r>
      <rPr>
        <sz val="11"/>
        <color theme="1"/>
        <rFont val="Noto Sans Devanagari"/>
        <family val="2"/>
      </rPr>
      <t xml:space="preserve">ﻟﻴﺶ ﺍﻧﺘﻲ ﺗﺴﻮﻳﻦ ﻛﺬﺍ.. ﻳﻌﻨﻲ ﻣﻨﻄﻘﻴﺎ ﺍﻟﻮﺍﺣﺪ ﻳﻜﻮﻥ ﻓﻲ ﻣﻜﺎﻥ ﺳﻴﻄﺮﻩ ﻟﻜﻦ ﻳﺘﻌﺎﻣﻞ ﺑﺎﻻﺳﻠﻮﺏ ﺍﻟﺤﺴﻦ ﺷﻮﻱ.. ﻭﺍﻟﻠﻲ ﺍﻧﺘﻲ
ﺳﻮﻳﺘﻴﻪ ﻭﺗﺴﻮﻳﻨﻪ ﺍﻻﻥ ﻫﺬﺍ ﻣﺎﻳﺼﻠﺢ.. ﻳﻌﻨﻲ ﻣﻌﻠﻴﺶ ﺭﺑﻲ ﻋﻄﺎﻙ ﺳﻴﻄﺮﻩ ﻓﻲ ﻣﻜﺎﻥ .. ﻟﻜﻦ ﻫﺬﺍ ﻣﻮ ﻣﻌﻨﺎﺗﻪ ﺍﻧﻮ ﺗﺘﻌﺎﻣﻠﻴﻦ
ﺑﺎﺳﻠﻮﺏ ﺳﻴء ﻭﻫﺎﻟﺸﻲ ﺗﺮﺍ ﻏﻴﺮ ﻣﻘﺒﻮﻟ..ﻔﺎ ﺍﷲ ﻳﺮﺿﻰ ﻋﻠﻴﻚ ﻳﻌﻨﻲ ﻣﻌﻠﻴﺶ ﺍﻻﺳﻠﻮﺏ ﺍﻟﺤﺴﻦ ﻣﻄﻠﻮﺏ ﻭﺍﻧﺘﻲ ﻭﺿﻌﺘﻲ ﻓﻲ
ﻣﻜﺎﻧﻪ ﻟﺨﺪﻣﺔ ﺍﻟﺠﻤﻴﻊ ﻣﻮ ﻟﻠﺘﻄﺎﻭﻝ ﻭﺍﻓﺮﺍﻍ ﺍﻟﻤﺴﺎﻭﺀ ﻭﺍﻇﻬﺎﺭ ﻋﺪﻡ ﺍﻻﺣﺘﺮﺍﻡ ﻭﻫﺎﻟﺸﻲ ﻏﻴﺮ ﻣﻘﺒﻮﻝ ﺑﺘﺎﺗﺎ. ﺑﺪﻭﻥ ﺍﻱ ﺳﺎﺑﻖ
ﺍﻧﺬﺍﺭ ﻭﺍﻣﺎﻡ ﺍﻟﺠﻤﻴﻊ ﻗﺎﻟﺖ ﺍﻧﺎ ﺍﺳﻮﻱ ﺍﻟﻠﻲ ﺍﺑﻲ ﺳﻴء ﻣﻮ ﺳﻴء ﻣﻮ ﺷﻐﻠﻚ.. ﻗﻠﺖ ﻋﺠﻴﺐ ﻛﻴﻒ ﻣﻮ ﺷﻐﻠﻲ ﻭﺍﻧﺘﻲ ﺗﺘﻄﺎﻭﻟﻴﻦ
ﺍﻟﺤﻴﻦ ﺑﺮﻓﻌﺔ ﺻﻮﺗﻚ ﺑﺎﺳﻠﻮﺏ ﺳﻴء ..ﻭﺿﻌﺘﻲ ﻓﻲ ﻣﻜﺎﻥ ﻭﺍﺃﺗﻤﻨﺘﻲ ﻋﻠﻴﻪ ﻭﻫﺬﺍ ﻭﺍﺟﺒﻚ. ﺍﻻﺳﺘﻔﺰﺍﺯ ﻭﺭﻓﻌﺔ ﺍﻟﺼﻮﺕ ﻭﻋﺪﻡ
ﺍﺣﺘﺮﺍﻡ ﺍﻟﻤﻜﺎﻥ ﻭﺣﺮﻣﺔ ﺍﻟﻤﻜﺎﻥ ﻫﺬﺍ ﻳﻌﺎﻗﺐ ﻋﻠﻴﻬﺎ ﺍﻟﻘﺎﻧﻮﻥ ﻋﻘﺎﺏ ﻣﻀﺎﻋﻒ.. ﻓﻘﻠﺖ ﻟﻬﺎ ﻃﻴﺐ ﺍﻧﺎ ﻣﺎ ﺍﻗﺒﻞ ﺍﻧﻚ ﺗﺘﻜﻠﻤﻴﻦ
ﻣﻌﻲ ﺑﺎﺳﻠﻮﺏ ﺳﻴء ﻭﺑﻄﺮﻳﻘﻪ ﻫﻤﺠﻴﻪ ﻭﺍﺳﺘﻔﺰﺍﺯﻳﻪ .. ﻗﺎﻟﺖ ﺍﻗﻮﻝ ﺍﻟﻠﻲ ﺍﻗﻮﻝ ﻭﺑﻜﻴﻔﻲ ..ﻣﻮ ﻋﺎﺟﺒﻚ ﺭﺡ ﻭﻻ ﺑﺴﺘﺪﻋﻲ ﻟﻚ
ﺍﻟﺸﺮﻃﻪ.. ﻗﻠﺖ ﻳﺎﻟﻴﺖ ﻭﺍﷲ ﺗﺴﺘﺪﻋﻴﻨﻬﻢ ﻋﺸﺎﻥ ﺍﺧﺬ ﺣﻘﻲ ﺻﺪﻕ ﻭﻃﻮﻟﺔ ﺍﻟﻠﺴﺎﻥ ﻛﺄﻧﻮ ﺟﺎﻟﺴﻴﻦ ﻓﻲ ﺷﺎﺭﻉ ﻣﻮ ﻣﺴﺘﺸﻔﻰ
ﻻ ﺍﺣﺘﺮﻣﺖ ﻣﺮﺿﻰ ﻭﻻ ﺍﺣﺘﺮﻣﺖ ﺯﺍﺋﺮﻳﻦ ﻭﻣﺮﺍﺟﻌﻴﻦ.. ﻓﻘﺎﻟﺖ ﺍﻧﺖ ﺍﻧﺰﻝ ﻟﻬﻢ ﺗﺤﺖ ﻗﻠﺖ ﺗﻤﺎﻡ ﺑﻨﺰﻝ ﺗﺤﺖ ﻭﺍﻗﺪﻡ ﺷﻜﻮﻯ </t>
    </r>
    <r>
      <rPr>
        <sz val="11"/>
        <color theme="1"/>
        <rFont val="Calibri"/>
        <family val="0"/>
        <charset val="1"/>
      </rPr>
      <t xml:space="preserve">..
</t>
    </r>
    <r>
      <rPr>
        <sz val="11"/>
        <color theme="1"/>
        <rFont val="Noto Sans Devanagari"/>
        <family val="2"/>
      </rPr>
      <t xml:space="preserve">ﻭﺑﻬﺎﻻﺛﻨﺎﺀ ﺍﻟﻤﺪﻋﻮﻩ ﺫﻫﺒﺖ ﻟﺒﺎﺏ ﺍﻟﻌﻨﺎﻳﻪ ﺍﻟﻤﺮﻛﺰﻩ ﻭﻫﻲ ﺗﻤﺸﻲ .. ﻭﺍﻣﺎﻡ ﺍﻟﺠﻤﻴﻊ ﻗﺎﻟﺖ ﺣﺮﻓﻴﺎ ) ﺍﻟﻄﻮﻝ ﻃﻮﻝ ﻧﺨﻠﻪ ﻭﺍﻟﻌﻘﻞ
ﻋﻘﻞ ﺻﺨﻠﻪ ( .. ﻭﻫﻨﺎ ﺍﺗﻀﺢ ﻟﻲ ﺍﻥ ﺍﻟﻤﺪﻋﻮﻩ ﺧﻠﻮﺩ ﺍﻇﻬﺮﺕ ﻗﻠﺔ ﺍﻻﺣﺘﺮﺍﻡ ﻭﺍﻟﺘﻠﻔﻆ ﺑﻤﺎ ﻻﻳﻠﻴﻖ.. ﻭﻋﻨﺪﻣﺎ ﺳﻤﻌﺘﻬﺎ ﺗﻘﻮﻝ
ﻣﺎﻗﺎﻟﺖ ﺫﻫﺒﺖ ﻟﻠﻤﺼﻌﺪ ﻷﻧﺰﻝ ﺍﻟﻰ ﻣﻜﺘﺐ ﺍﻻﻣﻦ ﻭﺍﻗﺪﻡ ﺷﻜﻮﺍﻱ.. ﻭﺍﺛﻨﺎﺀ ﺍﻧﺘﻈﺎﺭﻱ ﻗﺪﻭﻥ ﺍﻟﻤﺼﻌﺪ ﻭﺍﺫﺍ ﺑﻬﺎ ﺗﻌﻮﺩ ﺍﻻ
ﺍﻟﻤﻜﺘﺐ ﺍﻣﺎ ﺑﻮﺍﺑﺔ ﺍﻟﻌﻨﺎﻳﻪ .. ﻓﺬﻫﺐ ﺍﻟﻴﻬﺎ ﻭﻗﻠﺖ ) ﻟﻮ ﺳﻤﺤﺘﻲ ﺍﺑﻲ ﺍﺳﻤﻚ ﺑﺲ ، ﻣﻮ ﺍﻧﺘﻲ ﺗﻘﻮﻟﻴﻦ" ﺍﻟﻄﻮﻝ ﻃﻮﻝ ﺻﺨﻠﻪ
ﻭﺍﻟﻌﻘﻞ ﻋﻘﻞ ﺻﺨﻠﻪ ؟" .. ﻗﺎﻟﺖ " ﺍﻳﻪ ﻗﻠﺖ ﻭﺵ ﻳﻌﻨﻲ ﺑﺘﻀﺮﺑﻨﻲ ﻣﺜﻼ؟ ﺑﺘﻔﺼﻠﻨﻲ؟ " .. ﻭﻫﻨﺎ ﻗﻠﺖ ﻟﺠﻤﻴﻊ ﺍﻟﻠﻲ ﻛﺎﻧﻮ
ﻣﻮﺟﻮﺩﻳﻦ ﺧﻠﻮﻛﻢ ﺷﺎﻫﺪﻳﻦ ﻋﻠﻰ ﻛﻼﻣﻬﺎ.. ﻓﻘﺎﻣﺖ ﺑﺘﻘﻠﻴﺪ ﻃﺮﻳﻘﺔ ﻛﻼﻣﻲ ﺑﺴﺨﺮﻳﻪ ﺑﻘﻮﻟﻬﺎ ﺧﻠﻮﻛﻢ ﺷﺎﻫﺪﻳﻦ ﻭﻟﻜﻦ ﺑﺼﻮﺕ
ﻛﺼﻮﺕ ﺍﻟﻄﻔﻠﻪ ﺍﻟﻠﻲ ﺗﻌﺠﺰ ﻋﻦ ﺍﻟﻜﻼﻡ! ﻭﺗﻬﺰ ﺭﺍﺳﻬﺎ ﻭﺗﺤﺮﻙ ﻳﺪﻳﻬﺎ ﻭﻫﻲ ﺗﻘﻠﺪ ﺻﻮﺗﻲ "ﺑﺎﻟﻌﺎﻣﻴﻪ ﺑﻄﺮﻳﻘﻪ ﻫﻤﺠﻴﻪ
ﺍﺳﺘﻔﺰﺍﺯﻳﻪ ﻭﺗﻜﺮﺍﺭ ﻃﻔﻮﻟﻲ ..ﺗﺘﻄﻨﺰ ﻳﻌﻨﻲ " .. ﻗﻠﺖ ﻟﻬﺎ ﻳﺼﻴﺮ ﺧﻴﺮ ﺍﻥ ﺷﺎﺀ ﺍﷲ ... ﻭﻫﻨﺎﻙ ﻛﻼﻡ ﺍﺧﺮ ﻻ ﻳﺴﻌﻨﻲ ﻗﻮﻟﻪ ﺍﻻﻥ </t>
    </r>
    <r>
      <rPr>
        <sz val="11"/>
        <color theme="1"/>
        <rFont val="Calibri"/>
        <family val="0"/>
        <charset val="1"/>
      </rPr>
      <t xml:space="preserve">..
</t>
    </r>
    <r>
      <rPr>
        <sz val="11"/>
        <color theme="1"/>
        <rFont val="Noto Sans Devanagari"/>
        <family val="2"/>
      </rPr>
      <t xml:space="preserve">ﻭﻟﻜﻦ ﺳﺎﺫﻛﺮﻩ ﻣﻊ ﺍﻟﺸﻬﻮﺩ ﻓﻲ ﺍﻻﻓﺎﺩﻩ ﺍﻟﻤﺘﻘﺪﻣﻪ.. ﻋﻠﻤﺎ ﺍﻧﻲ ﻭﺍﷲ ﻻ ﺍﺭﻏﺐ ﺍﻥ ﺍﺿﺮ ﺍﺣﺪﺍ .. ﻭﻟﻜﻦ ﺑﻌﺾ ﺍﻻﺷﺨﺎﺹ
ﻭﺿﻌﻮ ﻓﻲ ﺍﻟﻤﻜﺎﻥ ﺍﻟﺨﻄﺄ.. ﻭﻫﺬﺍ ﻣﺎ ﻫﻮ ﻭﺍﺿﺢ.. ﻭﻣﺎﺧﻔﻲ ﻳﻤﻜﻦ ﺍﻥ ﻳﻜﻮﻥ ﺍﻋﻈﻤ..ﻌﺴﻰ ﺍﷲ ﺍﻥ ﻳﻬﺪﻱ ﺣﺎﻟﻬﺎ ﻭﻳﺼﻠﺤﻬﺎ </t>
    </r>
    <r>
      <rPr>
        <sz val="11"/>
        <color theme="1"/>
        <rFont val="Calibri"/>
        <family val="0"/>
        <charset val="1"/>
      </rPr>
      <t xml:space="preserve">..
</t>
    </r>
    <r>
      <rPr>
        <sz val="11"/>
        <color theme="1"/>
        <rFont val="Noto Sans Devanagari"/>
        <family val="2"/>
      </rPr>
      <t xml:space="preserve">ﻭﻟﻜﻦ ﺍﻧﺎ ﺍﺗﻘﺪﻡ ﺑﺸﻜﻮﺍﻱ ﻟﻠﺠﻬﻪ ﺍﻟﻤﺨﺘﺼﻪ ﺍﻟﻤﺘﻤﺜﻠﻪ ﻭﺍﻟﻤﺴؤﻭﻟﻪ ﻋﻦ ﻣﻮﻇﻔﻴﻬﺎ .. ﻭﺍﺭﻏﺐ ﻓﻲ ﺭﺩ ﺍﻻﻋﺘﺒﺎﺭ ﻭﻣﻌﺎﻗﺒﺘﻬﺎ
ﺣﺴﺐ ﺍﻟﻨﻈﺎﻡ ﻭﺫﻟﻚ ﻟﻘﺎﺀ ﻣﺎﻗﺎﻣﺖ ﺑﻪ ﺑﺎﻇﻬﺎﺭ ﺍﻟﺴﻠﻮﻛﻴﺎﺕ ﺍﻟﺴﻴﺌﻪ ﻭﺍﻻﻫﺎﻧﻪ </t>
    </r>
    <r>
      <rPr>
        <sz val="11"/>
        <color theme="1"/>
        <rFont val="Calibri"/>
        <family val="0"/>
        <charset val="1"/>
      </rPr>
      <t xml:space="preserve">.</t>
    </r>
  </si>
  <si>
    <t xml:space="preserve">In the name of God, the Most Gracious, the Most Merciful. Peace, mercy, and blessings of God be upon you. I am submitting my complaint against Ms. Khulood Khawaji, as she has engaged in inappropriate language and misconduct, befitting her position within the security department. Her behavior is unacceptable and unbecoming, both professionally and socially. She initiated this by displaying poor conduct and harshness in her speech, and uttered the statement that she could do whatever she wanted. She says, in a bad way... To begin, I will mention in detail what happened, and it is as follows:
I was standing in front of the ICU entrance talking to my wife when I saw her speaking rudely and responding to him in a barbaric manner because he is young. I was watching what was happening and I didn't say anything. Then my wife's mother came forward to enter after she had come out of the same door in less than 30 seconds. I stepped forward in front of her... She grabbed her arms roughly, and all that was left was for her to grab the elderly woman and push her! At that point, I approached the woman and said to her, word for word, "Please, excuse me, but..." What's the problem?
Why are you doing this? Logically, someone in a position of authority should act with kindness. What you've done and are doing now isn't right. I mean, God has given you authority in a certain place, but that doesn't mean you can treat people badly. This is unacceptable. May God be pleased with you. Kindness is required, and you were placed in that position to serve. Everyone is not here to be disrespectful, to vent their frustrations, or to show disrespect. This is completely unacceptable. Without any prior warning, and in front of everyone, she said, "I'll do what I want, good or bad, it's none of your business." I said, "How can it be none of my business when you're being disrespectful? Now, by raising your voice and speaking to me in such a bad manner... you were placed in a position of responsibility, and this is your duty." Provocation, raising one's voice, and disrespecting the sanctity of the place are punishable by law with double the penalty. So I told her, "Okay, I won't accept you speaking to me in such a rude, barbaric, and provocative manner." She replied, "I'll say what I want, and it's my choice. If you don't like it, leave, or I'll call the police." I said, "I wish you would, by God, you would call them so I can get my rights. Honestly, her rudeness and insolence made it seem like we were in the street, not a hospital. She showed no respect." She was sick and showed no respect for visitors or patients. She told me to go downstairs to them. I said, "Okay, I'll go down and file a complaint."
Meanwhile, the woman went to the entrance of the intensive care unit and, in front of everyone, said, literally, "Tall as a palm tree, but with the brains of a goat." At that point, it became clear to me that the woman, Khulood, was showing a lack of respect and using inappropriate language. When I heard her say what she said, I went to the elevator to go down. I went to the security office to file my complaint. While I was waiting for the elevator, she returned to the office, but then to the care gate. I went to her and said, "Excuse me, I just want your name. Didn't you say, 'She's as tall as a goat and as smart as a goat?'" She said, "What do you mean, are you going to hit me or something? Fire me?" And then I told everyone who was there, "Witness to what she said." She then mockingly imitated my tone, saying, "Witness to what you said," but in a voice like a child who couldn't speak! She shook her head and moved her hands, mimicking my voice in a vulgar, provocative, and childishly repetitive way—she was mocking me, you know. I told her, "God willing, everything will be alright." There's more I can't say now, but I'll mention it to the witnesses in my previous statement. I swear to God, I don't want to harm anyone, but some people have been put in the wrong place. This is obvious, and what's hidden might be... Great... May God guide her and set her right...
However, I am submitting my complaint to the relevant authority responsible for its employees... and I request that she be given redress and punished according to the regulations, for her inappropriate and insulting behavior.</t>
  </si>
  <si>
    <r>
      <rPr>
        <sz val="11"/>
        <color theme="1"/>
        <rFont val="Noto Sans Devanagari"/>
        <family val="2"/>
      </rPr>
      <t xml:space="preserve">كانت غرفة التمريض في الطابق الثالث، رقم ٣١٣٦، خاليةً عندما اتصلت، واستغرق الرد أكثر من ٢٠ دقيقة</t>
    </r>
    <r>
      <rPr>
        <sz val="11"/>
        <color theme="1"/>
        <rFont val="Calibri"/>
        <family val="0"/>
        <charset val="1"/>
      </rPr>
      <t xml:space="preserve">. </t>
    </r>
    <r>
      <rPr>
        <sz val="11"/>
        <color theme="1"/>
        <rFont val="Noto Sans Devanagari"/>
        <family val="2"/>
      </rPr>
      <t xml:space="preserve">أخبرتهم أنني أريد مقابلة الطبيب، فوافقوا</t>
    </r>
    <r>
      <rPr>
        <sz val="11"/>
        <color theme="1"/>
        <rFont val="Calibri"/>
        <family val="0"/>
        <charset val="1"/>
      </rPr>
      <t xml:space="preserve">. </t>
    </r>
    <r>
      <rPr>
        <sz val="11"/>
        <color theme="1"/>
        <rFont val="Noto Sans Devanagari"/>
        <family val="2"/>
      </rPr>
      <t xml:space="preserve">بعد ذلك، انتظرت ساعتين كاملتين قبل أن أتصل بالطبيب بنفسي، فقال إنه لا يعلم أننا طلبنا مقابلته</t>
    </r>
    <r>
      <rPr>
        <sz val="11"/>
        <color theme="1"/>
        <rFont val="Calibri"/>
        <family val="0"/>
        <charset val="1"/>
      </rPr>
      <t xml:space="preserve">. </t>
    </r>
    <r>
      <rPr>
        <sz val="11"/>
        <color theme="1"/>
        <rFont val="Noto Sans Devanagari"/>
        <family val="2"/>
      </rPr>
      <t xml:space="preserve">آمل أن تتحسن خدمات التمريض وتوافرها، وأن يتم ضمان وجود ممرضة واحدة على الأقل في غرفة التمريض عند الاتصال</t>
    </r>
    <r>
      <rPr>
        <sz val="11"/>
        <color theme="1"/>
        <rFont val="Calibri"/>
        <family val="0"/>
        <charset val="1"/>
      </rPr>
      <t xml:space="preserve">.</t>
    </r>
  </si>
  <si>
    <t xml:space="preserve">The nursing station on the third floor room 3136 was empty when i called , they took a long time more than 20  mins to answer , and i told them i want to see the doctor they said ok and after that i waited for two hour until I called the doctor myself and he said  He has no idea that we requested to see him.  I hope the nursing availability and service improves and to ensure that at least one nurse is present at the nursing station when called .</t>
  </si>
  <si>
    <r>
      <rPr>
        <sz val="11"/>
        <color theme="1"/>
        <rFont val="Noto Sans Devanagari"/>
        <family val="2"/>
      </rPr>
      <t xml:space="preserve">والدتي مقيمة في وحدة الرعاية طويلة الأمد، ولديها أنبوب أنفي للتغذية</t>
    </r>
    <r>
      <rPr>
        <sz val="11"/>
        <color theme="1"/>
        <rFont val="Calibri"/>
        <family val="0"/>
        <charset val="1"/>
      </rPr>
      <t xml:space="preserve">. </t>
    </r>
    <r>
      <rPr>
        <sz val="11"/>
        <color theme="1"/>
        <rFont val="Noto Sans Devanagari"/>
        <family val="2"/>
      </rPr>
      <t xml:space="preserve">بالأمس، فوجئتُ بإزالة الأنبوب، وجاءت الدكتورة دعاء في نوبة العمل الليلية وأخبرتني أن والدتي هي من أزالت الأنبوب من أنفها، </t>
    </r>
    <r>
      <rPr>
        <sz val="11"/>
        <color theme="1"/>
        <rFont val="Calibri"/>
        <family val="0"/>
        <charset val="1"/>
      </rPr>
      <t xml:space="preserve">"</t>
    </r>
    <r>
      <rPr>
        <sz val="11"/>
        <color theme="1"/>
        <rFont val="Noto Sans Devanagari"/>
        <family val="2"/>
      </rPr>
      <t xml:space="preserve">بناءً على ما قالته الممرضة</t>
    </r>
    <r>
      <rPr>
        <sz val="11"/>
        <color theme="1"/>
        <rFont val="Calibri"/>
        <family val="0"/>
        <charset val="1"/>
      </rPr>
      <t xml:space="preserve">". </t>
    </r>
    <r>
      <rPr>
        <sz val="11"/>
        <color theme="1"/>
        <rFont val="Noto Sans Devanagari"/>
        <family val="2"/>
      </rPr>
      <t xml:space="preserve">تجدر الإشارة إلى أن والدتي لا تحرك يديها أو قدميها، كما أن معاملة المرضى سيئة</t>
    </r>
    <r>
      <rPr>
        <sz val="11"/>
        <color theme="1"/>
        <rFont val="Calibri"/>
        <family val="0"/>
        <charset val="1"/>
      </rPr>
      <t xml:space="preserve">. </t>
    </r>
    <r>
      <rPr>
        <sz val="11"/>
        <color theme="1"/>
        <rFont val="Noto Sans Devanagari"/>
        <family val="2"/>
      </rPr>
      <t xml:space="preserve">في إحدى المرات، وجدتُ ممرضة تقول</t>
    </r>
    <r>
      <rPr>
        <sz val="11"/>
        <color theme="1"/>
        <rFont val="Calibri"/>
        <family val="0"/>
        <charset val="1"/>
      </rPr>
      <t xml:space="preserve">: "</t>
    </r>
    <r>
      <rPr>
        <sz val="11"/>
        <color theme="1"/>
        <rFont val="Noto Sans Devanagari"/>
        <family val="2"/>
      </rPr>
      <t xml:space="preserve">سأعطي المريضة ماءً</t>
    </r>
    <r>
      <rPr>
        <sz val="11"/>
        <color theme="1"/>
        <rFont val="Calibri"/>
        <family val="0"/>
        <charset val="1"/>
      </rPr>
      <t xml:space="preserve">". </t>
    </r>
    <r>
      <rPr>
        <sz val="11"/>
        <color theme="1"/>
        <rFont val="Noto Sans Devanagari"/>
        <family val="2"/>
      </rPr>
      <t xml:space="preserve">وعندما خرجت الممرضة، قالت والدتي إنها صرخت عليها لتشرب الماء</t>
    </r>
    <r>
      <rPr>
        <sz val="11"/>
        <color theme="1"/>
        <rFont val="Calibri"/>
        <family val="0"/>
        <charset val="1"/>
      </rPr>
      <t xml:space="preserve">. </t>
    </r>
    <r>
      <rPr>
        <sz val="11"/>
        <color theme="1"/>
        <rFont val="Noto Sans Devanagari"/>
        <family val="2"/>
      </rPr>
      <t xml:space="preserve">تعاني المريضة من صعوبة في البلع، وتحتاج إلى مزيد من الصبر والرعاية</t>
    </r>
    <r>
      <rPr>
        <sz val="11"/>
        <color theme="1"/>
        <rFont val="Calibri"/>
        <family val="0"/>
        <charset val="1"/>
      </rPr>
      <t xml:space="preserve">. </t>
    </r>
    <r>
      <rPr>
        <sz val="11"/>
        <color theme="1"/>
        <rFont val="Noto Sans Devanagari"/>
        <family val="2"/>
      </rPr>
      <t xml:space="preserve">أطلب إجراء تحقيق في هذه الشكوى لمعرفة من فعل ذلك، ولتحسين الرعاية المقدمة لوالدتي</t>
    </r>
    <r>
      <rPr>
        <sz val="11"/>
        <color theme="1"/>
        <rFont val="Calibri"/>
        <family val="0"/>
        <charset val="1"/>
      </rPr>
      <t xml:space="preserve">.</t>
    </r>
  </si>
  <si>
    <t xml:space="preserve">My mother is admitted to the long-term care unit...and she has a nasal tube attached to her For nutrition.. Yesterday I was surprised that the tube was removed.. and Dr. duaa came in the night shift and told me that my mother was the one who pulled the tube out of her nose, “based on what the nursing said”.. Note that my mother does not move her hands or feet, and their attitude with the patient is bad also , , one time I came and found a nurse who said, “I am giving the patient water.” And when the nurse came out, my mother said that she screamed at her to drink water. The patient's swallowing is difficult and she needs more patience and care ,.. I request an investigation in  this complaint to know who did that and to the care given to my mother to improve .</t>
  </si>
  <si>
    <t xml:space="preserve">Poor cleanliness/sanitizing</t>
  </si>
  <si>
    <r>
      <rPr>
        <sz val="11"/>
        <color theme="1"/>
        <rFont val="Noto Sans Devanagari"/>
        <family val="2"/>
      </rPr>
      <t xml:space="preserve">نظافة الغرفة سيئة</t>
    </r>
    <r>
      <rPr>
        <sz val="11"/>
        <color theme="1"/>
        <rFont val="Calibri"/>
        <family val="0"/>
        <charset val="1"/>
      </rPr>
      <t xml:space="preserve">.. </t>
    </r>
    <r>
      <rPr>
        <sz val="11"/>
        <color theme="1"/>
        <rFont val="Noto Sans Devanagari"/>
        <family val="2"/>
      </rPr>
      <t xml:space="preserve">أحياناً أجد أشياء ملقاه على الأرض والقمامة لا يتم إفراغها وأضطر إلى إخراجها من الغرفة بنفسي وأحياناً علبة حلول فارغة تكون على السرير </t>
    </r>
    <r>
      <rPr>
        <sz val="11"/>
        <color theme="1"/>
        <rFont val="Calibri"/>
        <family val="0"/>
        <charset val="1"/>
      </rPr>
      <t xml:space="preserve">.. </t>
    </r>
    <r>
      <rPr>
        <sz val="11"/>
        <color theme="1"/>
        <rFont val="Noto Sans Devanagari"/>
        <family val="2"/>
      </rPr>
      <t xml:space="preserve">يرجى الاهتمام بنظافة الغرفة اكثر</t>
    </r>
    <r>
      <rPr>
        <sz val="11"/>
        <color theme="1"/>
        <rFont val="Calibri"/>
        <family val="0"/>
        <charset val="1"/>
      </rPr>
      <t xml:space="preserve">. </t>
    </r>
  </si>
  <si>
    <t xml:space="preserve">The room is very clean. Sometimes I find things lying on the floor and the garbage is not emptied, and I have to take it out of the room myself. Sometimes there is an empty solution container on the bed. Please pay more attention to the cleanliness of the room.</t>
  </si>
  <si>
    <t xml:space="preserve">ALAWAJI</t>
  </si>
  <si>
    <t xml:space="preserve">Facility guidelines compliance</t>
  </si>
  <si>
    <r>
      <rPr>
        <sz val="11"/>
        <color theme="1"/>
        <rFont val="Noto Sans Devanagari"/>
        <family val="2"/>
      </rPr>
      <t xml:space="preserve">والدي تجاوز الثمانين من عمره وعند قدومنا لعمل التحليل
طلب موظف الاستقبال منا القدوم لعمل التحليل وإذ بالموظف العواجي لم يتصرف بشكل مهني  ... وان دل هذا الفعل إلا على عدم وجود توعيه بحقوق كبار السن لاسيما وان الدولة أسنت تعليمات توضيحيه لهم وان لهم الاولويه .. ولم نطلب نحن ان نتقدم على احد بل تكرم احد موظفي الاستقبال تقديراً لوالدي وكبر سنه وطلب منا القدوم إلا بهذا الرجل يتلفظ بجلافة امام مرأى الموظفين </t>
    </r>
    <r>
      <rPr>
        <sz val="11"/>
        <color theme="1"/>
        <rFont val="Calibri"/>
        <family val="0"/>
        <charset val="1"/>
      </rPr>
      <t xml:space="preserve">.</t>
    </r>
  </si>
  <si>
    <t xml:space="preserve">My father is over eighty years old, and when we came to do the analysis, the receptionist asked us to come for the analysis, and the employee, Al-Awaji, did not act professionally... This action only indicates a lack of awareness of the rights of the elderly, especially since the state has issued explanatory instructions for them and that they have priority... We did not ask to go ahead of anyone, but rather one of the receptionists was kind in appreciation of my father and his old age and asked us to come, but this man spoke rudely in front of the employees.</t>
  </si>
  <si>
    <t xml:space="preserve">4904-ABDULRAHMAN ABBAS ALMUTAWAKE</t>
  </si>
  <si>
    <r>
      <rPr>
        <sz val="11"/>
        <color theme="1"/>
        <rFont val="Noto Sans Devanagari"/>
        <family val="2"/>
      </rPr>
      <t xml:space="preserve">تغيير كود الاجراء مما ادى الى عدم الحصول على الموافقه من قبل شركة التامين مما ادى الى وجود مطالبه مالية بقيمة </t>
    </r>
    <r>
      <rPr>
        <sz val="11"/>
        <color theme="1"/>
        <rFont val="Calibri"/>
        <family val="0"/>
        <charset val="1"/>
      </rPr>
      <t xml:space="preserve">18 </t>
    </r>
    <r>
      <rPr>
        <sz val="11"/>
        <color theme="1"/>
        <rFont val="Noto Sans Devanagari"/>
        <family val="2"/>
      </rPr>
      <t xml:space="preserve">الف ريال </t>
    </r>
  </si>
  <si>
    <t xml:space="preserve">Changing the procedure code resulted in the insurance company not approving the claim, leading to a financial claim of 18,000 riyals.</t>
  </si>
  <si>
    <t xml:space="preserve">DR.ABDULHAMEED ALI SHAMAH </t>
  </si>
  <si>
    <t xml:space="preserve">خطأ في التشخيص لدى طبيب الطوارئ أدى إلى تفاقم الحالة </t>
  </si>
  <si>
    <r>
      <rPr>
        <sz val="11"/>
        <color theme="1"/>
        <rFont val="Noto Sans Devanagari"/>
        <family val="2"/>
      </rPr>
      <t xml:space="preserve">أدخلت الممرضة الإبرة في الوريد بطريقة غير مهنية، مما تسبب في آثار جانبية بما في ذلك التورم والألم</t>
    </r>
    <r>
      <rPr>
        <sz val="11"/>
        <color theme="1"/>
        <rFont val="Calibri"/>
        <family val="0"/>
        <charset val="1"/>
      </rPr>
      <t xml:space="preserve">.</t>
    </r>
  </si>
  <si>
    <t xml:space="preserve">The nurse inserted the needle into the vein in an unprofessional manner, which caused side effects including swelling and pain.
</t>
  </si>
  <si>
    <r>
      <rPr>
        <sz val="11"/>
        <color theme="1"/>
        <rFont val="Noto Sans Devanagari"/>
        <family val="2"/>
      </rPr>
      <t xml:space="preserve">تم الحضور للطورائ مع طفل لديه حراره وبعد التشخيص تم ابلاغي من قبل الطبيب بارتفاع درجة الحراره ولابد من اخذ تحميله وعمل بخار للصدر قبل الخروج وتم الانتظار لوقت طويل لم يحضر اي طبيب او اي ممرض هناك بطء في عمل الاجراءات الطبيه علما انه بعد الانتظار الطويل ولان طفلي كان بحاله لا تستدعي الاننتظار تم الرجوع  للاطباء والابلاغ بان الطفل لا يتحمل الانتظار ولم يتم اعطاءه اي مسكنات او خافض للحراره حتى الان  ولم اجد تجاوب على الاطلاق وتم خروجي من المستشفى على الفور والذهاب لمستشفى اخر دون تلقي اي خدمه طبيه </t>
    </r>
    <r>
      <rPr>
        <sz val="11"/>
        <color theme="1"/>
        <rFont val="Calibri"/>
        <family val="0"/>
        <charset val="1"/>
      </rPr>
      <t xml:space="preserve">..</t>
    </r>
  </si>
  <si>
    <t xml:space="preserve">I went to the emergency room with a child who had a fever. After the diagnosis, the doctor informed me that the fever was high and that I needed to take a suppository and have a chest steam inhaler before leaving. I waited for a long time, but no doctor or nurse came. There was a slowness in the medical procedures. After the long wait, and because my child's condition did not warrant waiting, I went back to the doctors and reported that the child could not wait. He was not given any painkillers or fever reducers until now, and I did not receive any response at all. I left the hospital immediately and went to another hospital without receiving any medical service.</t>
  </si>
  <si>
    <t xml:space="preserve">جراحة العظام </t>
  </si>
  <si>
    <t xml:space="preserve">عياددات الباطنية </t>
  </si>
  <si>
    <t xml:space="preserve">الاشعة </t>
  </si>
  <si>
    <t xml:space="preserve">Insurance company</t>
  </si>
  <si>
    <t xml:space="preserve">تنويم الاطفال </t>
  </si>
  <si>
    <t xml:space="preserve">عيادات التخدير </t>
  </si>
  <si>
    <t xml:space="preserve">عيادات الجلدية </t>
  </si>
  <si>
    <t xml:space="preserve">عيادة المخ والاعصاب </t>
  </si>
  <si>
    <t xml:space="preserve">عيادة المسالك البولية </t>
  </si>
  <si>
    <t xml:space="preserve">الطب النفسي </t>
  </si>
  <si>
    <t xml:space="preserve">عيادة الكلى</t>
  </si>
  <si>
    <t xml:space="preserve">ادارة النويم </t>
  </si>
  <si>
    <t xml:space="preserve">تمريض تنويم الباطنية </t>
  </si>
</sst>
</file>

<file path=xl/styles.xml><?xml version="1.0" encoding="utf-8"?>
<styleSheet xmlns="http://schemas.openxmlformats.org/spreadsheetml/2006/main">
  <numFmts count="17">
    <numFmt numFmtId="164" formatCode="General"/>
    <numFmt numFmtId="165" formatCode="0%"/>
    <numFmt numFmtId="166" formatCode="\ [h]:mm:ss"/>
    <numFmt numFmtId="167" formatCode="[$-F800]dddd&quot;, &quot;mmmm\ dd&quot;, &quot;yyyy"/>
    <numFmt numFmtId="168" formatCode="[$-F400]h:mm:ss\ AM/PM"/>
    <numFmt numFmtId="169" formatCode="@"/>
    <numFmt numFmtId="170" formatCode="m/d/yyyy\ h:mm"/>
    <numFmt numFmtId="171" formatCode="h:mm\ AM/PM"/>
    <numFmt numFmtId="172" formatCode="0.00%"/>
    <numFmt numFmtId="173" formatCode="m/d/yyyy"/>
    <numFmt numFmtId="174" formatCode="0.00"/>
    <numFmt numFmtId="175" formatCode="General"/>
    <numFmt numFmtId="176" formatCode="[$-2000401]0"/>
    <numFmt numFmtId="177" formatCode="h:mm"/>
    <numFmt numFmtId="178" formatCode="[h]:mm:ss;@"/>
    <numFmt numFmtId="179" formatCode="h:mm:ss\ AM/PM"/>
    <numFmt numFmtId="180" formatCode="0.0%"/>
  </numFmts>
  <fonts count="107">
    <font>
      <sz val="11"/>
      <color theme="1"/>
      <name val="Calibri"/>
      <family val="0"/>
      <charset val="1"/>
    </font>
    <font>
      <sz val="10"/>
      <name val="Arial"/>
      <family val="0"/>
    </font>
    <font>
      <sz val="10"/>
      <name val="Arial"/>
      <family val="0"/>
    </font>
    <font>
      <sz val="10"/>
      <name val="Arial"/>
      <family val="0"/>
    </font>
    <font>
      <sz val="11"/>
      <color theme="0"/>
      <name val="Calibri"/>
      <family val="0"/>
      <charset val="1"/>
    </font>
    <font>
      <sz val="11"/>
      <color rgb="FF9C0006"/>
      <name val="Calibri"/>
      <family val="0"/>
      <charset val="1"/>
    </font>
    <font>
      <sz val="11"/>
      <color rgb="FF9C5700"/>
      <name val="Calibri"/>
      <family val="0"/>
      <charset val="1"/>
    </font>
    <font>
      <sz val="11"/>
      <color rgb="FF9C6500"/>
      <name val="Calibri"/>
      <family val="0"/>
      <charset val="1"/>
    </font>
    <font>
      <b val="true"/>
      <sz val="11"/>
      <color rgb="FFFA7D00"/>
      <name val="Calibri"/>
      <family val="0"/>
      <charset val="1"/>
    </font>
    <font>
      <sz val="10"/>
      <color theme="1"/>
      <name val="Calibri"/>
      <family val="0"/>
      <charset val="1"/>
    </font>
    <font>
      <b val="true"/>
      <sz val="15"/>
      <color theme="1"/>
      <name val="Calibri"/>
      <family val="0"/>
      <charset val="1"/>
    </font>
    <font>
      <b val="true"/>
      <sz val="11"/>
      <name val="Noto Sans Devanagari"/>
      <family val="2"/>
    </font>
    <font>
      <b val="true"/>
      <sz val="15"/>
      <color theme="1"/>
      <name val="Noto Sans Devanagari"/>
      <family val="2"/>
    </font>
    <font>
      <b val="true"/>
      <sz val="15"/>
      <name val="Calibri"/>
      <family val="0"/>
      <charset val="1"/>
    </font>
    <font>
      <b val="true"/>
      <sz val="15"/>
      <color rgb="FF006100"/>
      <name val="Calibri"/>
      <family val="0"/>
      <charset val="1"/>
    </font>
    <font>
      <sz val="11"/>
      <color rgb="FF006100"/>
      <name val="Calibri"/>
      <family val="0"/>
      <charset val="1"/>
    </font>
    <font>
      <b val="true"/>
      <sz val="15"/>
      <name val="Noto Sans Devanagari"/>
      <family val="2"/>
    </font>
    <font>
      <b val="true"/>
      <sz val="15"/>
      <color rgb="FF9C5700"/>
      <name val="Calibri"/>
      <family val="0"/>
      <charset val="1"/>
    </font>
    <font>
      <b val="true"/>
      <sz val="15"/>
      <color rgb="FF9C5700"/>
      <name val="Noto Sans Devanagari"/>
      <family val="2"/>
    </font>
    <font>
      <b val="true"/>
      <sz val="15"/>
      <color rgb="FF9C0006"/>
      <name val="Noto Sans Devanagari"/>
      <family val="2"/>
    </font>
    <font>
      <b val="true"/>
      <sz val="15"/>
      <color rgb="FF9C0006"/>
      <name val="Calibri"/>
      <family val="0"/>
      <charset val="1"/>
    </font>
    <font>
      <b val="true"/>
      <sz val="15"/>
      <color rgb="FF000000"/>
      <name val="Calibri"/>
      <family val="0"/>
      <charset val="1"/>
    </font>
    <font>
      <b val="true"/>
      <sz val="11"/>
      <color theme="1"/>
      <name val="Calibri"/>
      <family val="0"/>
      <charset val="1"/>
    </font>
    <font>
      <sz val="9"/>
      <color rgb="FFFFFFFF"/>
      <name val="Arial"/>
      <family val="0"/>
      <charset val="1"/>
    </font>
    <font>
      <sz val="9"/>
      <color theme="1"/>
      <name val="Arial"/>
      <family val="0"/>
      <charset val="1"/>
    </font>
    <font>
      <sz val="9"/>
      <color theme="1"/>
      <name val="Calibri"/>
      <family val="0"/>
      <charset val="1"/>
    </font>
    <font>
      <sz val="9"/>
      <name val="Calibri"/>
      <family val="0"/>
      <charset val="1"/>
    </font>
    <font>
      <sz val="9"/>
      <color rgb="FF3F3F3F"/>
      <name val="Noto Sans Devanagari"/>
      <family val="2"/>
    </font>
    <font>
      <b val="true"/>
      <sz val="11"/>
      <color rgb="FF3F3F3F"/>
      <name val="Calibri"/>
      <family val="0"/>
      <charset val="1"/>
    </font>
    <font>
      <sz val="10"/>
      <name val="Calibri"/>
      <family val="0"/>
      <charset val="1"/>
    </font>
    <font>
      <sz val="12"/>
      <name val="Calibri"/>
      <family val="0"/>
      <charset val="1"/>
    </font>
    <font>
      <sz val="12"/>
      <color theme="1"/>
      <name val="Calibri"/>
      <family val="0"/>
      <charset val="1"/>
    </font>
    <font>
      <sz val="10"/>
      <color rgb="FF000000"/>
      <name val="Calibri"/>
      <family val="0"/>
      <charset val="1"/>
    </font>
    <font>
      <sz val="11"/>
      <color rgb="FF242424"/>
      <name val="Calibri"/>
      <family val="0"/>
      <charset val="1"/>
    </font>
    <font>
      <sz val="9"/>
      <color rgb="FFFFFFFF"/>
      <name val="Calibri"/>
      <family val="0"/>
      <charset val="1"/>
    </font>
    <font>
      <sz val="9"/>
      <name val="Noto Sans Devanagari"/>
      <family val="2"/>
    </font>
    <font>
      <sz val="11"/>
      <color theme="1"/>
      <name val="Noto Sans Devanagari"/>
      <family val="2"/>
    </font>
    <font>
      <i val="true"/>
      <sz val="9"/>
      <color rgb="FF0000FF"/>
      <name val="Arial"/>
      <family val="0"/>
      <charset val="1"/>
    </font>
    <font>
      <sz val="9"/>
      <color theme="1"/>
      <name val="Noto Sans Devanagari"/>
      <family val="2"/>
    </font>
    <font>
      <sz val="11"/>
      <color rgb="FF000000"/>
      <name val="Noto Sans Devanagari"/>
      <family val="2"/>
    </font>
    <font>
      <b val="true"/>
      <sz val="9"/>
      <color theme="1"/>
      <name val="Calibri"/>
      <family val="0"/>
      <charset val="1"/>
    </font>
    <font>
      <b val="true"/>
      <sz val="9"/>
      <color rgb="FF9C0006"/>
      <name val="Calibri"/>
      <family val="0"/>
      <charset val="1"/>
    </font>
    <font>
      <b val="true"/>
      <sz val="9"/>
      <color theme="1"/>
      <name val="Noto Sans Devanagari"/>
      <family val="2"/>
    </font>
    <font>
      <sz val="9"/>
      <color rgb="FF9C6500"/>
      <name val="Calibri"/>
      <family val="0"/>
      <charset val="1"/>
    </font>
    <font>
      <sz val="9"/>
      <color rgb="FF9C0006"/>
      <name val="Calibri"/>
      <family val="0"/>
      <charset val="1"/>
    </font>
    <font>
      <sz val="10"/>
      <color theme="1"/>
      <name val="Noto Sans Devanagari"/>
      <family val="2"/>
    </font>
    <font>
      <b val="true"/>
      <sz val="9"/>
      <color rgb="FF000000"/>
      <name val="Aptos Narrow"/>
      <family val="0"/>
      <charset val="1"/>
    </font>
    <font>
      <sz val="9"/>
      <color rgb="FF9C0006"/>
      <name val="Aptos Narrow"/>
      <family val="0"/>
      <charset val="1"/>
    </font>
    <font>
      <sz val="9"/>
      <color rgb="FF000000"/>
      <name val="Aptos Narrow"/>
      <family val="0"/>
      <charset val="1"/>
    </font>
    <font>
      <sz val="9"/>
      <color rgb="FF000000"/>
      <name val="Calibri"/>
      <family val="0"/>
      <charset val="1"/>
    </font>
    <font>
      <sz val="11"/>
      <color rgb="FF000000"/>
      <name val="Aptos Narrow"/>
      <family val="0"/>
      <charset val="1"/>
    </font>
    <font>
      <b val="true"/>
      <sz val="10"/>
      <color rgb="FF000000"/>
      <name val="Aptos Narrow"/>
      <family val="0"/>
      <charset val="1"/>
    </font>
    <font>
      <sz val="10"/>
      <color rgb="FF242424"/>
      <name val="Calibri"/>
      <family val="0"/>
      <charset val="1"/>
    </font>
    <font>
      <sz val="10"/>
      <color rgb="FF242424"/>
      <name val="Aptos Narrow"/>
      <family val="0"/>
      <charset val="1"/>
    </font>
    <font>
      <sz val="11"/>
      <color rgb="FF9C0006"/>
      <name val="Aptos Narrow"/>
      <family val="0"/>
      <charset val="1"/>
    </font>
    <font>
      <sz val="9"/>
      <color rgb="FF9C6500"/>
      <name val="Aptos Narrow"/>
      <family val="0"/>
      <charset val="1"/>
    </font>
    <font>
      <b val="true"/>
      <sz val="8"/>
      <color rgb="FF000000"/>
      <name val="Aptos Narrow"/>
      <family val="0"/>
      <charset val="1"/>
    </font>
    <font>
      <b val="true"/>
      <sz val="8"/>
      <color rgb="FF000000"/>
      <name val="Calibri"/>
      <family val="0"/>
      <charset val="1"/>
    </font>
    <font>
      <sz val="9"/>
      <color rgb="FF3F3F3F"/>
      <name val="Calibri"/>
      <family val="0"/>
      <charset val="1"/>
    </font>
    <font>
      <b val="true"/>
      <sz val="9"/>
      <color rgb="FF3F3F3F"/>
      <name val="Calibri"/>
      <family val="0"/>
      <charset val="1"/>
    </font>
    <font>
      <sz val="10"/>
      <color rgb="FFFF0000"/>
      <name val="Calibri"/>
      <family val="0"/>
      <charset val="1"/>
    </font>
    <font>
      <b val="true"/>
      <sz val="11"/>
      <color rgb="FF000000"/>
      <name val="Aptos Narrow"/>
      <family val="0"/>
      <charset val="1"/>
    </font>
    <font>
      <sz val="10"/>
      <color rgb="FF9C0006"/>
      <name val="Calibri"/>
      <family val="0"/>
      <charset val="1"/>
    </font>
    <font>
      <b val="true"/>
      <sz val="9"/>
      <color rgb="FF000000"/>
      <name val="Calibri"/>
      <family val="0"/>
      <charset val="1"/>
    </font>
    <font>
      <sz val="9"/>
      <color rgb="FFFF0000"/>
      <name val="Calibri"/>
      <family val="0"/>
      <charset val="1"/>
    </font>
    <font>
      <sz val="9"/>
      <color rgb="FF006100"/>
      <name val="Calibri"/>
      <family val="0"/>
      <charset val="1"/>
    </font>
    <font>
      <sz val="10"/>
      <color rgb="FF006100"/>
      <name val="Calibri"/>
      <family val="0"/>
      <charset val="1"/>
    </font>
    <font>
      <b val="true"/>
      <sz val="11"/>
      <color rgb="FF006100"/>
      <name val="Aptos Narrow"/>
      <family val="0"/>
      <charset val="1"/>
    </font>
    <font>
      <sz val="11"/>
      <color rgb="FFFF0000"/>
      <name val="Calibri"/>
      <family val="0"/>
      <charset val="1"/>
    </font>
    <font>
      <i val="true"/>
      <sz val="9"/>
      <color rgb="FF0000FF"/>
      <name val="Calibri"/>
      <family val="0"/>
      <charset val="1"/>
    </font>
    <font>
      <b val="true"/>
      <sz val="10"/>
      <color theme="1"/>
      <name val="Calibri"/>
      <family val="0"/>
      <charset val="1"/>
    </font>
    <font>
      <b val="true"/>
      <sz val="12"/>
      <color theme="1"/>
      <name val="Calibri"/>
      <family val="0"/>
      <charset val="1"/>
    </font>
    <font>
      <sz val="11"/>
      <name val="Noto Sans Devanagari"/>
      <family val="2"/>
    </font>
    <font>
      <b val="true"/>
      <sz val="12"/>
      <color theme="1"/>
      <name val="Arial"/>
      <family val="0"/>
      <charset val="1"/>
    </font>
    <font>
      <sz val="10"/>
      <color rgb="FF1F1F1F"/>
      <name val="Inherit"/>
      <family val="0"/>
      <charset val="1"/>
    </font>
    <font>
      <sz val="11"/>
      <name val="Calibri"/>
      <family val="0"/>
      <charset val="1"/>
    </font>
    <font>
      <sz val="11"/>
      <color theme="1"/>
      <name val="Arial"/>
      <family val="0"/>
      <charset val="1"/>
    </font>
    <font>
      <sz val="10"/>
      <name val="Noto Sans Devanagari"/>
      <family val="2"/>
    </font>
    <font>
      <sz val="12"/>
      <color rgb="FFFF0000"/>
      <name val="Calibri"/>
      <family val="0"/>
      <charset val="1"/>
    </font>
    <font>
      <sz val="11"/>
      <color rgb="FF242424"/>
      <name val="Aptos Narrow"/>
      <family val="0"/>
      <charset val="1"/>
    </font>
    <font>
      <b val="true"/>
      <sz val="15"/>
      <color rgb="FF000000"/>
      <name val="Noto Sans Devanagari"/>
      <family val="2"/>
    </font>
    <font>
      <sz val="12"/>
      <color rgb="FFFFFFFF"/>
      <name val="Calibri"/>
      <family val="0"/>
      <charset val="1"/>
    </font>
    <font>
      <sz val="12"/>
      <color theme="1"/>
      <name val="Noto Sans Devanagari"/>
      <family val="2"/>
    </font>
    <font>
      <sz val="12"/>
      <color rgb="FF000000"/>
      <name val="Calibri"/>
      <family val="0"/>
      <charset val="1"/>
    </font>
    <font>
      <sz val="9"/>
      <color rgb="FF000000"/>
      <name val="Noto Sans Devanagari"/>
      <family val="2"/>
    </font>
    <font>
      <b val="true"/>
      <sz val="10"/>
      <color rgb="FF9C0006"/>
      <name val="Calibri"/>
      <family val="0"/>
      <charset val="1"/>
    </font>
    <font>
      <b val="true"/>
      <sz val="11"/>
      <color rgb="FF9C0006"/>
      <name val="Calibri"/>
      <family val="0"/>
      <charset val="1"/>
    </font>
    <font>
      <b val="true"/>
      <sz val="11"/>
      <color theme="1"/>
      <name val="Noto Sans Devanagari"/>
      <family val="2"/>
    </font>
    <font>
      <b val="true"/>
      <sz val="11"/>
      <color rgb="FF9C5700"/>
      <name val="Calibri"/>
      <family val="0"/>
      <charset val="1"/>
    </font>
    <font>
      <sz val="11"/>
      <color theme="1"/>
      <name val="Aptos Narrow"/>
      <family val="0"/>
      <charset val="1"/>
    </font>
    <font>
      <b val="true"/>
      <sz val="11"/>
      <color rgb="FF9C0006"/>
      <name val="Aptos Narrow"/>
      <family val="0"/>
      <charset val="1"/>
    </font>
    <font>
      <b val="true"/>
      <sz val="10"/>
      <name val="Calibri"/>
      <family val="0"/>
      <charset val="1"/>
    </font>
    <font>
      <b val="true"/>
      <u val="single"/>
      <sz val="11"/>
      <color rgb="FFFF0000"/>
      <name val="Calibri"/>
      <family val="0"/>
      <charset val="1"/>
    </font>
    <font>
      <u val="single"/>
      <sz val="11"/>
      <color rgb="FFFF0000"/>
      <name val="Aptos Narrow"/>
      <family val="0"/>
      <charset val="1"/>
    </font>
    <font>
      <sz val="12"/>
      <color rgb="FF000000"/>
      <name val="Noto Sans Devanagari"/>
      <family val="2"/>
    </font>
    <font>
      <b val="true"/>
      <sz val="12"/>
      <color rgb="FF9C0006"/>
      <name val="Calibri"/>
      <family val="0"/>
      <charset val="1"/>
    </font>
    <font>
      <sz val="12"/>
      <name val="Noto Sans Devanagari"/>
      <family val="2"/>
    </font>
    <font>
      <sz val="14"/>
      <color theme="1"/>
      <name val="Noto Sans Devanagari"/>
      <family val="2"/>
    </font>
    <font>
      <b val="true"/>
      <sz val="8"/>
      <color theme="1"/>
      <name val="Calibri"/>
      <family val="0"/>
      <charset val="1"/>
    </font>
    <font>
      <sz val="8"/>
      <color theme="1"/>
      <name val="Calibri"/>
      <family val="0"/>
      <charset val="1"/>
    </font>
    <font>
      <sz val="11"/>
      <color rgb="FF000000"/>
      <name val="Calibri"/>
      <family val="0"/>
      <charset val="1"/>
    </font>
    <font>
      <sz val="11"/>
      <color rgb="FF3F3F3F"/>
      <name val="Noto Sans Devanagari"/>
      <family val="2"/>
    </font>
    <font>
      <sz val="11"/>
      <color rgb="FF3F3F3F"/>
      <name val="Calibri"/>
      <family val="0"/>
      <charset val="1"/>
    </font>
    <font>
      <b val="true"/>
      <sz val="11"/>
      <color rgb="FF000000"/>
      <name val="Calibri"/>
      <family val="0"/>
      <charset val="1"/>
    </font>
    <font>
      <b val="true"/>
      <sz val="11"/>
      <color rgb="FF000000"/>
      <name val="Noto Sans Devanagari"/>
      <family val="2"/>
    </font>
    <font>
      <b val="true"/>
      <sz val="11"/>
      <name val="Calibri"/>
      <family val="0"/>
      <charset val="1"/>
    </font>
    <font>
      <sz val="11"/>
      <color rgb="FFFFFFFF"/>
      <name val="Calibri"/>
      <family val="0"/>
      <charset val="1"/>
    </font>
  </fonts>
  <fills count="53">
    <fill>
      <patternFill patternType="none"/>
    </fill>
    <fill>
      <patternFill patternType="gray125"/>
    </fill>
    <fill>
      <patternFill patternType="solid">
        <fgColor theme="4" tint="0.7999"/>
        <bgColor rgb="FFE8E8E8"/>
      </patternFill>
    </fill>
    <fill>
      <patternFill patternType="solid">
        <fgColor theme="4" tint="0.5999"/>
        <bgColor rgb="FFD0D0D0"/>
      </patternFill>
    </fill>
    <fill>
      <patternFill patternType="solid">
        <fgColor theme="7" tint="0.3999"/>
        <bgColor rgb="FFF5E960"/>
      </patternFill>
    </fill>
    <fill>
      <patternFill patternType="solid">
        <fgColor rgb="FFFFC7CE"/>
        <bgColor rgb="FFFBE5D6"/>
      </patternFill>
    </fill>
    <fill>
      <patternFill patternType="solid">
        <fgColor rgb="FFFFEB9C"/>
        <bgColor rgb="FFFFE699"/>
      </patternFill>
    </fill>
    <fill>
      <patternFill patternType="solid">
        <fgColor rgb="FFFFFFCC"/>
        <bgColor rgb="FFFFF2CC"/>
      </patternFill>
    </fill>
    <fill>
      <patternFill patternType="solid">
        <fgColor rgb="FFF2F2F2"/>
        <bgColor rgb="FFEDEDED"/>
      </patternFill>
    </fill>
    <fill>
      <patternFill patternType="solid">
        <fgColor rgb="FFC6EFCE"/>
        <bgColor rgb="FFCFE1B9"/>
      </patternFill>
    </fill>
    <fill>
      <patternFill patternType="solid">
        <fgColor rgb="FFFFFFFF"/>
        <bgColor rgb="FFF2F2F2"/>
      </patternFill>
    </fill>
    <fill>
      <patternFill patternType="solid">
        <fgColor theme="2"/>
        <bgColor rgb="FFE8E8E8"/>
      </patternFill>
    </fill>
    <fill>
      <patternFill patternType="solid">
        <fgColor rgb="FFFF0000"/>
        <bgColor rgb="FF9C0006"/>
      </patternFill>
    </fill>
    <fill>
      <patternFill patternType="solid">
        <fgColor rgb="FFCFE1B9"/>
        <bgColor rgb="FFC5E0B4"/>
      </patternFill>
    </fill>
    <fill>
      <patternFill patternType="solid">
        <fgColor rgb="FFFFFF00"/>
        <bgColor rgb="FFF5E960"/>
      </patternFill>
    </fill>
    <fill>
      <patternFill patternType="solid">
        <fgColor theme="9" tint="-0.25"/>
        <bgColor rgb="FF60640C"/>
      </patternFill>
    </fill>
    <fill>
      <patternFill patternType="solid">
        <fgColor theme="7" tint="0.5999"/>
        <bgColor rgb="FFFFEB9C"/>
      </patternFill>
    </fill>
    <fill>
      <patternFill patternType="solid">
        <fgColor rgb="FF97A97C"/>
        <bgColor rgb="FFAFABAB"/>
      </patternFill>
    </fill>
    <fill>
      <patternFill patternType="solid">
        <fgColor rgb="FFF5E960"/>
        <bgColor rgb="FFFFD966"/>
      </patternFill>
    </fill>
    <fill>
      <patternFill patternType="solid">
        <fgColor rgb="FF00B050"/>
        <bgColor rgb="FF008000"/>
      </patternFill>
    </fill>
    <fill>
      <patternFill patternType="solid">
        <fgColor rgb="FF0070C0"/>
        <bgColor rgb="FF00B0F0"/>
      </patternFill>
    </fill>
    <fill>
      <patternFill patternType="solid">
        <fgColor rgb="FF00B0F0"/>
        <bgColor rgb="FF0070C0"/>
      </patternFill>
    </fill>
    <fill>
      <patternFill patternType="solid">
        <fgColor theme="7" tint="-0.25"/>
        <bgColor rgb="FF9C6500"/>
      </patternFill>
    </fill>
    <fill>
      <patternFill patternType="solid">
        <fgColor theme="5" tint="0.3999"/>
        <bgColor rgb="FFF1A983"/>
      </patternFill>
    </fill>
    <fill>
      <patternFill patternType="solid">
        <fgColor theme="9"/>
        <bgColor rgb="FF93BD41"/>
      </patternFill>
    </fill>
    <fill>
      <patternFill patternType="solid">
        <fgColor rgb="FF000000"/>
        <bgColor rgb="FF18100D"/>
      </patternFill>
    </fill>
    <fill>
      <patternFill patternType="solid">
        <fgColor theme="9" tint="0.5999"/>
        <bgColor rgb="FFCFE1B9"/>
      </patternFill>
    </fill>
    <fill>
      <patternFill patternType="solid">
        <fgColor rgb="FFE8E8E8"/>
        <bgColor rgb="FFE7E6E6"/>
      </patternFill>
    </fill>
    <fill>
      <patternFill patternType="solid">
        <fgColor rgb="FF006600"/>
        <bgColor rgb="FF006100"/>
      </patternFill>
    </fill>
    <fill>
      <patternFill patternType="solid">
        <fgColor theme="7" tint="0.7999"/>
        <bgColor rgb="FFFFFFCC"/>
      </patternFill>
    </fill>
    <fill>
      <patternFill patternType="solid">
        <fgColor theme="2" tint="-0.1"/>
        <bgColor rgb="FFD0D0D0"/>
      </patternFill>
    </fill>
    <fill>
      <patternFill patternType="solid">
        <fgColor rgb="FF83CCEB"/>
        <bgColor rgb="FFBDD7EE"/>
      </patternFill>
    </fill>
    <fill>
      <patternFill patternType="mediumGray">
        <fgColor rgb="FF6CE34B"/>
        <bgColor rgb="FF93BD41"/>
      </patternFill>
    </fill>
    <fill>
      <patternFill patternType="solid">
        <fgColor theme="5" tint="0.7999"/>
        <bgColor rgb="FFFFF2CC"/>
      </patternFill>
    </fill>
    <fill>
      <patternFill patternType="solid">
        <fgColor rgb="FFF1A983"/>
        <bgColor rgb="FFF4B183"/>
      </patternFill>
    </fill>
    <fill>
      <patternFill patternType="solid">
        <fgColor theme="6" tint="0.7999"/>
        <bgColor rgb="FFE8E8E8"/>
      </patternFill>
    </fill>
    <fill>
      <patternFill patternType="solid">
        <fgColor rgb="FFD86DCD"/>
        <bgColor rgb="FFB38C89"/>
      </patternFill>
    </fill>
    <fill>
      <patternFill patternType="solid">
        <fgColor rgb="FFD0D0D0"/>
        <bgColor rgb="FFD0CECE"/>
      </patternFill>
    </fill>
    <fill>
      <patternFill patternType="solid">
        <fgColor theme="0" tint="-0.25"/>
        <bgColor rgb="FFC9CBB9"/>
      </patternFill>
    </fill>
    <fill>
      <patternFill patternType="solid">
        <fgColor rgb="FF008000"/>
        <bgColor rgb="FF006600"/>
      </patternFill>
    </fill>
    <fill>
      <patternFill patternType="solid">
        <fgColor theme="2" tint="-0.25"/>
        <bgColor rgb="FFB2B2B2"/>
      </patternFill>
    </fill>
    <fill>
      <patternFill patternType="darkGray">
        <fgColor rgb="FFFE7A1D"/>
        <bgColor rgb="FFF1A983"/>
      </patternFill>
    </fill>
    <fill>
      <patternFill patternType="solid">
        <fgColor rgb="FF93BD41"/>
        <bgColor rgb="FF70AD47"/>
      </patternFill>
    </fill>
    <fill>
      <patternFill patternType="solid">
        <fgColor rgb="FFB38C89"/>
        <bgColor rgb="FFAFABAB"/>
      </patternFill>
    </fill>
    <fill>
      <patternFill patternType="solid">
        <fgColor rgb="FF6E827F"/>
        <bgColor rgb="FF50831A"/>
      </patternFill>
    </fill>
    <fill>
      <patternFill patternType="solid">
        <fgColor rgb="FFB46D61"/>
        <bgColor rgb="FFAF5C20"/>
      </patternFill>
    </fill>
    <fill>
      <patternFill patternType="solid">
        <fgColor rgb="FF18100D"/>
        <bgColor rgb="FF222222"/>
      </patternFill>
    </fill>
    <fill>
      <patternFill patternType="solid">
        <fgColor rgb="FFAF5C20"/>
        <bgColor rgb="FF9C5700"/>
      </patternFill>
    </fill>
    <fill>
      <patternFill patternType="solid">
        <fgColor rgb="FF50831A"/>
        <bgColor rgb="FF60640C"/>
      </patternFill>
    </fill>
    <fill>
      <patternFill patternType="darkGray">
        <fgColor rgb="FF18100D"/>
        <bgColor rgb="FF222222"/>
      </patternFill>
    </fill>
    <fill>
      <patternFill patternType="solid">
        <fgColor rgb="FF6CE34B"/>
        <bgColor rgb="FF70AD47"/>
      </patternFill>
    </fill>
    <fill>
      <patternFill patternType="solid">
        <fgColor rgb="FFC9CBB9"/>
        <bgColor rgb="FFD0CECE"/>
      </patternFill>
    </fill>
    <fill>
      <patternFill patternType="solid">
        <fgColor rgb="FF60640C"/>
        <bgColor rgb="FF50831A"/>
      </patternFill>
    </fill>
  </fills>
  <borders count="62">
    <border diagonalUp="false" diagonalDown="false">
      <left/>
      <right/>
      <top/>
      <bottom/>
      <diagonal/>
    </border>
    <border diagonalUp="false" diagonalDown="false">
      <left style="thin">
        <color rgb="FFB2B2B2"/>
      </left>
      <right style="thin">
        <color rgb="FFB2B2B2"/>
      </right>
      <top style="thin">
        <color rgb="FFB2B2B2"/>
      </top>
      <bottom style="thin">
        <color rgb="FFB2B2B2"/>
      </bottom>
      <diagonal/>
    </border>
    <border diagonalUp="false" diagonalDown="false">
      <left style="thin">
        <color rgb="FF6E827F"/>
      </left>
      <right style="thin">
        <color rgb="FF6E827F"/>
      </right>
      <top style="thin">
        <color rgb="FF6E827F"/>
      </top>
      <bottom style="thin">
        <color rgb="FF6E827F"/>
      </bottom>
      <diagonal/>
    </border>
    <border diagonalUp="false" diagonalDown="false">
      <left style="thin">
        <color rgb="FF3F3F3F"/>
      </left>
      <right style="thin">
        <color rgb="FF3F3F3F"/>
      </right>
      <top style="thin">
        <color rgb="FF3F3F3F"/>
      </top>
      <bottom style="thin">
        <color rgb="FF3F3F3F"/>
      </bottom>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medium"/>
      <bottom style="thin"/>
      <diagonal/>
    </border>
    <border diagonalUp="false" diagonalDown="false">
      <left/>
      <right/>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style="medium"/>
      <diagonal/>
    </border>
    <border diagonalUp="false" diagonalDown="false">
      <left/>
      <right style="thin"/>
      <top style="medium"/>
      <bottom style="medium"/>
      <diagonal/>
    </border>
    <border diagonalUp="false" diagonalDown="false">
      <left style="thin"/>
      <right style="medium"/>
      <top style="medium"/>
      <bottom style="medium"/>
      <diagonal/>
    </border>
    <border diagonalUp="false" diagonalDown="false">
      <left style="medium"/>
      <right style="medium"/>
      <top style="medium"/>
      <bottom style="thin"/>
      <diagonal/>
    </border>
    <border diagonalUp="false" diagonalDown="false">
      <left/>
      <right style="thin"/>
      <top style="medium"/>
      <bottom style="thin"/>
      <diagonal/>
    </border>
    <border diagonalUp="false" diagonalDown="false">
      <left style="medium"/>
      <right style="thin"/>
      <top style="thin"/>
      <bottom style="thin"/>
      <diagonal/>
    </border>
    <border diagonalUp="false" diagonalDown="false">
      <left style="medium"/>
      <right style="medium"/>
      <top style="thin"/>
      <bottom style="thin"/>
      <diagonal/>
    </border>
    <border diagonalUp="false" diagonalDown="false">
      <left style="medium"/>
      <right style="medium"/>
      <top style="thin"/>
      <bottom style="medium"/>
      <diagonal/>
    </border>
    <border diagonalUp="false" diagonalDown="false">
      <left/>
      <right style="thin"/>
      <top style="thin"/>
      <bottom style="medium"/>
      <diagonal/>
    </border>
    <border diagonalUp="false" diagonalDown="false">
      <left style="medium"/>
      <right style="thin"/>
      <top style="thin"/>
      <bottom style="medium"/>
      <diagonal/>
    </border>
    <border diagonalUp="false" diagonalDown="false">
      <left style="medium"/>
      <right style="thin"/>
      <top style="medium"/>
      <bottom style="medium"/>
      <diagonal/>
    </border>
    <border diagonalUp="false" diagonalDown="false">
      <left style="thin"/>
      <right style="thin"/>
      <top style="medium"/>
      <bottom style="medium"/>
      <diagonal/>
    </border>
    <border diagonalUp="false" diagonalDown="false">
      <left style="thin"/>
      <right/>
      <top style="thin"/>
      <bottom style="medium"/>
      <diagonal/>
    </border>
    <border diagonalUp="false" diagonalDown="false">
      <left style="thin"/>
      <right/>
      <top style="medium"/>
      <bottom style="thin"/>
      <diagonal/>
    </border>
    <border diagonalUp="false" diagonalDown="false">
      <left style="thin"/>
      <right style="thin"/>
      <top style="thin"/>
      <bottom/>
      <diagonal/>
    </border>
    <border diagonalUp="false" diagonalDown="false">
      <left style="thin"/>
      <right style="thin"/>
      <top/>
      <bottom style="medium"/>
      <diagonal/>
    </border>
    <border diagonalUp="false" diagonalDown="false">
      <left style="thin"/>
      <right style="medium"/>
      <top/>
      <bottom style="medium"/>
      <diagonal/>
    </border>
    <border diagonalUp="false" diagonalDown="false">
      <left style="medium"/>
      <right/>
      <top style="medium"/>
      <bottom style="medium"/>
      <diagonal/>
    </border>
    <border diagonalUp="false" diagonalDown="false">
      <left/>
      <right style="medium"/>
      <top style="medium"/>
      <bottom style="medium"/>
      <diagonal/>
    </border>
    <border diagonalUp="false" diagonalDown="false">
      <left style="thin"/>
      <right/>
      <top style="thin"/>
      <bottom/>
      <diagonal/>
    </border>
    <border diagonalUp="false" diagonalDown="false">
      <left/>
      <right style="thin"/>
      <top/>
      <bottom style="thin"/>
      <diagonal/>
    </border>
    <border diagonalUp="false" diagonalDown="false">
      <left/>
      <right/>
      <top/>
      <bottom style="thin"/>
      <diagonal/>
    </border>
    <border diagonalUp="false" diagonalDown="false">
      <left style="thin"/>
      <right style="thin"/>
      <top/>
      <bottom style="thin"/>
      <diagonal/>
    </border>
    <border diagonalUp="false" diagonalDown="false">
      <left/>
      <right style="thin"/>
      <top style="thin"/>
      <bottom/>
      <diagonal/>
    </border>
    <border diagonalUp="false" diagonalDown="false">
      <left style="medium"/>
      <right style="thin"/>
      <top style="thin"/>
      <bottom/>
      <diagonal/>
    </border>
    <border diagonalUp="false" diagonalDown="false">
      <left style="thin"/>
      <right style="medium"/>
      <top style="thin"/>
      <bottom/>
      <diagonal/>
    </border>
    <border diagonalUp="false" diagonalDown="false">
      <left style="thin"/>
      <right style="thin"/>
      <top style="medium"/>
      <bottom/>
      <diagonal/>
    </border>
    <border diagonalUp="false" diagonalDown="false">
      <left/>
      <right style="medium"/>
      <top style="medium"/>
      <bottom style="thin"/>
      <diagonal/>
    </border>
    <border diagonalUp="false" diagonalDown="false">
      <left style="medium"/>
      <right style="thin"/>
      <top/>
      <bottom style="thin"/>
      <diagonal/>
    </border>
    <border diagonalUp="false" diagonalDown="false">
      <left/>
      <right style="medium"/>
      <top/>
      <bottom style="thin"/>
      <diagonal/>
    </border>
    <border diagonalUp="false" diagonalDown="false">
      <left style="medium"/>
      <right style="thin"/>
      <top/>
      <bottom style="medium"/>
      <diagonal/>
    </border>
    <border diagonalUp="false" diagonalDown="false">
      <left/>
      <right style="medium"/>
      <top/>
      <bottom style="medium"/>
      <diagonal/>
    </border>
    <border diagonalUp="false" diagonalDown="false">
      <left/>
      <right style="thin"/>
      <top/>
      <bottom style="medium"/>
      <diagonal/>
    </border>
    <border diagonalUp="false" diagonalDown="false">
      <left style="thin"/>
      <right style="medium"/>
      <top/>
      <bottom style="thin"/>
      <diagonal/>
    </border>
    <border diagonalUp="false" diagonalDown="false">
      <left/>
      <right/>
      <top style="medium"/>
      <bottom style="medium"/>
      <diagonal/>
    </border>
    <border diagonalUp="false" diagonalDown="false">
      <left style="medium"/>
      <right style="medium"/>
      <top style="medium"/>
      <bottom/>
      <diagonal/>
    </border>
    <border diagonalUp="false" diagonalDown="false">
      <left style="medium"/>
      <right style="medium"/>
      <top/>
      <bottom/>
      <diagonal/>
    </border>
    <border diagonalUp="false" diagonalDown="false">
      <left style="medium"/>
      <right style="medium"/>
      <top/>
      <bottom style="medium"/>
      <diagonal/>
    </border>
    <border diagonalUp="false" diagonalDown="false">
      <left style="medium"/>
      <right/>
      <top style="medium"/>
      <bottom/>
      <diagonal/>
    </border>
    <border diagonalUp="false" diagonalDown="false">
      <left style="medium"/>
      <right/>
      <top/>
      <bottom/>
      <diagonal/>
    </border>
    <border diagonalUp="false" diagonalDown="false">
      <left style="medium"/>
      <right style="thin"/>
      <top style="medium"/>
      <bottom/>
      <diagonal/>
    </border>
    <border diagonalUp="false" diagonalDown="false">
      <left style="medium"/>
      <right style="thin"/>
      <top/>
      <bottom/>
      <diagonal/>
    </border>
    <border diagonalUp="false" diagonalDown="false">
      <left style="medium"/>
      <right/>
      <top/>
      <bottom style="medium"/>
      <diagonal/>
    </border>
    <border diagonalUp="false" diagonalDown="false">
      <left style="thin"/>
      <right style="medium"/>
      <top style="medium"/>
      <bottom/>
      <diagonal/>
    </border>
    <border diagonalUp="false" diagonalDown="false">
      <left style="medium"/>
      <right/>
      <top style="thin"/>
      <bottom style="medium"/>
      <diagonal/>
    </border>
    <border diagonalUp="false" diagonalDown="false">
      <left style="medium"/>
      <right/>
      <top style="medium"/>
      <bottom style="thin"/>
      <diagonal/>
    </border>
    <border diagonalUp="false" diagonalDown="false">
      <left style="thin"/>
      <right/>
      <top/>
      <bottom style="thin"/>
      <diagonal/>
    </border>
  </borders>
  <cellStyleXfs count="5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6" fillId="6"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7" borderId="1" applyFont="true" applyBorder="tru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4" fontId="8" fillId="8" borderId="2" applyFont="true" applyBorder="tru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7" borderId="1" applyFont="true" applyBorder="true" applyAlignment="true" applyProtection="false">
      <alignment horizontal="general" vertical="bottom" textRotation="0" wrapText="false" indent="0" shrinkToFit="false"/>
    </xf>
    <xf numFmtId="164" fontId="0" fillId="7" borderId="1" applyFont="true" applyBorder="tru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0" fillId="0" borderId="0" applyFont="true" applyBorder="false" applyAlignment="true" applyProtection="false">
      <alignment horizontal="general" vertical="bottom" textRotation="0" wrapText="false" indent="0" shrinkToFit="false"/>
    </xf>
    <xf numFmtId="164" fontId="15" fillId="9" borderId="0" applyFont="true" applyBorder="false" applyAlignment="true" applyProtection="false">
      <alignment horizontal="general" vertical="bottom" textRotation="0" wrapText="false" indent="0" shrinkToFit="false"/>
    </xf>
    <xf numFmtId="164" fontId="7" fillId="6"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0" fillId="7" borderId="1" applyFont="true" applyBorder="true" applyAlignment="true" applyProtection="false">
      <alignment horizontal="general" vertical="bottom" textRotation="0" wrapText="false" indent="0" shrinkToFit="false"/>
    </xf>
    <xf numFmtId="164" fontId="0" fillId="3" borderId="0" applyFont="true" applyBorder="false" applyAlignment="true" applyProtection="false">
      <alignment horizontal="general" vertical="bottom" textRotation="0" wrapText="false" indent="0" shrinkToFit="false"/>
    </xf>
    <xf numFmtId="164" fontId="0" fillId="2" borderId="0" applyFont="true" applyBorder="false" applyAlignment="true" applyProtection="false">
      <alignment horizontal="general" vertical="bottom" textRotation="0" wrapText="false" indent="0" shrinkToFit="false"/>
    </xf>
    <xf numFmtId="164" fontId="28" fillId="8" borderId="3" applyFont="true" applyBorder="tru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78" fillId="0" borderId="0" applyFont="true" applyBorder="false" applyAlignment="true" applyProtection="false">
      <alignment horizontal="general" vertical="bottom" textRotation="0" wrapText="false" indent="0" shrinkToFit="false"/>
    </xf>
    <xf numFmtId="164" fontId="8" fillId="8" borderId="2" applyFont="true" applyBorder="true" applyAlignment="true" applyProtection="false">
      <alignment horizontal="general" vertical="bottom" textRotation="0" wrapText="false" indent="0" shrinkToFit="false"/>
    </xf>
  </cellStyleXfs>
  <cellXfs count="1258">
    <xf numFmtId="164" fontId="0" fillId="0" borderId="0" xfId="0" applyFont="false" applyBorder="false" applyAlignment="false" applyProtection="false">
      <alignment horizontal="general" vertical="bottom" textRotation="0" wrapText="false" indent="0" shrinkToFit="false"/>
      <protection locked="true" hidden="false"/>
    </xf>
    <xf numFmtId="164" fontId="9" fillId="0" borderId="0" xfId="36" applyFont="true" applyBorder="false" applyAlignment="true" applyProtection="false">
      <alignment horizontal="center" vertical="center" textRotation="0" wrapText="false" indent="0" shrinkToFit="false"/>
      <protection locked="true" hidden="false"/>
    </xf>
    <xf numFmtId="164" fontId="9" fillId="0" borderId="0" xfId="36" applyFont="true" applyBorder="false" applyAlignment="true" applyProtection="false">
      <alignment horizontal="center" vertical="center" textRotation="0" wrapText="true" indent="0" shrinkToFit="false"/>
      <protection locked="true" hidden="false"/>
    </xf>
    <xf numFmtId="166" fontId="9" fillId="0" borderId="0" xfId="36" applyFont="true" applyBorder="false" applyAlignment="true" applyProtection="false">
      <alignment horizontal="center" vertical="center" textRotation="0" wrapText="false" indent="0" shrinkToFit="false"/>
      <protection locked="true" hidden="false"/>
    </xf>
    <xf numFmtId="167" fontId="9" fillId="0" borderId="0" xfId="36" applyFont="true" applyBorder="false" applyAlignment="true" applyProtection="false">
      <alignment horizontal="center" vertical="center" textRotation="0" wrapText="false" indent="0" shrinkToFit="false"/>
      <protection locked="true" hidden="false"/>
    </xf>
    <xf numFmtId="168" fontId="9" fillId="0" borderId="0" xfId="36" applyFont="true" applyBorder="false" applyAlignment="true" applyProtection="false">
      <alignment horizontal="center" vertical="center" textRotation="0" wrapText="false" indent="0" shrinkToFit="false"/>
      <protection locked="true" hidden="false"/>
    </xf>
    <xf numFmtId="164" fontId="10" fillId="0" borderId="4" xfId="36" applyFont="true" applyBorder="true" applyAlignment="true" applyProtection="false">
      <alignment horizontal="center" vertical="center" textRotation="0" wrapText="false" indent="0" shrinkToFit="false"/>
      <protection locked="true" hidden="false"/>
    </xf>
    <xf numFmtId="164" fontId="10" fillId="0" borderId="5" xfId="36" applyFont="true" applyBorder="true" applyAlignment="true" applyProtection="false">
      <alignment horizontal="center" vertical="center" textRotation="0" wrapText="false" indent="0" shrinkToFit="false"/>
      <protection locked="true" hidden="false"/>
    </xf>
    <xf numFmtId="164" fontId="11" fillId="10" borderId="6" xfId="0" applyFont="true" applyBorder="true" applyAlignment="true" applyProtection="false">
      <alignment horizontal="center" vertical="center" textRotation="0" wrapText="false" indent="0" shrinkToFit="false"/>
      <protection locked="true" hidden="false"/>
    </xf>
    <xf numFmtId="164" fontId="12" fillId="11" borderId="5" xfId="38" applyFont="true" applyBorder="true" applyAlignment="true" applyProtection="true">
      <alignment horizontal="center" vertical="center" textRotation="0" wrapText="false" indent="0" shrinkToFit="false"/>
      <protection locked="true" hidden="false"/>
    </xf>
    <xf numFmtId="164" fontId="10" fillId="7" borderId="5" xfId="38" applyFont="true" applyBorder="true" applyAlignment="true" applyProtection="true">
      <alignment horizontal="center" vertical="center" textRotation="0" wrapText="false" indent="0" shrinkToFit="false"/>
      <protection locked="true" hidden="false"/>
    </xf>
    <xf numFmtId="164" fontId="12" fillId="7" borderId="5" xfId="38" applyFont="true" applyBorder="true" applyAlignment="true" applyProtection="true">
      <alignment horizontal="center" vertical="center" textRotation="0" wrapText="false" indent="0" shrinkToFit="false"/>
      <protection locked="true" hidden="false"/>
    </xf>
    <xf numFmtId="167" fontId="12" fillId="7" borderId="5" xfId="38" applyFont="true" applyBorder="true" applyAlignment="true" applyProtection="true">
      <alignment horizontal="center" vertical="center" textRotation="0" wrapText="false" indent="0" shrinkToFit="false"/>
      <protection locked="true" hidden="false"/>
    </xf>
    <xf numFmtId="166" fontId="12" fillId="3" borderId="5" xfId="22" applyFont="true" applyBorder="true" applyAlignment="true" applyProtection="true">
      <alignment horizontal="center" vertical="center" textRotation="0" wrapText="false" indent="0" shrinkToFit="false"/>
      <protection locked="true" hidden="false"/>
    </xf>
    <xf numFmtId="164" fontId="13" fillId="7" borderId="5" xfId="38" applyFont="true" applyBorder="true" applyAlignment="true" applyProtection="true">
      <alignment horizontal="center" vertical="center" textRotation="0" wrapText="false" indent="0" shrinkToFit="false"/>
      <protection locked="true" hidden="false"/>
    </xf>
    <xf numFmtId="164" fontId="12" fillId="2" borderId="5" xfId="20" applyFont="true" applyBorder="true" applyAlignment="true" applyProtection="true">
      <alignment horizontal="center" vertical="center" textRotation="0" wrapText="false" indent="0" shrinkToFit="false"/>
      <protection locked="true" hidden="false"/>
    </xf>
    <xf numFmtId="164" fontId="14" fillId="9" borderId="5" xfId="42" applyFont="true" applyBorder="true" applyAlignment="true" applyProtection="true">
      <alignment horizontal="center" vertical="center" textRotation="0" wrapText="true" indent="0" shrinkToFit="false"/>
      <protection locked="true" hidden="false"/>
    </xf>
    <xf numFmtId="164" fontId="16" fillId="4" borderId="5" xfId="25" applyFont="true" applyBorder="true" applyAlignment="true" applyProtection="true">
      <alignment horizontal="center" vertical="center" textRotation="0" wrapText="false" indent="0" shrinkToFit="false"/>
      <protection locked="true" hidden="false"/>
    </xf>
    <xf numFmtId="164" fontId="17" fillId="6" borderId="5" xfId="43" applyFont="true" applyBorder="true" applyAlignment="true" applyProtection="true">
      <alignment horizontal="center" vertical="center" textRotation="0" wrapText="true" indent="0" shrinkToFit="false"/>
      <protection locked="true" hidden="false"/>
    </xf>
    <xf numFmtId="164" fontId="18" fillId="6" borderId="5" xfId="43" applyFont="true" applyBorder="true" applyAlignment="true" applyProtection="true">
      <alignment horizontal="center" vertical="center" textRotation="0" wrapText="true" indent="0" shrinkToFit="false"/>
      <protection locked="true" hidden="false"/>
    </xf>
    <xf numFmtId="169" fontId="19" fillId="5" borderId="5" xfId="44" applyFont="true" applyBorder="true" applyAlignment="true" applyProtection="true">
      <alignment horizontal="center" vertical="center" textRotation="0" wrapText="true" indent="0" shrinkToFit="false"/>
      <protection locked="true" hidden="false"/>
    </xf>
    <xf numFmtId="164" fontId="10" fillId="7" borderId="5" xfId="36" applyFont="true" applyBorder="true" applyAlignment="true" applyProtection="false">
      <alignment horizontal="center" vertical="center" textRotation="0" wrapText="true" indent="0" shrinkToFit="false"/>
      <protection locked="true" hidden="false"/>
    </xf>
    <xf numFmtId="164" fontId="10" fillId="0" borderId="0" xfId="36" applyFont="true" applyBorder="false" applyAlignment="true" applyProtection="false">
      <alignment horizontal="center" vertical="center" textRotation="0" wrapText="false" indent="0" shrinkToFit="false"/>
      <protection locked="true" hidden="false"/>
    </xf>
    <xf numFmtId="164" fontId="10" fillId="0" borderId="0" xfId="36" applyFont="true" applyBorder="false" applyAlignment="false" applyProtection="false">
      <alignment horizontal="general" vertical="bottom" textRotation="0" wrapText="false" indent="0" shrinkToFit="false"/>
      <protection locked="true" hidden="false"/>
    </xf>
    <xf numFmtId="164" fontId="21" fillId="0" borderId="0" xfId="0" applyFont="true" applyBorder="true" applyAlignment="true" applyProtection="false">
      <alignment horizontal="center" vertical="center" textRotation="0" wrapText="true" indent="0" shrinkToFit="false" readingOrder="2"/>
      <protection locked="true" hidden="false"/>
    </xf>
    <xf numFmtId="164" fontId="21" fillId="0" borderId="0" xfId="0" applyFont="true" applyBorder="true" applyAlignment="true" applyProtection="false">
      <alignment horizontal="center" vertical="center" textRotation="0" wrapText="false" indent="0" shrinkToFit="false" readingOrder="2"/>
      <protection locked="true" hidden="false"/>
    </xf>
    <xf numFmtId="164" fontId="11" fillId="10" borderId="5" xfId="0" applyFont="true" applyBorder="true" applyAlignment="true" applyProtection="false">
      <alignment horizontal="center" vertical="center" textRotation="0" wrapText="false" indent="0" shrinkToFit="false"/>
      <protection locked="true" hidden="false"/>
    </xf>
    <xf numFmtId="164" fontId="22" fillId="0" borderId="7"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true" applyProtection="false">
      <alignment horizontal="center" vertical="center" textRotation="0" wrapText="false" indent="0" shrinkToFit="false"/>
      <protection locked="true" hidden="false"/>
    </xf>
    <xf numFmtId="164" fontId="22" fillId="0" borderId="5" xfId="0" applyFont="true" applyBorder="true" applyAlignment="true" applyProtection="false">
      <alignment horizontal="center" vertical="center" textRotation="0" wrapText="false" indent="0" shrinkToFit="false"/>
      <protection locked="true" hidden="false"/>
    </xf>
    <xf numFmtId="164" fontId="11" fillId="10" borderId="8" xfId="0" applyFont="true" applyBorder="true" applyAlignment="true" applyProtection="false">
      <alignment horizontal="center" vertical="center" textRotation="0" wrapText="false" indent="0" shrinkToFit="false"/>
      <protection locked="true" hidden="false"/>
    </xf>
    <xf numFmtId="167" fontId="13" fillId="7" borderId="5" xfId="38" applyFont="true" applyBorder="true" applyAlignment="true" applyProtection="true">
      <alignment horizontal="center" vertical="center" textRotation="0" wrapText="true" indent="0" shrinkToFit="false"/>
      <protection locked="true" hidden="false"/>
    </xf>
    <xf numFmtId="168" fontId="13" fillId="7" borderId="5" xfId="38" applyFont="true" applyBorder="true" applyAlignment="true" applyProtection="true">
      <alignment horizontal="center"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23" fillId="12" borderId="5" xfId="0" applyFont="true" applyBorder="true" applyAlignment="true" applyProtection="false">
      <alignment horizontal="center" vertical="center" textRotation="0" wrapText="false" indent="0" shrinkToFit="false"/>
      <protection locked="true" hidden="false"/>
    </xf>
    <xf numFmtId="164" fontId="24" fillId="13" borderId="5" xfId="0" applyFont="true" applyBorder="true" applyAlignment="true" applyProtection="false">
      <alignment horizontal="center" vertical="center" textRotation="0" wrapText="false" indent="0" shrinkToFit="false"/>
      <protection locked="true" hidden="false"/>
    </xf>
    <xf numFmtId="170" fontId="24" fillId="13" borderId="5" xfId="0" applyFont="true" applyBorder="true" applyAlignment="true" applyProtection="false">
      <alignment horizontal="center" vertical="center" textRotation="0" wrapText="false" indent="0" shrinkToFit="false"/>
      <protection locked="true" hidden="false"/>
    </xf>
    <xf numFmtId="164" fontId="25" fillId="0" borderId="5" xfId="0" applyFont="true" applyBorder="tru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23" fillId="14" borderId="5" xfId="0" applyFont="true" applyBorder="true" applyAlignment="true" applyProtection="false">
      <alignment horizontal="center" vertical="center" textRotation="0" wrapText="false" indent="0" shrinkToFit="false"/>
      <protection locked="true" hidden="false"/>
    </xf>
    <xf numFmtId="164" fontId="23" fillId="15" borderId="5" xfId="0" applyFont="true" applyBorder="true" applyAlignment="true" applyProtection="false">
      <alignment horizontal="center" vertical="center" textRotation="0" wrapText="false" indent="0" shrinkToFit="false"/>
      <protection locked="true" hidden="false"/>
    </xf>
    <xf numFmtId="164" fontId="25" fillId="0" borderId="0" xfId="0" applyFont="true" applyBorder="false" applyAlignment="true" applyProtection="false">
      <alignment horizontal="center" vertical="center" textRotation="0" wrapText="false" indent="0" shrinkToFit="false"/>
      <protection locked="true" hidden="false"/>
    </xf>
    <xf numFmtId="164" fontId="0" fillId="0" borderId="5" xfId="0" applyFont="false" applyBorder="true" applyAlignment="true" applyProtection="false">
      <alignment horizontal="center" vertical="center" textRotation="0" wrapText="false" indent="0" shrinkToFit="false"/>
      <protection locked="true" hidden="false"/>
    </xf>
    <xf numFmtId="164" fontId="9" fillId="0" borderId="5" xfId="36" applyFont="true" applyBorder="true" applyAlignment="true" applyProtection="false">
      <alignment horizontal="center" vertical="center" textRotation="0" wrapText="true" indent="0" shrinkToFit="false"/>
      <protection locked="true" hidden="false"/>
    </xf>
    <xf numFmtId="167" fontId="26" fillId="7" borderId="5" xfId="45" applyFont="true" applyBorder="true" applyAlignment="true" applyProtection="true">
      <alignment horizontal="center" vertical="center" textRotation="0" wrapText="true" indent="0" shrinkToFit="false"/>
      <protection locked="true" hidden="false"/>
    </xf>
    <xf numFmtId="171" fontId="26" fillId="7" borderId="5" xfId="45" applyFont="true" applyBorder="true" applyAlignment="true" applyProtection="true">
      <alignment horizontal="center" vertical="center" textRotation="0" wrapText="false" indent="0" shrinkToFit="false"/>
      <protection locked="true" hidden="false"/>
    </xf>
    <xf numFmtId="164" fontId="27" fillId="7" borderId="5" xfId="45" applyFont="true" applyBorder="true" applyAlignment="true" applyProtection="true">
      <alignment horizontal="center" vertical="center" textRotation="0" wrapText="false" indent="0" shrinkToFit="false"/>
      <protection locked="true" hidden="false"/>
    </xf>
    <xf numFmtId="167" fontId="28" fillId="7" borderId="5" xfId="45" applyFont="true" applyBorder="true" applyAlignment="true" applyProtection="true">
      <alignment horizontal="center" vertical="center" textRotation="0" wrapText="false" indent="0" shrinkToFit="false"/>
      <protection locked="true" hidden="false"/>
    </xf>
    <xf numFmtId="168" fontId="28" fillId="7" borderId="5" xfId="45" applyFont="true" applyBorder="true" applyAlignment="true" applyProtection="true">
      <alignment horizontal="center" vertical="center" textRotation="0" wrapText="false" indent="0" shrinkToFit="false"/>
      <protection locked="true" hidden="false"/>
    </xf>
    <xf numFmtId="164" fontId="28" fillId="7" borderId="5" xfId="45" applyFont="true" applyBorder="true" applyAlignment="true" applyProtection="true">
      <alignment horizontal="center" vertical="center" textRotation="0" wrapText="false" indent="0" shrinkToFit="false"/>
      <protection locked="true" hidden="false"/>
    </xf>
    <xf numFmtId="168" fontId="26" fillId="7" borderId="5" xfId="45" applyFont="true" applyBorder="true" applyAlignment="true" applyProtection="true">
      <alignment horizontal="center" vertical="center" textRotation="0" wrapText="false" indent="0" shrinkToFit="false"/>
      <protection locked="true" hidden="false"/>
    </xf>
    <xf numFmtId="166" fontId="0" fillId="3" borderId="5" xfId="46" applyFont="false" applyBorder="true" applyAlignment="true" applyProtection="true">
      <alignment horizontal="center" vertical="center" textRotation="0" wrapText="false" indent="0" shrinkToFit="false"/>
      <protection locked="true" hidden="false"/>
    </xf>
    <xf numFmtId="167" fontId="28" fillId="7" borderId="5" xfId="45" applyFont="true" applyBorder="true" applyAlignment="true" applyProtection="true">
      <alignment horizontal="center" vertical="center" textRotation="0" wrapText="true" indent="0" shrinkToFit="false"/>
      <protection locked="true" hidden="false"/>
    </xf>
    <xf numFmtId="166" fontId="0" fillId="2" borderId="5" xfId="47" applyFont="false" applyBorder="true" applyAlignment="true" applyProtection="true">
      <alignment horizontal="center" vertical="center" textRotation="0" wrapText="false" indent="0" shrinkToFit="false"/>
      <protection locked="true" hidden="false"/>
    </xf>
    <xf numFmtId="164" fontId="29" fillId="7" borderId="5" xfId="38" applyFont="true" applyBorder="true" applyAlignment="true" applyProtection="true">
      <alignment horizontal="center" vertical="center" textRotation="0" wrapText="false" indent="0" shrinkToFit="false"/>
      <protection locked="true" hidden="false"/>
    </xf>
    <xf numFmtId="166" fontId="9" fillId="2" borderId="5" xfId="20" applyFont="true" applyBorder="true" applyAlignment="true" applyProtection="true">
      <alignment horizontal="center" vertical="center" textRotation="0" wrapText="false" indent="0" shrinkToFit="false"/>
      <protection locked="true" hidden="false"/>
    </xf>
    <xf numFmtId="167" fontId="30" fillId="7" borderId="5" xfId="38" applyFont="true" applyBorder="true" applyAlignment="true" applyProtection="true">
      <alignment horizontal="center" vertical="center" textRotation="0" wrapText="false" indent="0" shrinkToFit="false"/>
      <protection locked="true" hidden="false"/>
    </xf>
    <xf numFmtId="166" fontId="31" fillId="2" borderId="5" xfId="20" applyFont="true" applyBorder="true" applyAlignment="true" applyProtection="true">
      <alignment horizontal="center" vertical="center" textRotation="0" wrapText="false" indent="0" shrinkToFit="false"/>
      <protection locked="true" hidden="false"/>
    </xf>
    <xf numFmtId="167" fontId="26" fillId="7" borderId="5" xfId="45" applyFont="true" applyBorder="true" applyAlignment="true" applyProtection="true">
      <alignment horizontal="center" vertical="center" textRotation="0" wrapText="false" indent="0" shrinkToFit="false"/>
      <protection locked="true" hidden="false"/>
    </xf>
    <xf numFmtId="166" fontId="30" fillId="4" borderId="5" xfId="25" applyFont="true" applyBorder="true" applyAlignment="true" applyProtection="true">
      <alignment horizontal="center" vertical="center" textRotation="0" wrapText="false" indent="0" shrinkToFit="false"/>
      <protection locked="true" hidden="false"/>
    </xf>
    <xf numFmtId="164" fontId="32" fillId="0" borderId="5" xfId="0" applyFont="true" applyBorder="true" applyAlignment="true" applyProtection="false">
      <alignment horizontal="center" vertical="center" textRotation="0" wrapText="false" indent="0" shrinkToFit="false"/>
      <protection locked="true" hidden="false"/>
    </xf>
    <xf numFmtId="164" fontId="9" fillId="0" borderId="5" xfId="36" applyFont="true" applyBorder="tru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top" textRotation="0" wrapText="false" indent="0" shrinkToFit="false"/>
      <protection locked="true" hidden="false"/>
    </xf>
    <xf numFmtId="164" fontId="33" fillId="0" borderId="5" xfId="0" applyFont="true" applyBorder="true" applyAlignment="true" applyProtection="false">
      <alignment horizontal="center" vertical="bottom" textRotation="0" wrapText="false" indent="0" shrinkToFit="false"/>
      <protection locked="true" hidden="false"/>
    </xf>
    <xf numFmtId="164" fontId="24" fillId="0" borderId="5" xfId="0" applyFont="true" applyBorder="true" applyAlignment="true" applyProtection="false">
      <alignment horizontal="center" vertical="center" textRotation="0" wrapText="false" indent="0" shrinkToFit="false"/>
      <protection locked="true" hidden="false"/>
    </xf>
    <xf numFmtId="164" fontId="24" fillId="0" borderId="0" xfId="0" applyFont="true" applyBorder="false" applyAlignment="true" applyProtection="false">
      <alignment horizontal="center" vertical="center" textRotation="0" wrapText="true" indent="0" shrinkToFit="false"/>
      <protection locked="true" hidden="false"/>
    </xf>
    <xf numFmtId="164" fontId="29" fillId="10" borderId="5" xfId="35" applyFont="true" applyBorder="true" applyAlignment="true" applyProtection="true">
      <alignment horizontal="center" vertical="center" textRotation="0" wrapText="true" indent="0" shrinkToFit="false"/>
      <protection locked="true" hidden="false"/>
    </xf>
    <xf numFmtId="164" fontId="0" fillId="16" borderId="0" xfId="30" applyFont="true" applyBorder="false" applyAlignment="true" applyProtection="false">
      <alignment horizontal="center" vertical="center" textRotation="0" wrapText="false" indent="0" shrinkToFit="false"/>
      <protection locked="true" hidden="false"/>
    </xf>
    <xf numFmtId="164" fontId="29" fillId="10" borderId="5" xfId="36" applyFont="true" applyBorder="true" applyAlignment="true" applyProtection="false">
      <alignment horizontal="center" vertical="center" textRotation="0" wrapText="true" indent="0" shrinkToFit="false"/>
      <protection locked="true" hidden="false"/>
    </xf>
    <xf numFmtId="164" fontId="34" fillId="0" borderId="0" xfId="0" applyFont="true" applyBorder="false" applyAlignment="true" applyProtection="false">
      <alignment horizontal="center" vertical="center" textRotation="0" wrapText="true" indent="0" shrinkToFit="false"/>
      <protection locked="true" hidden="false"/>
    </xf>
    <xf numFmtId="164" fontId="25" fillId="0" borderId="0" xfId="0" applyFont="true" applyBorder="false" applyAlignment="true" applyProtection="false">
      <alignment horizontal="center" vertical="center" textRotation="0" wrapText="true" indent="0" shrinkToFit="false"/>
      <protection locked="true" hidden="false"/>
    </xf>
    <xf numFmtId="164" fontId="24" fillId="17" borderId="5" xfId="0" applyFont="true" applyBorder="true" applyAlignment="true" applyProtection="false">
      <alignment horizontal="center" vertical="center" textRotation="0" wrapText="false" indent="0" shrinkToFit="false"/>
      <protection locked="true" hidden="false"/>
    </xf>
    <xf numFmtId="170" fontId="24" fillId="17" borderId="5" xfId="0" applyFont="true" applyBorder="true" applyAlignment="true" applyProtection="false">
      <alignment horizontal="center" vertical="center" textRotation="0" wrapText="false" indent="0" shrinkToFit="false"/>
      <protection locked="true" hidden="false"/>
    </xf>
    <xf numFmtId="164" fontId="26" fillId="7" borderId="5" xfId="45" applyFont="true" applyBorder="true" applyAlignment="true" applyProtection="true">
      <alignment horizontal="center" vertical="center" textRotation="0" wrapText="false" indent="0" shrinkToFit="false"/>
      <protection locked="true" hidden="false"/>
    </xf>
    <xf numFmtId="164" fontId="35" fillId="7" borderId="5" xfId="45" applyFont="true" applyBorder="true" applyAlignment="true" applyProtection="true">
      <alignment horizontal="center" vertical="center" textRotation="0" wrapText="false" indent="0" shrinkToFit="false"/>
      <protection locked="true" hidden="false"/>
    </xf>
    <xf numFmtId="167" fontId="29" fillId="7" borderId="5" xfId="38" applyFont="true" applyBorder="true" applyAlignment="true" applyProtection="true">
      <alignment horizontal="center" vertical="center" textRotation="0" wrapText="false" indent="0" shrinkToFit="false"/>
      <protection locked="true" hidden="false"/>
    </xf>
    <xf numFmtId="164" fontId="9" fillId="0" borderId="9" xfId="36" applyFont="true" applyBorder="true" applyAlignment="true" applyProtection="false">
      <alignment horizontal="center" vertical="center" textRotation="0" wrapText="true" indent="0" shrinkToFit="false"/>
      <protection locked="true" hidden="false"/>
    </xf>
    <xf numFmtId="164" fontId="33" fillId="0" borderId="5" xfId="0" applyFont="true" applyBorder="true" applyAlignment="false" applyProtection="false">
      <alignment horizontal="general" vertical="bottom" textRotation="0" wrapText="false" indent="0" shrinkToFit="false"/>
      <protection locked="true" hidden="false"/>
    </xf>
    <xf numFmtId="164" fontId="24" fillId="0" borderId="5" xfId="0" applyFont="true" applyBorder="true" applyAlignment="true" applyProtection="false">
      <alignment horizontal="center" vertical="top"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24" fillId="18" borderId="5" xfId="0" applyFont="true" applyBorder="true" applyAlignment="true" applyProtection="false">
      <alignment horizontal="center" vertical="center" textRotation="0" wrapText="false" indent="0" shrinkToFit="false"/>
      <protection locked="true" hidden="false"/>
    </xf>
    <xf numFmtId="170" fontId="24" fillId="18" borderId="5" xfId="0" applyFont="true" applyBorder="true" applyAlignment="true" applyProtection="false">
      <alignment horizontal="center" vertical="center" textRotation="0" wrapText="false" indent="0" shrinkToFit="false"/>
      <protection locked="true" hidden="false"/>
    </xf>
    <xf numFmtId="164" fontId="26" fillId="7" borderId="5" xfId="45" applyFont="true" applyBorder="true" applyAlignment="true" applyProtection="true">
      <alignment horizontal="center" vertical="center" textRotation="0" wrapText="true" indent="0" shrinkToFit="false"/>
      <protection locked="true" hidden="false"/>
    </xf>
    <xf numFmtId="164" fontId="34" fillId="0" borderId="0" xfId="31" applyFont="true" applyBorder="false" applyAlignment="true" applyProtection="false">
      <alignment horizontal="center" vertical="center" textRotation="0" wrapText="true" indent="0" shrinkToFit="false"/>
      <protection locked="true" hidden="false"/>
    </xf>
    <xf numFmtId="164" fontId="25" fillId="0" borderId="0" xfId="31" applyFont="true" applyBorder="false" applyAlignment="true" applyProtection="false">
      <alignment horizontal="center" vertical="center" textRotation="0" wrapText="true" indent="0" shrinkToFit="false"/>
      <protection locked="true" hidden="false"/>
    </xf>
    <xf numFmtId="164" fontId="9" fillId="0" borderId="10" xfId="36" applyFont="true" applyBorder="true" applyAlignment="true" applyProtection="false">
      <alignment horizontal="center" vertical="center" textRotation="0" wrapText="false" indent="0" shrinkToFit="false"/>
      <protection locked="true" hidden="false"/>
    </xf>
    <xf numFmtId="164" fontId="36" fillId="0" borderId="5" xfId="0" applyFont="true" applyBorder="true" applyAlignment="true" applyProtection="false">
      <alignment horizontal="general" vertical="top" textRotation="0" wrapText="true" indent="0" shrinkToFit="false"/>
      <protection locked="true" hidden="false"/>
    </xf>
    <xf numFmtId="164" fontId="0" fillId="0" borderId="0" xfId="30" applyFont="false" applyBorder="false" applyAlignment="true" applyProtection="false">
      <alignment horizontal="center" vertical="center" textRotation="0" wrapText="false" indent="0" shrinkToFit="false"/>
      <protection locked="true" hidden="false"/>
    </xf>
    <xf numFmtId="164" fontId="33" fillId="0" borderId="5" xfId="0" applyFont="true" applyBorder="tru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center" vertical="bottom" textRotation="0" wrapText="false" indent="0" shrinkToFit="false"/>
      <protection locked="true" hidden="false"/>
    </xf>
    <xf numFmtId="164" fontId="36" fillId="0" borderId="5" xfId="0" applyFont="true" applyBorder="true" applyAlignment="true" applyProtection="false">
      <alignment horizontal="general" vertical="bottom" textRotation="0" wrapText="true" indent="0" shrinkToFit="false"/>
      <protection locked="true" hidden="false"/>
    </xf>
    <xf numFmtId="164" fontId="37" fillId="13" borderId="5" xfId="0" applyFont="true" applyBorder="true" applyAlignment="true" applyProtection="false">
      <alignment horizontal="center" vertical="center" textRotation="0" wrapText="false" indent="0" shrinkToFit="false"/>
      <protection locked="true" hidden="false"/>
    </xf>
    <xf numFmtId="164" fontId="33" fillId="0" borderId="5" xfId="0" applyFont="true" applyBorder="true" applyAlignment="true" applyProtection="false">
      <alignment horizontal="center" vertical="top" textRotation="0" wrapText="false" indent="0" shrinkToFit="false"/>
      <protection locked="true" hidden="false"/>
    </xf>
    <xf numFmtId="164" fontId="31" fillId="0" borderId="0" xfId="0" applyFont="true" applyBorder="false" applyAlignment="true" applyProtection="false">
      <alignment horizontal="center" vertical="center" textRotation="0" wrapText="false" indent="0" shrinkToFit="false"/>
      <protection locked="true" hidden="false"/>
    </xf>
    <xf numFmtId="164" fontId="31" fillId="0" borderId="0" xfId="0" applyFont="true" applyBorder="false" applyAlignment="true" applyProtection="false">
      <alignment horizontal="center" vertical="center" textRotation="0" wrapText="true" indent="0" shrinkToFit="false"/>
      <protection locked="true" hidden="false"/>
    </xf>
    <xf numFmtId="164" fontId="38" fillId="7" borderId="5" xfId="45" applyFont="true" applyBorder="true" applyAlignment="true" applyProtection="true">
      <alignment horizontal="center" vertical="center" textRotation="0" wrapText="false" indent="0" shrinkToFit="false"/>
      <protection locked="true" hidden="false"/>
    </xf>
    <xf numFmtId="164" fontId="9" fillId="0" borderId="10" xfId="36" applyFont="true" applyBorder="true" applyAlignment="true" applyProtection="false">
      <alignment horizontal="center" vertical="top" textRotation="0" wrapText="true" indent="0" shrinkToFit="false"/>
      <protection locked="true" hidden="false"/>
    </xf>
    <xf numFmtId="164" fontId="23" fillId="0" borderId="0" xfId="0" applyFont="true" applyBorder="false" applyAlignment="true" applyProtection="false">
      <alignment horizontal="center" vertical="center" textRotation="0" wrapText="false" indent="0" shrinkToFit="false"/>
      <protection locked="true" hidden="false"/>
    </xf>
    <xf numFmtId="164" fontId="29" fillId="7" borderId="5" xfId="38" applyFont="true" applyBorder="true" applyAlignment="true" applyProtection="true">
      <alignment horizontal="center" vertical="center" textRotation="0" wrapText="true" indent="0" shrinkToFit="false"/>
      <protection locked="true" hidden="false"/>
    </xf>
    <xf numFmtId="164" fontId="31" fillId="0" borderId="0" xfId="36" applyFont="true" applyBorder="false" applyAlignment="true" applyProtection="false">
      <alignment horizontal="center" vertical="center" textRotation="0" wrapText="false" indent="0" shrinkToFit="false"/>
      <protection locked="true" hidden="false"/>
    </xf>
    <xf numFmtId="164" fontId="33" fillId="0" borderId="0" xfId="0" applyFont="true" applyBorder="false" applyAlignment="true" applyProtection="false">
      <alignment horizontal="left" vertical="center" textRotation="0" wrapText="false" indent="1" shrinkToFit="false"/>
      <protection locked="true" hidden="false"/>
    </xf>
    <xf numFmtId="164" fontId="9" fillId="0" borderId="5" xfId="36" applyFont="true" applyBorder="true" applyAlignment="true" applyProtection="false">
      <alignment horizontal="center" vertical="top" textRotation="0" wrapText="true" indent="0" shrinkToFit="false"/>
      <protection locked="true" hidden="false"/>
    </xf>
    <xf numFmtId="164" fontId="39" fillId="0" borderId="5" xfId="0" applyFont="true" applyBorder="true" applyAlignment="true" applyProtection="false">
      <alignment horizontal="general" vertical="bottom" textRotation="0" wrapText="true" indent="0" shrinkToFit="false" readingOrder="2"/>
      <protection locked="true" hidden="false"/>
    </xf>
    <xf numFmtId="164" fontId="40" fillId="0" borderId="11" xfId="0" applyFont="true" applyBorder="true" applyAlignment="true" applyProtection="false">
      <alignment horizontal="center" vertical="center" textRotation="0" wrapText="false" indent="0" shrinkToFit="false"/>
      <protection locked="true" hidden="false"/>
    </xf>
    <xf numFmtId="164" fontId="40" fillId="0" borderId="6" xfId="0" applyFont="true" applyBorder="true" applyAlignment="true" applyProtection="false">
      <alignment horizontal="center" vertical="top" textRotation="0" wrapText="true" indent="0" shrinkToFit="false"/>
      <protection locked="true" hidden="false"/>
    </xf>
    <xf numFmtId="164" fontId="41" fillId="5" borderId="6" xfId="26" applyFont="true" applyBorder="true" applyAlignment="true" applyProtection="true">
      <alignment horizontal="center" vertical="center" textRotation="0" wrapText="false" indent="0" shrinkToFit="false"/>
      <protection locked="true" hidden="false"/>
    </xf>
    <xf numFmtId="164" fontId="40" fillId="19" borderId="6" xfId="0" applyFont="true" applyBorder="true" applyAlignment="true" applyProtection="false">
      <alignment horizontal="center" vertical="center" textRotation="0" wrapText="false" indent="0" shrinkToFit="false"/>
      <protection locked="true" hidden="false"/>
    </xf>
    <xf numFmtId="164" fontId="40" fillId="20" borderId="6" xfId="0" applyFont="true" applyBorder="true" applyAlignment="true" applyProtection="false">
      <alignment horizontal="center" vertical="center" textRotation="0" wrapText="false" indent="0" shrinkToFit="false"/>
      <protection locked="true" hidden="false"/>
    </xf>
    <xf numFmtId="164" fontId="40" fillId="21" borderId="6" xfId="0" applyFont="true" applyBorder="true" applyAlignment="true" applyProtection="false">
      <alignment horizontal="center" vertical="center" textRotation="0" wrapText="false" indent="0" shrinkToFit="false"/>
      <protection locked="true" hidden="false"/>
    </xf>
    <xf numFmtId="164" fontId="40" fillId="12" borderId="6" xfId="0" applyFont="true" applyBorder="true" applyAlignment="true" applyProtection="false">
      <alignment horizontal="center" vertical="center" textRotation="0" wrapText="false" indent="0" shrinkToFit="false"/>
      <protection locked="true" hidden="false"/>
    </xf>
    <xf numFmtId="164" fontId="40" fillId="0" borderId="7" xfId="0" applyFont="true" applyBorder="true" applyAlignment="true" applyProtection="false">
      <alignment horizontal="center" vertical="center" textRotation="0" wrapText="false" indent="0" shrinkToFit="false"/>
      <protection locked="true" hidden="false"/>
    </xf>
    <xf numFmtId="164" fontId="42" fillId="0" borderId="11" xfId="0" applyFont="true" applyBorder="true" applyAlignment="true" applyProtection="false">
      <alignment horizontal="center" vertical="center" textRotation="0" wrapText="false" indent="0" shrinkToFit="false"/>
      <protection locked="true" hidden="false"/>
    </xf>
    <xf numFmtId="164" fontId="43" fillId="6" borderId="5" xfId="43" applyFont="true" applyBorder="true" applyAlignment="true" applyProtection="true">
      <alignment horizontal="center" vertical="center" textRotation="0" wrapText="false" indent="0" shrinkToFit="false"/>
      <protection locked="true" hidden="false"/>
    </xf>
    <xf numFmtId="172" fontId="25" fillId="0" borderId="5" xfId="0" applyFont="true" applyBorder="true" applyAlignment="true" applyProtection="false">
      <alignment horizontal="center" vertical="center" textRotation="0" wrapText="false" indent="0" shrinkToFit="false"/>
      <protection locked="true" hidden="false"/>
    </xf>
    <xf numFmtId="164" fontId="43" fillId="6" borderId="12" xfId="43" applyFont="true" applyBorder="true" applyAlignment="true" applyProtection="true">
      <alignment horizontal="center" vertical="center" textRotation="0" wrapText="false" indent="0" shrinkToFit="false"/>
      <protection locked="true" hidden="false"/>
    </xf>
    <xf numFmtId="164" fontId="0" fillId="2" borderId="0" xfId="30" applyFont="true" applyBorder="false" applyAlignment="true" applyProtection="false">
      <alignment horizontal="center" vertical="center" textRotation="0" wrapText="false" indent="0" shrinkToFit="false"/>
      <protection locked="true" hidden="false"/>
    </xf>
    <xf numFmtId="164" fontId="41" fillId="5" borderId="11" xfId="26" applyFont="true" applyBorder="true" applyAlignment="true" applyProtection="true">
      <alignment horizontal="center" vertical="center" textRotation="0" wrapText="false" indent="0" shrinkToFit="false"/>
      <protection locked="true" hidden="false"/>
    </xf>
    <xf numFmtId="164" fontId="44" fillId="5" borderId="13" xfId="26" applyFont="true" applyBorder="true" applyAlignment="true" applyProtection="true">
      <alignment horizontal="center" vertical="center" textRotation="0" wrapText="false" indent="0" shrinkToFit="false"/>
      <protection locked="true" hidden="false"/>
    </xf>
    <xf numFmtId="172" fontId="44" fillId="5" borderId="13" xfId="26" applyFont="true" applyBorder="true" applyAlignment="true" applyProtection="true">
      <alignment horizontal="center" vertical="center" textRotation="0" wrapText="false" indent="0" shrinkToFit="false"/>
      <protection locked="true" hidden="false"/>
    </xf>
    <xf numFmtId="164" fontId="25" fillId="0" borderId="13" xfId="0" applyFont="true" applyBorder="true" applyAlignment="true" applyProtection="false">
      <alignment horizontal="center" vertical="center" textRotation="0" wrapText="false" indent="0" shrinkToFit="false"/>
      <protection locked="true" hidden="false"/>
    </xf>
    <xf numFmtId="164" fontId="44" fillId="5" borderId="14" xfId="26" applyFont="true" applyBorder="true" applyAlignment="true" applyProtection="true">
      <alignment horizontal="center" vertical="center" textRotation="0" wrapText="false" indent="0" shrinkToFit="false"/>
      <protection locked="true" hidden="false"/>
    </xf>
    <xf numFmtId="167" fontId="29" fillId="7" borderId="5" xfId="38" applyFont="true" applyBorder="true" applyAlignment="true" applyProtection="true">
      <alignment horizontal="center" vertical="center" textRotation="0" wrapText="true" indent="0" shrinkToFit="false"/>
      <protection locked="true" hidden="false"/>
    </xf>
    <xf numFmtId="164" fontId="45" fillId="0" borderId="5" xfId="36" applyFont="true" applyBorder="true" applyAlignment="true" applyProtection="false">
      <alignment horizontal="center" vertical="top" textRotation="0" wrapText="true" indent="0" shrinkToFit="false"/>
      <protection locked="true" hidden="false"/>
    </xf>
    <xf numFmtId="164" fontId="25" fillId="20" borderId="15" xfId="0" applyFont="true" applyBorder="true" applyAlignment="true" applyProtection="false">
      <alignment horizontal="center" vertical="center" textRotation="0" wrapText="false" indent="0" shrinkToFit="false"/>
      <protection locked="true" hidden="false"/>
    </xf>
    <xf numFmtId="164" fontId="25" fillId="0" borderId="16" xfId="0" applyFont="true" applyBorder="true" applyAlignment="true" applyProtection="false">
      <alignment horizontal="center" vertical="center" textRotation="0" wrapText="false" indent="0" shrinkToFit="false"/>
      <protection locked="true" hidden="false"/>
    </xf>
    <xf numFmtId="172" fontId="25" fillId="0" borderId="17" xfId="0" applyFont="true" applyBorder="true" applyAlignment="true" applyProtection="false">
      <alignment horizontal="center" vertical="center" textRotation="0" wrapText="false" indent="0" shrinkToFit="false"/>
      <protection locked="true" hidden="false"/>
    </xf>
    <xf numFmtId="164" fontId="23" fillId="15" borderId="13" xfId="0" applyFont="true" applyBorder="true" applyAlignment="true" applyProtection="false">
      <alignment horizontal="center" vertical="center" textRotation="0" wrapText="false" indent="0" shrinkToFit="false"/>
      <protection locked="true" hidden="false"/>
    </xf>
    <xf numFmtId="164" fontId="24" fillId="13" borderId="13" xfId="0" applyFont="true" applyBorder="true" applyAlignment="true" applyProtection="false">
      <alignment horizontal="center" vertical="center" textRotation="0" wrapText="false" indent="0" shrinkToFit="false"/>
      <protection locked="true" hidden="false"/>
    </xf>
    <xf numFmtId="170" fontId="24" fillId="13" borderId="13" xfId="0" applyFont="true" applyBorder="true" applyAlignment="true" applyProtection="false">
      <alignment horizontal="center" vertical="center" textRotation="0" wrapText="false" indent="0" shrinkToFit="false"/>
      <protection locked="true" hidden="false"/>
    </xf>
    <xf numFmtId="164" fontId="6" fillId="6" borderId="0" xfId="0" applyFont="true" applyBorder="false" applyAlignment="true" applyProtection="false">
      <alignment horizontal="center" vertical="center" textRotation="0" wrapText="false" indent="0" shrinkToFit="false"/>
      <protection locked="true" hidden="false"/>
    </xf>
    <xf numFmtId="164" fontId="46" fillId="0" borderId="0" xfId="0" applyFont="true" applyBorder="true" applyAlignment="true" applyProtection="false">
      <alignment horizontal="center" vertical="center" textRotation="0" wrapText="true" indent="0" shrinkToFit="false"/>
      <protection locked="true" hidden="false"/>
    </xf>
    <xf numFmtId="164" fontId="40" fillId="0" borderId="8" xfId="0" applyFont="true" applyBorder="true" applyAlignment="true" applyProtection="false">
      <alignment horizontal="center" vertical="center" textRotation="0" wrapText="false" indent="0" shrinkToFit="false"/>
      <protection locked="true" hidden="false"/>
    </xf>
    <xf numFmtId="164" fontId="40" fillId="0" borderId="6" xfId="0" applyFont="true" applyBorder="true" applyAlignment="true" applyProtection="false">
      <alignment horizontal="center" vertical="center" textRotation="0" wrapText="false" indent="0" shrinkToFit="false"/>
      <protection locked="true" hidden="false"/>
    </xf>
    <xf numFmtId="164" fontId="47" fillId="0" borderId="0" xfId="0" applyFont="true" applyBorder="false" applyAlignment="true" applyProtection="false">
      <alignment horizontal="center" vertical="center" textRotation="0" wrapText="true" indent="0" shrinkToFit="false"/>
      <protection locked="true" hidden="false"/>
    </xf>
    <xf numFmtId="164" fontId="48" fillId="0" borderId="0" xfId="0" applyFont="true" applyBorder="false" applyAlignment="true" applyProtection="false">
      <alignment horizontal="center" vertical="center" textRotation="0" wrapText="true" indent="0" shrinkToFit="false"/>
      <protection locked="true" hidden="false"/>
    </xf>
    <xf numFmtId="164" fontId="40" fillId="19" borderId="18" xfId="0" applyFont="true" applyBorder="true" applyAlignment="true" applyProtection="false">
      <alignment horizontal="center" vertical="center" textRotation="0" wrapText="false" indent="0" shrinkToFit="false"/>
      <protection locked="true" hidden="false"/>
    </xf>
    <xf numFmtId="164" fontId="40" fillId="20" borderId="19" xfId="0" applyFont="true" applyBorder="true" applyAlignment="true" applyProtection="false">
      <alignment horizontal="center" vertical="center" textRotation="0" wrapText="false" indent="0" shrinkToFit="false"/>
      <protection locked="true" hidden="false"/>
    </xf>
    <xf numFmtId="164" fontId="40" fillId="12" borderId="7" xfId="0" applyFont="true" applyBorder="true" applyAlignment="true" applyProtection="false">
      <alignment horizontal="center" vertical="top" textRotation="0" wrapText="true" indent="0" shrinkToFit="false"/>
      <protection locked="true" hidden="false"/>
    </xf>
    <xf numFmtId="164" fontId="42" fillId="0" borderId="20" xfId="0" applyFont="true" applyBorder="true" applyAlignment="true" applyProtection="false">
      <alignment horizontal="center" vertical="center" textRotation="0" wrapText="false" indent="0" shrinkToFit="false"/>
      <protection locked="true" hidden="false"/>
    </xf>
    <xf numFmtId="164" fontId="9" fillId="0" borderId="11" xfId="36" applyFont="true" applyBorder="true" applyAlignment="true" applyProtection="false">
      <alignment horizontal="center" vertical="top" textRotation="0" wrapText="true" indent="0" shrinkToFit="false"/>
      <protection locked="true" hidden="false"/>
    </xf>
    <xf numFmtId="164" fontId="49" fillId="0" borderId="0" xfId="0" applyFont="true" applyBorder="false" applyAlignment="true" applyProtection="false">
      <alignment horizontal="center" vertical="center" textRotation="0" wrapText="true" indent="0" shrinkToFit="false" readingOrder="2"/>
      <protection locked="true" hidden="false"/>
    </xf>
    <xf numFmtId="164" fontId="43" fillId="0" borderId="0" xfId="0" applyFont="true" applyBorder="false" applyAlignment="true" applyProtection="false">
      <alignment horizontal="center" vertical="center" textRotation="0" wrapText="true" indent="0" shrinkToFit="false"/>
      <protection locked="true" hidden="false"/>
    </xf>
    <xf numFmtId="172" fontId="49" fillId="0" borderId="0" xfId="0" applyFont="true" applyBorder="false" applyAlignment="true" applyProtection="false">
      <alignment horizontal="center" vertical="center" textRotation="0" wrapText="true" indent="0" shrinkToFit="false"/>
      <protection locked="true" hidden="false"/>
    </xf>
    <xf numFmtId="164" fontId="49" fillId="0" borderId="0" xfId="0" applyFont="true" applyBorder="false" applyAlignment="true" applyProtection="false">
      <alignment horizontal="center" vertical="center" textRotation="0" wrapText="true" indent="0" shrinkToFit="false"/>
      <protection locked="true" hidden="false"/>
    </xf>
    <xf numFmtId="164" fontId="25" fillId="0" borderId="21" xfId="0" applyFont="true" applyBorder="true" applyAlignment="true" applyProtection="false">
      <alignment horizontal="center" vertical="center" textRotation="0" wrapText="false" indent="0" shrinkToFit="false"/>
      <protection locked="true" hidden="false"/>
    </xf>
    <xf numFmtId="164" fontId="25" fillId="0" borderId="11" xfId="0" applyFont="true" applyBorder="true" applyAlignment="true" applyProtection="false">
      <alignment horizontal="center" vertical="center" textRotation="0" wrapText="false" indent="0" shrinkToFit="false"/>
      <protection locked="true" hidden="false"/>
    </xf>
    <xf numFmtId="164" fontId="25" fillId="0" borderId="12" xfId="0" applyFont="true" applyBorder="true" applyAlignment="true" applyProtection="false">
      <alignment horizontal="center" vertical="center" textRotation="0" wrapText="false" indent="0" shrinkToFit="false"/>
      <protection locked="true" hidden="false"/>
    </xf>
    <xf numFmtId="172" fontId="25" fillId="0" borderId="22" xfId="0" applyFont="true" applyBorder="true" applyAlignment="true" applyProtection="false">
      <alignment horizontal="center" vertical="center" textRotation="0" wrapText="false" indent="0" shrinkToFit="false"/>
      <protection locked="true" hidden="false"/>
    </xf>
    <xf numFmtId="172" fontId="25" fillId="0" borderId="23" xfId="0" applyFont="true" applyBorder="true" applyAlignment="true" applyProtection="false">
      <alignment horizontal="center" vertical="center" textRotation="0" wrapText="false" indent="0" shrinkToFit="false"/>
      <protection locked="true" hidden="false"/>
    </xf>
    <xf numFmtId="172" fontId="25" fillId="0" borderId="13" xfId="0" applyFont="true" applyBorder="true" applyAlignment="true" applyProtection="false">
      <alignment horizontal="center" vertical="center" textRotation="0" wrapText="false" indent="0" shrinkToFit="false"/>
      <protection locked="true" hidden="false"/>
    </xf>
    <xf numFmtId="172" fontId="25" fillId="0" borderId="14" xfId="0" applyFont="true" applyBorder="true" applyAlignment="true" applyProtection="false">
      <alignment horizontal="center" vertical="center" textRotation="0" wrapText="false" indent="0" shrinkToFit="false"/>
      <protection locked="true" hidden="false"/>
    </xf>
    <xf numFmtId="164" fontId="40" fillId="0" borderId="6"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false" indent="0" shrinkToFit="false"/>
      <protection locked="true" hidden="false"/>
    </xf>
    <xf numFmtId="165" fontId="47" fillId="0" borderId="0" xfId="19" applyFont="true" applyBorder="true" applyAlignment="true" applyProtection="true">
      <alignment horizontal="center" vertical="center" textRotation="0" wrapText="true" indent="0" shrinkToFit="false"/>
      <protection locked="true" hidden="false"/>
    </xf>
    <xf numFmtId="164" fontId="43" fillId="6" borderId="10" xfId="43" applyFont="true" applyBorder="true" applyAlignment="true" applyProtection="true">
      <alignment horizontal="center" vertical="center" textRotation="0" wrapText="false" indent="0" shrinkToFit="false"/>
      <protection locked="true" hidden="false"/>
    </xf>
    <xf numFmtId="164" fontId="41" fillId="5" borderId="24" xfId="26" applyFont="true" applyBorder="true" applyAlignment="true" applyProtection="true">
      <alignment horizontal="center" vertical="center" textRotation="0" wrapText="false" indent="0" shrinkToFit="false"/>
      <protection locked="true" hidden="false"/>
    </xf>
    <xf numFmtId="164" fontId="25" fillId="0" borderId="6" xfId="0" applyFont="true" applyBorder="true" applyAlignment="true" applyProtection="false">
      <alignment horizontal="center" vertical="center" textRotation="0" wrapText="false" indent="0" shrinkToFit="false"/>
      <protection locked="true" hidden="false"/>
    </xf>
    <xf numFmtId="172" fontId="25" fillId="0" borderId="7" xfId="0" applyFont="true" applyBorder="true" applyAlignment="true" applyProtection="false">
      <alignment horizontal="center" vertical="center" textRotation="0" wrapText="false" indent="0" shrinkToFit="false"/>
      <protection locked="true" hidden="false"/>
    </xf>
    <xf numFmtId="172" fontId="25" fillId="0" borderId="12" xfId="0" applyFont="true" applyBorder="true" applyAlignment="true" applyProtection="false">
      <alignment horizontal="center" vertical="center" textRotation="0" wrapText="false" indent="0" shrinkToFit="false"/>
      <protection locked="true" hidden="false"/>
    </xf>
    <xf numFmtId="164" fontId="25" fillId="22" borderId="25" xfId="0" applyFont="true" applyBorder="true" applyAlignment="true" applyProtection="false">
      <alignment horizontal="center" vertical="center" textRotation="0" wrapText="false" indent="0" shrinkToFit="false"/>
      <protection locked="true" hidden="false"/>
    </xf>
    <xf numFmtId="164" fontId="25" fillId="0" borderId="26" xfId="0" applyFont="true" applyBorder="true" applyAlignment="true" applyProtection="false">
      <alignment horizontal="center" vertical="center" textRotation="0" wrapText="false" indent="0" shrinkToFit="false"/>
      <protection locked="true" hidden="false"/>
    </xf>
    <xf numFmtId="164" fontId="29" fillId="0" borderId="5" xfId="0" applyFont="true" applyBorder="true" applyAlignment="true" applyProtection="false">
      <alignment horizontal="center" vertical="center" textRotation="0" wrapText="false" indent="0" shrinkToFit="false"/>
      <protection locked="true" hidden="false"/>
    </xf>
    <xf numFmtId="164" fontId="0" fillId="0" borderId="5" xfId="0" applyFont="true" applyBorder="true" applyAlignment="true" applyProtection="false">
      <alignment horizontal="center" vertical="bottom" textRotation="0" wrapText="false" indent="0" shrinkToFit="false"/>
      <protection locked="true" hidden="false"/>
    </xf>
    <xf numFmtId="164" fontId="9" fillId="0" borderId="11" xfId="36" applyFont="true" applyBorder="true" applyAlignment="true" applyProtection="false">
      <alignment horizontal="center" vertical="center" textRotation="0" wrapText="false" indent="0" shrinkToFit="false"/>
      <protection locked="true" hidden="false"/>
    </xf>
    <xf numFmtId="164" fontId="44" fillId="5" borderId="27" xfId="26" applyFont="true" applyBorder="true" applyAlignment="true" applyProtection="true">
      <alignment horizontal="center" vertical="center" textRotation="0" wrapText="false" indent="0" shrinkToFit="false"/>
      <protection locked="true" hidden="false"/>
    </xf>
    <xf numFmtId="172" fontId="48" fillId="0" borderId="0" xfId="0" applyFont="true" applyBorder="false" applyAlignment="true" applyProtection="false">
      <alignment horizontal="center" vertical="center" textRotation="0" wrapText="true" indent="0" shrinkToFit="false"/>
      <protection locked="true" hidden="false"/>
    </xf>
    <xf numFmtId="164" fontId="50" fillId="0" borderId="0" xfId="0" applyFont="true" applyBorder="false" applyAlignment="true" applyProtection="false">
      <alignment horizontal="center" vertical="center" textRotation="0" wrapText="false" indent="0" shrinkToFit="false"/>
      <protection locked="true" hidden="false"/>
    </xf>
    <xf numFmtId="164" fontId="51" fillId="0" borderId="0" xfId="0" applyFont="true" applyBorder="false" applyAlignment="true" applyProtection="false">
      <alignment horizontal="center" vertical="center" textRotation="0" wrapText="false" indent="0" shrinkToFit="false"/>
      <protection locked="true" hidden="false"/>
    </xf>
    <xf numFmtId="164" fontId="5" fillId="5" borderId="5" xfId="26" applyFont="true" applyBorder="true" applyAlignment="true" applyProtection="true">
      <alignment horizontal="center" vertical="center" textRotation="0" wrapText="false" indent="0" shrinkToFit="false"/>
      <protection locked="true" hidden="false"/>
    </xf>
    <xf numFmtId="164" fontId="40" fillId="19" borderId="8" xfId="0" applyFont="true" applyBorder="true" applyAlignment="true" applyProtection="false">
      <alignment horizontal="center" vertical="center" textRotation="0" wrapText="false" indent="0" shrinkToFit="false"/>
      <protection locked="true" hidden="false"/>
    </xf>
    <xf numFmtId="164" fontId="40" fillId="12" borderId="7" xfId="0" applyFont="true" applyBorder="true" applyAlignment="true" applyProtection="false">
      <alignment horizontal="center" vertical="center" textRotation="0" wrapText="false" indent="0" shrinkToFit="false"/>
      <protection locked="true" hidden="false"/>
    </xf>
    <xf numFmtId="164" fontId="40" fillId="0" borderId="28" xfId="0" applyFont="true" applyBorder="true" applyAlignment="true" applyProtection="false">
      <alignment horizontal="center" vertical="center" textRotation="0" wrapText="false" indent="0" shrinkToFit="false"/>
      <protection locked="true" hidden="false"/>
    </xf>
    <xf numFmtId="164" fontId="25" fillId="23" borderId="25" xfId="0" applyFont="true" applyBorder="true" applyAlignment="true" applyProtection="false">
      <alignment horizontal="center" vertical="center" textRotation="0" wrapText="false" indent="0" shrinkToFit="false"/>
      <protection locked="true" hidden="false"/>
    </xf>
    <xf numFmtId="164" fontId="52" fillId="0" borderId="5" xfId="0" applyFont="true" applyBorder="true" applyAlignment="true" applyProtection="false">
      <alignment horizontal="center" vertical="center" textRotation="0" wrapText="false" indent="0" shrinkToFit="false"/>
      <protection locked="true" hidden="false"/>
    </xf>
    <xf numFmtId="164" fontId="53" fillId="0" borderId="0" xfId="0" applyFont="true" applyBorder="false" applyAlignment="true" applyProtection="false">
      <alignment horizontal="center" vertical="bottom" textRotation="0" wrapText="false" indent="0" shrinkToFit="false"/>
      <protection locked="true" hidden="false"/>
    </xf>
    <xf numFmtId="172" fontId="25" fillId="0" borderId="24" xfId="0" applyFont="true" applyBorder="true" applyAlignment="true" applyProtection="false">
      <alignment horizontal="center" vertical="center" textRotation="0" wrapText="false" indent="0" shrinkToFit="false"/>
      <protection locked="true" hidden="false"/>
    </xf>
    <xf numFmtId="164" fontId="25" fillId="0" borderId="8" xfId="0" applyFont="true" applyBorder="true" applyAlignment="true" applyProtection="false">
      <alignment horizontal="center" vertical="center" textRotation="0" wrapText="false" indent="0" shrinkToFit="false"/>
      <protection locked="true" hidden="false"/>
    </xf>
    <xf numFmtId="164" fontId="9" fillId="0" borderId="11" xfId="36" applyFont="true" applyBorder="true" applyAlignment="true" applyProtection="false">
      <alignment horizontal="center" vertical="center" textRotation="0" wrapText="true" indent="0" shrinkToFit="false"/>
      <protection locked="true" hidden="false"/>
    </xf>
    <xf numFmtId="165" fontId="51" fillId="0" borderId="0" xfId="0" applyFont="true" applyBorder="false" applyAlignment="true" applyProtection="false">
      <alignment horizontal="center" vertical="center" textRotation="0" wrapText="false" indent="0" shrinkToFit="false"/>
      <protection locked="true" hidden="false"/>
    </xf>
    <xf numFmtId="164" fontId="5" fillId="5" borderId="13" xfId="26" applyFont="true" applyBorder="true" applyAlignment="true" applyProtection="true">
      <alignment horizontal="center" vertical="center" textRotation="0" wrapText="false" indent="0" shrinkToFit="false"/>
      <protection locked="true" hidden="false"/>
    </xf>
    <xf numFmtId="164" fontId="25" fillId="0" borderId="20" xfId="0" applyFont="true" applyBorder="true" applyAlignment="true" applyProtection="false">
      <alignment horizontal="center" vertical="center" textRotation="0" wrapText="false" indent="0" shrinkToFit="false"/>
      <protection locked="true" hidden="false"/>
    </xf>
    <xf numFmtId="164" fontId="50" fillId="0" borderId="0" xfId="0" applyFont="true" applyBorder="false" applyAlignment="true" applyProtection="false">
      <alignment horizontal="center" vertical="center" textRotation="0" wrapText="true" indent="0" shrinkToFit="false"/>
      <protection locked="true" hidden="false"/>
    </xf>
    <xf numFmtId="164" fontId="25" fillId="24" borderId="25" xfId="0" applyFont="true" applyBorder="true" applyAlignment="true" applyProtection="false">
      <alignment horizontal="center" vertical="center" textRotation="0" wrapText="false" indent="0" shrinkToFit="false"/>
      <protection locked="true" hidden="false"/>
    </xf>
    <xf numFmtId="164" fontId="5" fillId="5" borderId="20" xfId="26" applyFont="true" applyBorder="true" applyAlignment="true" applyProtection="true">
      <alignment horizontal="center" vertical="center" textRotation="0" wrapText="false" indent="0" shrinkToFit="false"/>
      <protection locked="true" hidden="false"/>
    </xf>
    <xf numFmtId="164" fontId="54" fillId="0" borderId="0" xfId="0" applyFont="true" applyBorder="false" applyAlignment="true" applyProtection="false">
      <alignment horizontal="center" vertical="center" textRotation="0" wrapText="true" indent="0" shrinkToFit="false"/>
      <protection locked="true" hidden="false"/>
    </xf>
    <xf numFmtId="165" fontId="54" fillId="0" borderId="0" xfId="0" applyFont="true" applyBorder="false" applyAlignment="true" applyProtection="false">
      <alignment horizontal="center" vertical="center" textRotation="0" wrapText="true" indent="0" shrinkToFit="false"/>
      <protection locked="true" hidden="false"/>
    </xf>
    <xf numFmtId="164" fontId="5" fillId="5" borderId="24" xfId="26" applyFont="true" applyBorder="true" applyAlignment="true" applyProtection="true">
      <alignment horizontal="center" vertical="center" textRotation="0" wrapText="false" indent="0" shrinkToFit="false"/>
      <protection locked="true" hidden="false"/>
    </xf>
    <xf numFmtId="164" fontId="53" fillId="0" borderId="0" xfId="0" applyFont="true" applyBorder="false" applyAlignment="true" applyProtection="false">
      <alignment horizontal="center" vertical="center" textRotation="0" wrapText="false" indent="0" shrinkToFit="false"/>
      <protection locked="true" hidden="false"/>
    </xf>
    <xf numFmtId="164" fontId="53" fillId="0" borderId="0" xfId="0" applyFont="true" applyBorder="false" applyAlignment="true" applyProtection="false">
      <alignment horizontal="center" vertical="top" textRotation="0" wrapText="true" indent="0" shrinkToFit="false"/>
      <protection locked="true" hidden="false"/>
    </xf>
    <xf numFmtId="164" fontId="9" fillId="0" borderId="5" xfId="36" applyFont="true" applyBorder="true" applyAlignment="true" applyProtection="false">
      <alignment horizontal="center" vertical="top" textRotation="0" wrapText="false" indent="0" shrinkToFit="false"/>
      <protection locked="true" hidden="false"/>
    </xf>
    <xf numFmtId="164" fontId="44" fillId="5" borderId="5" xfId="26" applyFont="true" applyBorder="true" applyAlignment="true" applyProtection="true">
      <alignment horizontal="center" vertical="center" textRotation="0" wrapText="false" indent="0" shrinkToFit="false"/>
      <protection locked="true" hidden="false"/>
    </xf>
    <xf numFmtId="164" fontId="0" fillId="0" borderId="5" xfId="36" applyFont="fals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center" vertical="top" textRotation="0" wrapText="true" indent="0" shrinkToFit="false"/>
      <protection locked="true" hidden="false"/>
    </xf>
    <xf numFmtId="164" fontId="0" fillId="0" borderId="0" xfId="36" applyFont="false" applyBorder="false" applyAlignment="true" applyProtection="false">
      <alignment horizontal="center" vertical="center" textRotation="0" wrapText="false" indent="0" shrinkToFit="false"/>
      <protection locked="true" hidden="false"/>
    </xf>
    <xf numFmtId="164" fontId="9" fillId="0" borderId="5" xfId="36" applyFont="true" applyBorder="true" applyAlignment="true" applyProtection="false">
      <alignment horizontal="center" vertical="bottom" textRotation="0" wrapText="false" indent="0" shrinkToFit="false"/>
      <protection locked="true" hidden="false"/>
    </xf>
    <xf numFmtId="164" fontId="55" fillId="0" borderId="0" xfId="0" applyFont="true" applyBorder="false" applyAlignment="true" applyProtection="false">
      <alignment horizontal="center" vertical="center" textRotation="0" wrapText="true" indent="0" shrinkToFit="false"/>
      <protection locked="true" hidden="false"/>
    </xf>
    <xf numFmtId="165" fontId="47" fillId="0" borderId="0" xfId="0" applyFont="true" applyBorder="false" applyAlignment="true" applyProtection="false">
      <alignment horizontal="center" vertical="center" textRotation="0" wrapText="true" indent="0" shrinkToFit="false"/>
      <protection locked="true" hidden="false"/>
    </xf>
    <xf numFmtId="173" fontId="26" fillId="7" borderId="5" xfId="45" applyFont="true" applyBorder="true" applyAlignment="true" applyProtection="true">
      <alignment horizontal="center" vertical="center" textRotation="0" wrapText="false" indent="0" shrinkToFit="false"/>
      <protection locked="true" hidden="false"/>
    </xf>
    <xf numFmtId="164" fontId="45" fillId="0" borderId="5" xfId="36" applyFont="true" applyBorder="true" applyAlignment="true" applyProtection="false">
      <alignment horizontal="center" vertical="center" textRotation="0" wrapText="true" indent="0" shrinkToFit="false"/>
      <protection locked="true" hidden="false"/>
    </xf>
    <xf numFmtId="166" fontId="30" fillId="2" borderId="5" xfId="25" applyFont="true" applyBorder="true" applyAlignment="true" applyProtection="true">
      <alignment horizontal="center" vertical="center" textRotation="0" wrapText="false" indent="0" shrinkToFit="false"/>
      <protection locked="true" hidden="false"/>
    </xf>
    <xf numFmtId="164" fontId="29" fillId="10" borderId="29" xfId="35" applyFont="true" applyBorder="true" applyAlignment="true" applyProtection="true">
      <alignment horizontal="center" vertical="center" textRotation="0" wrapText="true" indent="0" shrinkToFit="false"/>
      <protection locked="true" hidden="false"/>
    </xf>
    <xf numFmtId="164" fontId="29" fillId="10" borderId="29" xfId="36" applyFont="true" applyBorder="true" applyAlignment="true" applyProtection="false">
      <alignment horizontal="center" vertical="center" textRotation="0" wrapText="true" indent="0" shrinkToFit="false"/>
      <protection locked="true" hidden="false"/>
    </xf>
    <xf numFmtId="167" fontId="26" fillId="7" borderId="13" xfId="45" applyFont="true" applyBorder="true" applyAlignment="true" applyProtection="true">
      <alignment horizontal="center" vertical="center" textRotation="0" wrapText="false" indent="0" shrinkToFit="false"/>
      <protection locked="true" hidden="false"/>
    </xf>
    <xf numFmtId="164" fontId="35" fillId="7" borderId="13" xfId="45" applyFont="true" applyBorder="true" applyAlignment="true" applyProtection="true">
      <alignment horizontal="center" vertical="center" textRotation="0" wrapText="false" indent="0" shrinkToFit="false"/>
      <protection locked="true" hidden="false"/>
    </xf>
    <xf numFmtId="164" fontId="27" fillId="7" borderId="13" xfId="45" applyFont="true" applyBorder="true" applyAlignment="true" applyProtection="true">
      <alignment horizontal="center" vertical="center" textRotation="0" wrapText="false" indent="0" shrinkToFit="false"/>
      <protection locked="true" hidden="false"/>
    </xf>
    <xf numFmtId="168" fontId="26" fillId="7" borderId="13" xfId="45" applyFont="true" applyBorder="true" applyAlignment="true" applyProtection="true">
      <alignment horizontal="center" vertical="center" textRotation="0" wrapText="false" indent="0" shrinkToFit="false"/>
      <protection locked="true" hidden="false"/>
    </xf>
    <xf numFmtId="166" fontId="0" fillId="3" borderId="13" xfId="46" applyFont="false" applyBorder="true" applyAlignment="true" applyProtection="true">
      <alignment horizontal="center" vertical="center" textRotation="0" wrapText="false" indent="0" shrinkToFit="false"/>
      <protection locked="true" hidden="false"/>
    </xf>
    <xf numFmtId="166" fontId="0" fillId="2" borderId="13" xfId="47" applyFont="false" applyBorder="true" applyAlignment="true" applyProtection="true">
      <alignment horizontal="center" vertical="center" textRotation="0" wrapText="false" indent="0" shrinkToFit="false"/>
      <protection locked="true" hidden="false"/>
    </xf>
    <xf numFmtId="164" fontId="29" fillId="10" borderId="0" xfId="36" applyFont="true" applyBorder="false" applyAlignment="true" applyProtection="false">
      <alignment horizontal="center" vertical="center" textRotation="0" wrapText="true" indent="0" shrinkToFit="false"/>
      <protection locked="true" hidden="false"/>
    </xf>
    <xf numFmtId="164" fontId="50" fillId="0" borderId="0" xfId="0" applyFont="true" applyBorder="true" applyAlignment="true" applyProtection="false">
      <alignment horizontal="center" vertical="bottom" textRotation="0" wrapText="false" indent="0" shrinkToFit="false" readingOrder="2"/>
      <protection locked="true" hidden="false"/>
    </xf>
    <xf numFmtId="164" fontId="56" fillId="0" borderId="0" xfId="0" applyFont="true" applyBorder="true" applyAlignment="true" applyProtection="false">
      <alignment horizontal="center" vertical="center" textRotation="0" wrapText="true" indent="0" shrinkToFit="false"/>
      <protection locked="true" hidden="false"/>
    </xf>
    <xf numFmtId="164" fontId="57" fillId="0" borderId="0" xfId="0" applyFont="true" applyBorder="true" applyAlignment="true" applyProtection="false">
      <alignment horizontal="center" vertical="center" textRotation="0" wrapText="true" indent="0" shrinkToFit="false"/>
      <protection locked="true" hidden="false"/>
    </xf>
    <xf numFmtId="164" fontId="50" fillId="0" borderId="0" xfId="0" applyFont="true" applyBorder="false" applyAlignment="true" applyProtection="false">
      <alignment horizontal="center" vertical="bottom" textRotation="0" wrapText="false" indent="0" shrinkToFit="false"/>
      <protection locked="true" hidden="false"/>
    </xf>
    <xf numFmtId="174" fontId="50" fillId="0" borderId="0" xfId="0" applyFont="true" applyBorder="false" applyAlignment="true" applyProtection="false">
      <alignment horizontal="center" vertical="center" textRotation="0" wrapText="false" indent="0" shrinkToFit="false"/>
      <protection locked="true" hidden="false"/>
    </xf>
    <xf numFmtId="164" fontId="50" fillId="0" borderId="0" xfId="0" applyFont="true" applyBorder="false" applyAlignment="true" applyProtection="false">
      <alignment horizontal="center" vertical="center" textRotation="0" wrapText="false" indent="0" shrinkToFit="false" readingOrder="2"/>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64" fontId="40" fillId="0" borderId="20" xfId="0" applyFont="true" applyBorder="true" applyAlignment="true" applyProtection="false">
      <alignment horizontal="center" vertical="center" textRotation="0" wrapText="true" indent="0" shrinkToFit="false"/>
      <protection locked="true" hidden="false"/>
    </xf>
    <xf numFmtId="164" fontId="50" fillId="0" borderId="0" xfId="0" applyFont="true" applyBorder="true" applyAlignment="true" applyProtection="false">
      <alignment horizontal="center" vertical="center" textRotation="0" wrapText="false" indent="0" shrinkToFit="false" readingOrder="2"/>
      <protection locked="true" hidden="false"/>
    </xf>
    <xf numFmtId="164" fontId="25" fillId="24" borderId="8" xfId="0" applyFont="true" applyBorder="true" applyAlignment="true" applyProtection="false">
      <alignment horizontal="center" vertical="center" textRotation="0" wrapText="false" indent="0" shrinkToFit="false"/>
      <protection locked="true" hidden="false"/>
    </xf>
    <xf numFmtId="164" fontId="38" fillId="0" borderId="6" xfId="0" applyFont="true" applyBorder="true" applyAlignment="true" applyProtection="false">
      <alignment horizontal="center" vertical="center" textRotation="0" wrapText="false" indent="0" shrinkToFit="false"/>
      <protection locked="true" hidden="false"/>
    </xf>
    <xf numFmtId="164" fontId="25" fillId="0" borderId="7" xfId="0" applyFont="true" applyBorder="true" applyAlignment="true" applyProtection="false">
      <alignment horizontal="center" vertical="center" textRotation="0" wrapText="false" indent="0" shrinkToFit="false"/>
      <protection locked="true" hidden="false"/>
    </xf>
    <xf numFmtId="167" fontId="49" fillId="0" borderId="0" xfId="0" applyFont="true" applyBorder="false" applyAlignment="true" applyProtection="false">
      <alignment horizontal="center" vertical="center" textRotation="0" wrapText="true" indent="0" shrinkToFit="false"/>
      <protection locked="true" hidden="false"/>
    </xf>
    <xf numFmtId="164" fontId="44" fillId="0" borderId="0" xfId="0" applyFont="true" applyBorder="false" applyAlignment="true" applyProtection="false">
      <alignment horizontal="center" vertical="center" textRotation="0" wrapText="true" indent="0" shrinkToFit="false"/>
      <protection locked="true" hidden="false"/>
    </xf>
    <xf numFmtId="164" fontId="58" fillId="0" borderId="0" xfId="0" applyFont="true" applyBorder="false" applyAlignment="true" applyProtection="false">
      <alignment horizontal="center" vertical="center" textRotation="0" wrapText="true" indent="0" shrinkToFit="false"/>
      <protection locked="true" hidden="false"/>
    </xf>
    <xf numFmtId="164" fontId="41" fillId="5" borderId="6" xfId="26" applyFont="true" applyBorder="true" applyAlignment="true" applyProtection="true">
      <alignment horizontal="center" vertical="center" textRotation="0" wrapText="true" indent="0" shrinkToFit="false"/>
      <protection locked="true" hidden="false"/>
    </xf>
    <xf numFmtId="164" fontId="59" fillId="8" borderId="7" xfId="48" applyFont="true" applyBorder="true" applyAlignment="true" applyProtection="true">
      <alignment horizontal="center" vertical="center" textRotation="0" wrapText="false" indent="0" shrinkToFit="false"/>
      <protection locked="true" hidden="false"/>
    </xf>
    <xf numFmtId="164" fontId="42" fillId="0" borderId="8" xfId="0" applyFont="true" applyBorder="true" applyAlignment="true" applyProtection="false">
      <alignment horizontal="center" vertical="center" textRotation="0" wrapText="false" indent="0" shrinkToFit="false"/>
      <protection locked="true" hidden="false"/>
    </xf>
    <xf numFmtId="164" fontId="42" fillId="0" borderId="6" xfId="0" applyFont="true" applyBorder="true" applyAlignment="true" applyProtection="false">
      <alignment horizontal="center" vertical="center" textRotation="0" wrapText="false" indent="0" shrinkToFit="false"/>
      <protection locked="true" hidden="false"/>
    </xf>
    <xf numFmtId="167" fontId="42" fillId="0" borderId="7" xfId="0" applyFont="true" applyBorder="true" applyAlignment="true" applyProtection="false">
      <alignment horizontal="center" vertical="center" textRotation="0" wrapText="false" indent="0" shrinkToFit="false"/>
      <protection locked="true" hidden="false"/>
    </xf>
    <xf numFmtId="164" fontId="25" fillId="20" borderId="20" xfId="0" applyFont="true" applyBorder="true" applyAlignment="true" applyProtection="false">
      <alignment horizontal="center" vertical="center" textRotation="0" wrapText="false" indent="0" shrinkToFit="false"/>
      <protection locked="true" hidden="false"/>
    </xf>
    <xf numFmtId="164" fontId="38" fillId="0" borderId="5" xfId="0" applyFont="true" applyBorder="true" applyAlignment="true" applyProtection="false">
      <alignment horizontal="center" vertical="center" textRotation="0" wrapText="false" indent="0" shrinkToFit="false"/>
      <protection locked="true" hidden="false"/>
    </xf>
    <xf numFmtId="164" fontId="43" fillId="0" borderId="0" xfId="0" applyFont="true" applyBorder="true" applyAlignment="true" applyProtection="false">
      <alignment horizontal="center" vertical="center" textRotation="0" wrapText="true" indent="0" shrinkToFit="false"/>
      <protection locked="true" hidden="false"/>
    </xf>
    <xf numFmtId="165" fontId="49" fillId="0" borderId="0" xfId="19" applyFont="true" applyBorder="true" applyAlignment="true" applyProtection="true">
      <alignment horizontal="center" vertical="center" textRotation="0" wrapText="true" indent="0" shrinkToFit="false"/>
      <protection locked="true" hidden="false"/>
    </xf>
    <xf numFmtId="164" fontId="40" fillId="12" borderId="8" xfId="0" applyFont="true" applyBorder="true" applyAlignment="true" applyProtection="false">
      <alignment horizontal="center" vertical="center" textRotation="0" wrapText="true" indent="0" shrinkToFit="false"/>
      <protection locked="true" hidden="false"/>
    </xf>
    <xf numFmtId="164" fontId="40" fillId="12" borderId="6" xfId="0" applyFont="true" applyBorder="true" applyAlignment="true" applyProtection="false">
      <alignment horizontal="center" vertical="center" textRotation="0" wrapText="true" indent="0" shrinkToFit="false"/>
      <protection locked="true" hidden="false"/>
    </xf>
    <xf numFmtId="164" fontId="40" fillId="3" borderId="6" xfId="46" applyFont="true" applyBorder="true" applyAlignment="true" applyProtection="true">
      <alignment horizontal="center" vertical="center" textRotation="0" wrapText="true" indent="0" shrinkToFit="false"/>
      <protection locked="true" hidden="false"/>
    </xf>
    <xf numFmtId="164" fontId="41" fillId="5" borderId="7" xfId="26" applyFont="true" applyBorder="true" applyAlignment="true" applyProtection="true">
      <alignment horizontal="center" vertical="center" textRotation="0" wrapText="true" indent="0" shrinkToFit="false"/>
      <protection locked="true" hidden="false"/>
    </xf>
    <xf numFmtId="164" fontId="40" fillId="0" borderId="24" xfId="0" applyFont="true" applyBorder="true" applyAlignment="true" applyProtection="false">
      <alignment horizontal="center" vertical="center" textRotation="0" wrapText="false" indent="0" shrinkToFit="false"/>
      <protection locked="true" hidden="false"/>
    </xf>
    <xf numFmtId="164" fontId="40" fillId="0" borderId="5" xfId="0" applyFont="true" applyBorder="true" applyAlignment="true" applyProtection="false">
      <alignment horizontal="center" vertical="center" textRotation="0" wrapText="false" indent="0" shrinkToFit="false"/>
      <protection locked="true" hidden="false"/>
    </xf>
    <xf numFmtId="167" fontId="42" fillId="0" borderId="12" xfId="0" applyFont="true" applyBorder="true" applyAlignment="true" applyProtection="false">
      <alignment horizontal="center" vertical="center" textRotation="0" wrapText="false" indent="0" shrinkToFit="false"/>
      <protection locked="true" hidden="false"/>
    </xf>
    <xf numFmtId="164" fontId="60" fillId="0" borderId="5" xfId="0" applyFont="true" applyBorder="true" applyAlignment="true" applyProtection="false">
      <alignment horizontal="center" vertical="center" textRotation="0" wrapText="false" indent="0" shrinkToFit="false"/>
      <protection locked="true" hidden="false"/>
    </xf>
    <xf numFmtId="169" fontId="25" fillId="0" borderId="5"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false" applyAlignment="true" applyProtection="false">
      <alignment horizontal="center" vertical="center" textRotation="0" wrapText="false" indent="0" shrinkToFit="false"/>
      <protection locked="true" hidden="false"/>
    </xf>
    <xf numFmtId="164" fontId="25" fillId="23" borderId="20" xfId="0" applyFont="true" applyBorder="true" applyAlignment="true" applyProtection="false">
      <alignment horizontal="center" vertical="center" textRotation="0" wrapText="false" indent="0" shrinkToFit="false"/>
      <protection locked="true" hidden="false"/>
    </xf>
    <xf numFmtId="164" fontId="61" fillId="0" borderId="0" xfId="0" applyFont="true" applyBorder="false" applyAlignment="true" applyProtection="false">
      <alignment horizontal="center" vertical="center" textRotation="0" wrapText="false" indent="0" shrinkToFit="false"/>
      <protection locked="true" hidden="false"/>
    </xf>
    <xf numFmtId="164" fontId="61" fillId="0" borderId="0" xfId="0" applyFont="true" applyBorder="true" applyAlignment="true" applyProtection="false">
      <alignment horizontal="center" vertical="center" textRotation="0" wrapText="false" indent="0" shrinkToFit="false"/>
      <protection locked="true" hidden="false"/>
    </xf>
    <xf numFmtId="175" fontId="9" fillId="0" borderId="5" xfId="0" applyFont="true" applyBorder="true" applyAlignment="true" applyProtection="false">
      <alignment horizontal="center" vertical="center" textRotation="0" wrapText="false" indent="0" shrinkToFit="false"/>
      <protection locked="true" hidden="false"/>
    </xf>
    <xf numFmtId="174" fontId="60" fillId="0" borderId="5" xfId="0" applyFont="true" applyBorder="true" applyAlignment="true" applyProtection="false">
      <alignment horizontal="center" vertical="center" textRotation="0" wrapText="false" indent="0" shrinkToFit="false"/>
      <protection locked="true" hidden="false"/>
    </xf>
    <xf numFmtId="169" fontId="9" fillId="0" borderId="5"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true" applyAlignment="true" applyProtection="false">
      <alignment horizontal="center" vertical="center" textRotation="0" wrapText="true" indent="0" shrinkToFit="false"/>
      <protection locked="true" hidden="false"/>
    </xf>
    <xf numFmtId="164" fontId="49" fillId="0" borderId="0" xfId="0" applyFont="true" applyBorder="true" applyAlignment="true" applyProtection="false">
      <alignment horizontal="center" vertical="center" textRotation="0" wrapText="false" indent="0" shrinkToFit="false"/>
      <protection locked="true" hidden="false"/>
    </xf>
    <xf numFmtId="164" fontId="25" fillId="22" borderId="20" xfId="0" applyFont="true" applyBorder="true" applyAlignment="true" applyProtection="false">
      <alignment horizontal="center" vertical="center" textRotation="0" wrapText="false" indent="0" shrinkToFit="false"/>
      <protection locked="true" hidden="false"/>
    </xf>
    <xf numFmtId="164" fontId="40" fillId="0" borderId="13" xfId="0" applyFont="true" applyBorder="true" applyAlignment="true" applyProtection="false">
      <alignment horizontal="center" vertical="center" textRotation="0" wrapText="false" indent="0" shrinkToFit="false"/>
      <protection locked="true" hidden="false"/>
    </xf>
    <xf numFmtId="164" fontId="42" fillId="0" borderId="14" xfId="0" applyFont="true" applyBorder="true" applyAlignment="true" applyProtection="false">
      <alignment horizontal="center" vertical="center" textRotation="0" wrapText="false" indent="0" shrinkToFit="false"/>
      <protection locked="true" hidden="false"/>
    </xf>
    <xf numFmtId="174" fontId="9" fillId="0" borderId="5" xfId="0" applyFont="true" applyBorder="true" applyAlignment="true" applyProtection="false">
      <alignment horizontal="center" vertical="center" textRotation="0" wrapText="false" indent="0" shrinkToFit="false"/>
      <protection locked="true" hidden="false"/>
    </xf>
    <xf numFmtId="164" fontId="44" fillId="5" borderId="20" xfId="26" applyFont="true" applyBorder="true" applyAlignment="true" applyProtection="true">
      <alignment horizontal="center" vertical="center" textRotation="0" wrapText="false" indent="0" shrinkToFit="false"/>
      <protection locked="true" hidden="false"/>
    </xf>
    <xf numFmtId="165" fontId="44" fillId="5" borderId="5" xfId="19" applyFont="true" applyBorder="true" applyAlignment="true" applyProtection="true">
      <alignment horizontal="center" vertical="center" textRotation="0" wrapText="false" indent="0" shrinkToFit="false"/>
      <protection locked="true" hidden="false"/>
    </xf>
    <xf numFmtId="164" fontId="40" fillId="0" borderId="0" xfId="0" applyFont="true" applyBorder="false" applyAlignment="true" applyProtection="false">
      <alignment horizontal="center" vertical="center" textRotation="0" wrapText="false" indent="0" shrinkToFit="false"/>
      <protection locked="true" hidden="false"/>
    </xf>
    <xf numFmtId="167" fontId="40" fillId="0" borderId="0" xfId="0" applyFont="true" applyBorder="false" applyAlignment="true" applyProtection="false">
      <alignment horizontal="center" vertical="center" textRotation="0" wrapText="false" indent="0" shrinkToFit="false"/>
      <protection locked="true" hidden="false"/>
    </xf>
    <xf numFmtId="174" fontId="29" fillId="0" borderId="5" xfId="0" applyFont="true" applyBorder="true" applyAlignment="true" applyProtection="false">
      <alignment horizontal="center" vertical="center" textRotation="0" wrapText="false" indent="0" shrinkToFit="false"/>
      <protection locked="true" hidden="false"/>
    </xf>
    <xf numFmtId="164" fontId="40" fillId="0" borderId="24" xfId="0" applyFont="true" applyBorder="true" applyAlignment="true" applyProtection="false">
      <alignment horizontal="center" vertical="center" textRotation="0" wrapText="true" indent="0" shrinkToFit="false"/>
      <protection locked="true" hidden="false"/>
    </xf>
    <xf numFmtId="175" fontId="25" fillId="0" borderId="14" xfId="0" applyFont="true" applyBorder="true" applyAlignment="true" applyProtection="false">
      <alignment horizontal="center" vertical="center" textRotation="0" wrapText="false" indent="0" shrinkToFit="false"/>
      <protection locked="true" hidden="false"/>
    </xf>
    <xf numFmtId="169" fontId="60" fillId="0" borderId="5" xfId="0" applyFont="true" applyBorder="true" applyAlignment="true" applyProtection="false">
      <alignment horizontal="center" vertical="center" textRotation="0" wrapText="false" indent="0" shrinkToFit="false"/>
      <protection locked="true" hidden="false"/>
    </xf>
    <xf numFmtId="172" fontId="25" fillId="12" borderId="13" xfId="0" applyFont="true" applyBorder="true" applyAlignment="true" applyProtection="false">
      <alignment horizontal="center" vertical="center" textRotation="0" wrapText="false" indent="0" shrinkToFit="false"/>
      <protection locked="true" hidden="false"/>
    </xf>
    <xf numFmtId="172" fontId="25" fillId="3" borderId="13" xfId="46" applyFont="true" applyBorder="true" applyAlignment="true" applyProtection="true">
      <alignment horizontal="center" vertical="center" textRotation="0" wrapText="false" indent="0" shrinkToFit="false"/>
      <protection locked="true" hidden="false"/>
    </xf>
    <xf numFmtId="164" fontId="44" fillId="0" borderId="0" xfId="0" applyFont="true" applyBorder="true" applyAlignment="true" applyProtection="false">
      <alignment horizontal="center" vertical="center" textRotation="0" wrapText="true" indent="0" shrinkToFit="false"/>
      <protection locked="true" hidden="false"/>
    </xf>
    <xf numFmtId="165" fontId="44" fillId="0" borderId="0" xfId="0" applyFont="true" applyBorder="true" applyAlignment="true" applyProtection="false">
      <alignment horizontal="center" vertical="center" textRotation="0" wrapText="true" indent="0" shrinkToFit="false"/>
      <protection locked="true" hidden="false"/>
    </xf>
    <xf numFmtId="164" fontId="44" fillId="0" borderId="0" xfId="0" applyFont="true" applyBorder="false" applyAlignment="true" applyProtection="false">
      <alignment horizontal="general" vertical="center" textRotation="0" wrapText="true" indent="0" shrinkToFit="false"/>
      <protection locked="true" hidden="false"/>
    </xf>
    <xf numFmtId="164" fontId="26" fillId="0" borderId="0" xfId="0" applyFont="true" applyBorder="false" applyAlignment="true" applyProtection="false">
      <alignment horizontal="general" vertical="center" textRotation="0" wrapText="true" indent="0" shrinkToFit="false"/>
      <protection locked="true" hidden="false"/>
    </xf>
    <xf numFmtId="175" fontId="44" fillId="5" borderId="13" xfId="26" applyFont="true" applyBorder="true" applyAlignment="true" applyProtection="true">
      <alignment horizontal="center" vertical="center" textRotation="0" wrapText="false" indent="0" shrinkToFit="false"/>
      <protection locked="true" hidden="false"/>
    </xf>
    <xf numFmtId="169" fontId="62" fillId="10" borderId="5" xfId="26" applyFont="true" applyBorder="true" applyAlignment="true" applyProtection="true">
      <alignment horizontal="center" vertical="center" textRotation="0" wrapText="false" indent="0" shrinkToFit="false"/>
      <protection locked="true" hidden="false"/>
    </xf>
    <xf numFmtId="164" fontId="40" fillId="0" borderId="8" xfId="0" applyFont="true" applyBorder="true" applyAlignment="true" applyProtection="false">
      <alignment horizontal="center" vertical="center" textRotation="0" wrapText="true" indent="0" shrinkToFit="false"/>
      <protection locked="true" hidden="false"/>
    </xf>
    <xf numFmtId="164" fontId="61" fillId="0" borderId="0" xfId="0" applyFont="true" applyBorder="false" applyAlignment="true" applyProtection="false">
      <alignment horizontal="center" vertical="center" textRotation="0" wrapText="true" indent="0" shrinkToFit="false" readingOrder="2"/>
      <protection locked="true" hidden="false"/>
    </xf>
    <xf numFmtId="164" fontId="40" fillId="0" borderId="0" xfId="0" applyFont="true" applyBorder="false" applyAlignment="true" applyProtection="false">
      <alignment horizontal="center" vertical="center" textRotation="0" wrapText="true" indent="0" shrinkToFit="false"/>
      <protection locked="true" hidden="false"/>
    </xf>
    <xf numFmtId="172" fontId="25" fillId="0" borderId="0" xfId="0" applyFont="true" applyBorder="false" applyAlignment="true" applyProtection="false">
      <alignment horizontal="center" vertical="center" textRotation="0" wrapText="false" indent="0" shrinkToFit="false"/>
      <protection locked="true" hidden="false"/>
    </xf>
    <xf numFmtId="164" fontId="63" fillId="0" borderId="0" xfId="0" applyFont="true" applyBorder="false" applyAlignment="true" applyProtection="false">
      <alignment horizontal="center" vertical="center" textRotation="0" wrapText="true" indent="0" shrinkToFit="false" readingOrder="2"/>
      <protection locked="true" hidden="false"/>
    </xf>
    <xf numFmtId="164" fontId="44" fillId="5" borderId="24" xfId="26" applyFont="true" applyBorder="true" applyAlignment="true" applyProtection="true">
      <alignment horizontal="center" vertical="center" textRotation="0" wrapText="false" indent="0" shrinkToFit="false"/>
      <protection locked="true" hidden="false"/>
    </xf>
    <xf numFmtId="165" fontId="44" fillId="5" borderId="13" xfId="19" applyFont="true" applyBorder="true" applyAlignment="true" applyProtection="true">
      <alignment horizontal="center" vertical="center" textRotation="0" wrapText="false" indent="0" shrinkToFit="false"/>
      <protection locked="true" hidden="false"/>
    </xf>
    <xf numFmtId="164" fontId="9" fillId="25" borderId="5" xfId="0" applyFont="true" applyBorder="true" applyAlignment="true" applyProtection="false">
      <alignment horizontal="center" vertical="center" textRotation="0" wrapText="false" indent="0" shrinkToFit="false"/>
      <protection locked="true" hidden="false"/>
    </xf>
    <xf numFmtId="164" fontId="61" fillId="0" borderId="0" xfId="0" applyFont="true" applyBorder="false" applyAlignment="true" applyProtection="false">
      <alignment horizontal="general" vertical="center" textRotation="0" wrapText="false" indent="0" shrinkToFit="false"/>
      <protection locked="true" hidden="false"/>
    </xf>
    <xf numFmtId="164" fontId="44" fillId="0" borderId="0" xfId="26" applyFont="true" applyBorder="true" applyAlignment="true" applyProtection="true">
      <alignment horizontal="center" vertical="center" textRotation="0" wrapText="false" indent="0" shrinkToFit="false"/>
      <protection locked="true" hidden="false"/>
    </xf>
    <xf numFmtId="164" fontId="50" fillId="0" borderId="0" xfId="0" applyFont="true" applyBorder="false" applyAlignment="false" applyProtection="false">
      <alignment horizontal="general" vertical="bottom" textRotation="0" wrapText="false" indent="0" shrinkToFit="false"/>
      <protection locked="true" hidden="false"/>
    </xf>
    <xf numFmtId="174" fontId="9" fillId="25" borderId="5" xfId="0" applyFont="true" applyBorder="true" applyAlignment="true" applyProtection="false">
      <alignment horizontal="center" vertical="center" textRotation="0" wrapText="false" indent="0" shrinkToFit="false"/>
      <protection locked="true" hidden="false"/>
    </xf>
    <xf numFmtId="169" fontId="64" fillId="0" borderId="5" xfId="0" applyFont="true" applyBorder="true" applyAlignment="true" applyProtection="false">
      <alignment horizontal="center" vertical="center" textRotation="0" wrapText="false" indent="0" shrinkToFit="false"/>
      <protection locked="true" hidden="false"/>
    </xf>
    <xf numFmtId="164" fontId="50" fillId="0" borderId="0" xfId="0" applyFont="true" applyBorder="false" applyAlignment="true" applyProtection="false">
      <alignment horizontal="general" vertical="center" textRotation="0" wrapText="false" indent="0" shrinkToFit="false" readingOrder="2"/>
      <protection locked="true" hidden="false"/>
    </xf>
    <xf numFmtId="174" fontId="25" fillId="25" borderId="5" xfId="0" applyFont="true" applyBorder="true" applyAlignment="true" applyProtection="false">
      <alignment horizontal="center" vertical="center" textRotation="0" wrapText="false" indent="0" shrinkToFit="false"/>
      <protection locked="true" hidden="false"/>
    </xf>
    <xf numFmtId="164" fontId="65" fillId="9" borderId="13" xfId="42" applyFont="true" applyBorder="true" applyAlignment="true" applyProtection="true">
      <alignment horizontal="center" vertical="center" textRotation="0" wrapText="false" indent="0" shrinkToFit="false"/>
      <protection locked="true" hidden="false"/>
    </xf>
    <xf numFmtId="175" fontId="65" fillId="9" borderId="14" xfId="42" applyFont="true" applyBorder="true" applyAlignment="true" applyProtection="true">
      <alignment horizontal="center" vertical="center" textRotation="0" wrapText="false" indent="0" shrinkToFit="false"/>
      <protection locked="true" hidden="false"/>
    </xf>
    <xf numFmtId="174" fontId="25" fillId="0" borderId="5" xfId="0" applyFont="true" applyBorder="true" applyAlignment="true" applyProtection="false">
      <alignment horizontal="center" vertical="center" textRotation="0" wrapText="false" indent="0" shrinkToFit="false"/>
      <protection locked="true" hidden="false"/>
    </xf>
    <xf numFmtId="170" fontId="25" fillId="0" borderId="0" xfId="31" applyFont="true" applyBorder="false" applyAlignment="true" applyProtection="false">
      <alignment horizontal="center" vertical="center" textRotation="0" wrapText="true" indent="0" shrinkToFit="false"/>
      <protection locked="true" hidden="false"/>
    </xf>
    <xf numFmtId="164" fontId="25" fillId="0" borderId="0" xfId="31" applyFont="true" applyBorder="false" applyAlignment="true" applyProtection="false">
      <alignment horizontal="center" vertical="center" textRotation="0" wrapText="false" indent="0" shrinkToFit="false"/>
      <protection locked="true" hidden="false"/>
    </xf>
    <xf numFmtId="164" fontId="65" fillId="9" borderId="5" xfId="42"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25" fillId="0" borderId="25" xfId="0" applyFont="true" applyBorder="true" applyAlignment="true" applyProtection="false">
      <alignment horizontal="center" vertical="center" textRotation="0" wrapText="true" indent="0" shrinkToFit="false"/>
      <protection locked="true" hidden="false"/>
    </xf>
    <xf numFmtId="164" fontId="0" fillId="0" borderId="5" xfId="0" applyFont="true" applyBorder="true" applyAlignment="true" applyProtection="false">
      <alignment horizontal="center" vertical="center" textRotation="0" wrapText="true" indent="0" shrinkToFit="false"/>
      <protection locked="true" hidden="false"/>
    </xf>
    <xf numFmtId="164" fontId="36" fillId="0" borderId="5" xfId="0" applyFont="true" applyBorder="true" applyAlignment="true" applyProtection="false">
      <alignment horizontal="center" vertical="center" textRotation="0" wrapText="false" indent="0" shrinkToFit="false"/>
      <protection locked="true" hidden="false"/>
    </xf>
    <xf numFmtId="164" fontId="49"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4" fontId="9" fillId="12" borderId="5" xfId="0" applyFont="true" applyBorder="true" applyAlignment="true" applyProtection="false">
      <alignment horizontal="center" vertical="center" textRotation="0" wrapText="false" indent="0" shrinkToFit="false"/>
      <protection locked="true" hidden="false"/>
    </xf>
    <xf numFmtId="164" fontId="44" fillId="10" borderId="0" xfId="26" applyFont="true" applyBorder="true" applyAlignment="true" applyProtection="true">
      <alignment horizontal="center" vertical="center" textRotation="0" wrapText="false" indent="0" shrinkToFit="false"/>
      <protection locked="true" hidden="false"/>
    </xf>
    <xf numFmtId="164" fontId="15" fillId="9" borderId="5" xfId="42" applyFont="true" applyBorder="true" applyAlignment="true" applyProtection="true">
      <alignment horizontal="center" vertical="center" textRotation="0" wrapText="false" indent="0" shrinkToFit="false"/>
      <protection locked="true" hidden="false"/>
    </xf>
    <xf numFmtId="164" fontId="66" fillId="9" borderId="5" xfId="42" applyFont="true" applyBorder="true" applyAlignment="true" applyProtection="true">
      <alignment horizontal="center" vertical="center" textRotation="0" wrapText="false" indent="0" shrinkToFit="false"/>
      <protection locked="true" hidden="false"/>
    </xf>
    <xf numFmtId="164" fontId="25" fillId="0" borderId="25" xfId="0" applyFont="true" applyBorder="tru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67" fillId="0" borderId="0" xfId="0" applyFont="true" applyBorder="false" applyAlignment="true" applyProtection="false">
      <alignment horizontal="center" vertical="center" textRotation="0" wrapText="true" indent="0" shrinkToFit="false"/>
      <protection locked="true" hidden="false"/>
    </xf>
    <xf numFmtId="164" fontId="68" fillId="0" borderId="0" xfId="0" applyFont="true" applyBorder="false" applyAlignment="true" applyProtection="false">
      <alignment horizontal="center" vertical="center" textRotation="0" wrapText="false" indent="0" shrinkToFit="false"/>
      <protection locked="true" hidden="false"/>
    </xf>
    <xf numFmtId="164" fontId="51" fillId="0" borderId="0" xfId="0" applyFont="true" applyBorder="false" applyAlignment="true" applyProtection="false">
      <alignment horizontal="general" vertical="center" textRotation="0" wrapText="false" indent="0" shrinkToFit="false"/>
      <protection locked="true" hidden="false"/>
    </xf>
    <xf numFmtId="164" fontId="46" fillId="0" borderId="0" xfId="0" applyFont="true" applyBorder="false" applyAlignment="true" applyProtection="false">
      <alignment horizontal="general" vertical="center" textRotation="0" wrapText="true" indent="0" shrinkToFit="false"/>
      <protection locked="true" hidden="false"/>
    </xf>
    <xf numFmtId="164" fontId="26" fillId="0" borderId="0" xfId="31" applyFont="true" applyBorder="false" applyAlignment="true" applyProtection="false">
      <alignment horizontal="center" vertical="center" textRotation="0" wrapText="false" indent="0" shrinkToFit="false"/>
      <protection locked="true" hidden="false"/>
    </xf>
    <xf numFmtId="164" fontId="65" fillId="9" borderId="30" xfId="42" applyFont="true" applyBorder="true" applyAlignment="true" applyProtection="true">
      <alignment horizontal="center" vertical="center" textRotation="0" wrapText="false" indent="0" shrinkToFit="false"/>
      <protection locked="true" hidden="false"/>
    </xf>
    <xf numFmtId="164" fontId="65" fillId="9" borderId="31" xfId="42" applyFont="true" applyBorder="true" applyAlignment="true" applyProtection="true">
      <alignment horizontal="center" vertical="center" textRotation="0" wrapText="false" indent="0" shrinkToFit="false"/>
      <protection locked="true" hidden="false"/>
    </xf>
    <xf numFmtId="164" fontId="25" fillId="0" borderId="5" xfId="0" applyFont="true" applyBorder="true" applyAlignment="true" applyProtection="false">
      <alignment horizontal="center" vertical="center" textRotation="0" wrapText="true" indent="0" shrinkToFit="false"/>
      <protection locked="true" hidden="false"/>
    </xf>
    <xf numFmtId="164" fontId="67" fillId="0" borderId="0" xfId="0" applyFont="true" applyBorder="true" applyAlignment="true" applyProtection="false">
      <alignment horizontal="center" vertical="center" textRotation="0" wrapText="true" indent="0" shrinkToFit="false"/>
      <protection locked="true" hidden="false"/>
    </xf>
    <xf numFmtId="164" fontId="65" fillId="0" borderId="0" xfId="0" applyFont="true" applyBorder="false" applyAlignment="true" applyProtection="false">
      <alignment horizontal="center" vertical="center" textRotation="0" wrapText="true" indent="0" shrinkToFit="false"/>
      <protection locked="true" hidden="false"/>
    </xf>
    <xf numFmtId="164" fontId="44" fillId="5" borderId="32" xfId="26" applyFont="true" applyBorder="true" applyAlignment="true" applyProtection="true">
      <alignment horizontal="center" vertical="center" textRotation="0" wrapText="false" indent="0" shrinkToFit="false"/>
      <protection locked="true" hidden="false"/>
    </xf>
    <xf numFmtId="164" fontId="44" fillId="5" borderId="33" xfId="26" applyFont="true" applyBorder="true" applyAlignment="true" applyProtection="true">
      <alignment horizontal="center" vertical="center" textRotation="0" wrapText="false" indent="0" shrinkToFit="false"/>
      <protection locked="true" hidden="false"/>
    </xf>
    <xf numFmtId="164" fontId="25" fillId="0" borderId="0" xfId="0" applyFont="true" applyBorder="true" applyAlignment="true" applyProtection="false">
      <alignment horizontal="center" vertical="center" textRotation="0" wrapText="false" indent="0" shrinkToFit="false"/>
      <protection locked="true" hidden="false"/>
    </xf>
    <xf numFmtId="164" fontId="50" fillId="0" borderId="0" xfId="0" applyFont="true" applyBorder="false" applyAlignment="true" applyProtection="false">
      <alignment horizontal="general" vertical="top" textRotation="0" wrapText="true" indent="0" shrinkToFit="false" readingOrder="2"/>
      <protection locked="true" hidden="false"/>
    </xf>
    <xf numFmtId="170" fontId="25" fillId="0" borderId="0" xfId="0" applyFont="true" applyBorder="false" applyAlignment="true" applyProtection="false">
      <alignment horizontal="center" vertical="center" textRotation="0" wrapText="true" indent="0" shrinkToFit="false"/>
      <protection locked="true" hidden="false"/>
    </xf>
    <xf numFmtId="164" fontId="69" fillId="0" borderId="0" xfId="0" applyFont="true" applyBorder="false" applyAlignment="true" applyProtection="false">
      <alignment horizontal="center" vertical="center" textRotation="0" wrapText="true" indent="0" shrinkToFit="false"/>
      <protection locked="true" hidden="false"/>
    </xf>
    <xf numFmtId="164" fontId="70" fillId="0" borderId="0" xfId="36" applyFont="true" applyBorder="false" applyAlignment="true" applyProtection="false">
      <alignment horizontal="center" vertical="center" textRotation="0" wrapText="false" indent="0" shrinkToFit="false"/>
      <protection locked="true" hidden="false"/>
    </xf>
    <xf numFmtId="164" fontId="71" fillId="0" borderId="5" xfId="36" applyFont="true" applyBorder="true" applyAlignment="true" applyProtection="false">
      <alignment horizontal="center" vertical="center" textRotation="0" wrapText="false" indent="0" shrinkToFit="false"/>
      <protection locked="true" hidden="false"/>
    </xf>
    <xf numFmtId="164" fontId="23" fillId="0" borderId="5" xfId="0" applyFont="true" applyBorder="true" applyAlignment="true" applyProtection="false">
      <alignment horizontal="center" vertical="center" textRotation="0" wrapText="false" indent="0" shrinkToFit="false"/>
      <protection locked="true" hidden="false"/>
    </xf>
    <xf numFmtId="164" fontId="70" fillId="0" borderId="5" xfId="36" applyFont="true" applyBorder="true" applyAlignment="true" applyProtection="false">
      <alignment horizontal="center" vertical="center" textRotation="0" wrapText="true" indent="0" shrinkToFit="false"/>
      <protection locked="true" hidden="false"/>
    </xf>
    <xf numFmtId="164" fontId="22" fillId="0" borderId="0" xfId="0" applyFont="true" applyBorder="false" applyAlignment="true" applyProtection="false">
      <alignment horizontal="general" vertical="bottom" textRotation="0" wrapText="true" indent="0" shrinkToFit="false"/>
      <protection locked="true" hidden="false"/>
    </xf>
    <xf numFmtId="164" fontId="0" fillId="16" borderId="5" xfId="30" applyFont="true" applyBorder="true" applyAlignment="true" applyProtection="false">
      <alignment horizontal="center" vertical="center" textRotation="0" wrapText="false" indent="0" shrinkToFit="false"/>
      <protection locked="true" hidden="false"/>
    </xf>
    <xf numFmtId="164" fontId="72" fillId="7" borderId="5" xfId="45" applyFont="true" applyBorder="true" applyAlignment="true" applyProtection="true">
      <alignment horizontal="center" vertical="center"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76" fontId="73" fillId="17" borderId="5" xfId="0" applyFont="true" applyBorder="true" applyAlignment="true" applyProtection="false">
      <alignment horizontal="center" vertical="center" textRotation="0" wrapText="false" indent="0" shrinkToFit="false"/>
      <protection locked="true" hidden="false"/>
    </xf>
    <xf numFmtId="164" fontId="74" fillId="0" borderId="0" xfId="0" applyFont="true" applyBorder="false" applyAlignment="true" applyProtection="false">
      <alignment horizontal="left" vertical="center" textRotation="0" wrapText="true" indent="0" shrinkToFit="false"/>
      <protection locked="true" hidden="false"/>
    </xf>
    <xf numFmtId="164" fontId="0" fillId="2" borderId="5" xfId="30" applyFont="true" applyBorder="true" applyAlignment="true" applyProtection="false">
      <alignment horizontal="center" vertical="center" textRotation="0" wrapText="false" indent="0" shrinkToFit="false"/>
      <protection locked="true" hidden="false"/>
    </xf>
    <xf numFmtId="164" fontId="25" fillId="20" borderId="25" xfId="0" applyFont="true" applyBorder="true" applyAlignment="true" applyProtection="false">
      <alignment horizontal="center" vertical="center" textRotation="0" wrapText="false" indent="0" shrinkToFit="false"/>
      <protection locked="true" hidden="false"/>
    </xf>
    <xf numFmtId="164" fontId="32" fillId="0" borderId="5" xfId="0" applyFont="true" applyBorder="true" applyAlignment="true" applyProtection="false">
      <alignment horizontal="center" vertical="center" textRotation="0" wrapText="true" indent="0" shrinkToFit="false"/>
      <protection locked="true" hidden="false"/>
    </xf>
    <xf numFmtId="164" fontId="40" fillId="19" borderId="5" xfId="0" applyFont="true" applyBorder="true" applyAlignment="true" applyProtection="false">
      <alignment horizontal="center" vertical="center" textRotation="0" wrapText="false" indent="0" shrinkToFit="false"/>
      <protection locked="true" hidden="false"/>
    </xf>
    <xf numFmtId="164" fontId="40" fillId="20" borderId="5" xfId="0" applyFont="true" applyBorder="true" applyAlignment="true" applyProtection="false">
      <alignment horizontal="center" vertical="center" textRotation="0" wrapText="false" indent="0" shrinkToFit="false"/>
      <protection locked="true" hidden="false"/>
    </xf>
    <xf numFmtId="164" fontId="40" fillId="21" borderId="5" xfId="0" applyFont="true" applyBorder="true" applyAlignment="true" applyProtection="false">
      <alignment horizontal="center" vertical="center" textRotation="0" wrapText="false" indent="0" shrinkToFit="false"/>
      <protection locked="true" hidden="false"/>
    </xf>
    <xf numFmtId="164" fontId="40" fillId="12" borderId="5" xfId="0" applyFont="true" applyBorder="true" applyAlignment="true" applyProtection="false">
      <alignment horizontal="center" vertical="center" textRotation="0" wrapText="false" indent="0" shrinkToFit="false"/>
      <protection locked="true" hidden="false"/>
    </xf>
    <xf numFmtId="164" fontId="6" fillId="6" borderId="5" xfId="0" applyFont="true" applyBorder="true" applyAlignment="true" applyProtection="false">
      <alignment horizontal="center" vertical="center" textRotation="0" wrapText="false" indent="0" shrinkToFit="false"/>
      <protection locked="true" hidden="false"/>
    </xf>
    <xf numFmtId="164" fontId="0" fillId="0" borderId="5" xfId="0" applyFont="true" applyBorder="true" applyAlignment="true" applyProtection="false">
      <alignment horizontal="center" vertical="top" textRotation="0" wrapText="true" indent="0" shrinkToFit="false"/>
      <protection locked="true" hidden="false"/>
    </xf>
    <xf numFmtId="164" fontId="0" fillId="0" borderId="5" xfId="0" applyFont="true" applyBorder="true" applyAlignment="true" applyProtection="false">
      <alignment horizontal="center" vertical="top" textRotation="0" wrapText="false" indent="0" shrinkToFit="false"/>
      <protection locked="true" hidden="false"/>
    </xf>
    <xf numFmtId="164" fontId="0" fillId="0" borderId="0" xfId="0" applyFont="true" applyBorder="false" applyAlignment="true" applyProtection="false">
      <alignment horizontal="center" vertical="bottom" textRotation="0" wrapText="true" indent="0" shrinkToFit="false"/>
      <protection locked="true" hidden="false"/>
    </xf>
    <xf numFmtId="164" fontId="44" fillId="5" borderId="25" xfId="26" applyFont="true" applyBorder="true" applyAlignment="true" applyProtection="true">
      <alignment horizontal="center" vertical="center" textRotation="0" wrapText="false" indent="0" shrinkToFit="false"/>
      <protection locked="true" hidden="false"/>
    </xf>
    <xf numFmtId="164" fontId="44" fillId="5" borderId="17" xfId="26" applyFont="true" applyBorder="true" applyAlignment="true" applyProtection="true">
      <alignment horizontal="center" vertical="center" textRotation="0" wrapText="false" indent="0" shrinkToFit="false"/>
      <protection locked="true" hidden="false"/>
    </xf>
    <xf numFmtId="166" fontId="0" fillId="3" borderId="29" xfId="46" applyFont="false" applyBorder="true" applyAlignment="true" applyProtection="true">
      <alignment horizontal="center" vertical="center" textRotation="0" wrapText="false" indent="0" shrinkToFit="false"/>
      <protection locked="true" hidden="false"/>
    </xf>
    <xf numFmtId="167" fontId="26" fillId="7" borderId="29" xfId="45" applyFont="true" applyBorder="true" applyAlignment="true" applyProtection="true">
      <alignment horizontal="center" vertical="center" textRotation="0" wrapText="false" indent="0" shrinkToFit="false"/>
      <protection locked="true" hidden="false"/>
    </xf>
    <xf numFmtId="171" fontId="26" fillId="7" borderId="29" xfId="45" applyFont="true" applyBorder="true" applyAlignment="true" applyProtection="true">
      <alignment horizontal="center" vertical="center" textRotation="0" wrapText="false" indent="0" shrinkToFit="false"/>
      <protection locked="true" hidden="false"/>
    </xf>
    <xf numFmtId="164" fontId="38" fillId="7" borderId="29" xfId="45" applyFont="true" applyBorder="true" applyAlignment="true" applyProtection="true">
      <alignment horizontal="center" vertical="center" textRotation="0" wrapText="false" indent="0" shrinkToFit="false"/>
      <protection locked="true" hidden="false"/>
    </xf>
    <xf numFmtId="166" fontId="0" fillId="2" borderId="29" xfId="47" applyFont="false" applyBorder="true" applyAlignment="true" applyProtection="true">
      <alignment horizontal="center" vertical="center" textRotation="0" wrapText="false" indent="0" shrinkToFit="false"/>
      <protection locked="true" hidden="false"/>
    </xf>
    <xf numFmtId="164" fontId="26" fillId="7" borderId="29" xfId="45" applyFont="true" applyBorder="true" applyAlignment="true" applyProtection="true">
      <alignment horizontal="center" vertical="center" textRotation="0" wrapText="false" indent="0" shrinkToFit="false"/>
      <protection locked="true" hidden="false"/>
    </xf>
    <xf numFmtId="164" fontId="29" fillId="7" borderId="29" xfId="38" applyFont="true" applyBorder="true" applyAlignment="true" applyProtection="true">
      <alignment horizontal="center" vertical="center" textRotation="0" wrapText="true" indent="0" shrinkToFit="false"/>
      <protection locked="true" hidden="false"/>
    </xf>
    <xf numFmtId="167" fontId="29" fillId="7" borderId="29" xfId="38" applyFont="true" applyBorder="true" applyAlignment="true" applyProtection="true">
      <alignment horizontal="center" vertical="center" textRotation="0" wrapText="false" indent="0" shrinkToFit="false"/>
      <protection locked="true" hidden="false"/>
    </xf>
    <xf numFmtId="164" fontId="32" fillId="0" borderId="29" xfId="0" applyFont="true" applyBorder="true" applyAlignment="true" applyProtection="false">
      <alignment horizontal="center" vertical="center" textRotation="0" wrapText="false" indent="0" shrinkToFit="false"/>
      <protection locked="true" hidden="false"/>
    </xf>
    <xf numFmtId="164" fontId="9" fillId="0" borderId="29" xfId="36" applyFont="true" applyBorder="true" applyAlignment="true" applyProtection="false">
      <alignment horizontal="center" vertical="center" textRotation="0" wrapText="false" indent="0" shrinkToFit="false"/>
      <protection locked="true" hidden="false"/>
    </xf>
    <xf numFmtId="164" fontId="9" fillId="0" borderId="29" xfId="36" applyFont="true" applyBorder="true" applyAlignment="true" applyProtection="false">
      <alignment horizontal="center" vertical="top" textRotation="0" wrapText="true" indent="0" shrinkToFit="false"/>
      <protection locked="true" hidden="false"/>
    </xf>
    <xf numFmtId="164" fontId="23" fillId="15" borderId="29" xfId="0" applyFont="true" applyBorder="true" applyAlignment="true" applyProtection="false">
      <alignment horizontal="center" vertical="center" textRotation="0" wrapText="false" indent="0" shrinkToFit="false"/>
      <protection locked="true" hidden="false"/>
    </xf>
    <xf numFmtId="164" fontId="0" fillId="0" borderId="5" xfId="0" applyFont="true" applyBorder="true" applyAlignment="true" applyProtection="false">
      <alignment horizontal="center" vertical="bottom" textRotation="0" wrapText="true" indent="0" shrinkToFit="false"/>
      <protection locked="true" hidden="false"/>
    </xf>
    <xf numFmtId="164" fontId="24" fillId="0" borderId="0" xfId="0" applyFont="true" applyBorder="false" applyAlignment="true" applyProtection="false">
      <alignment horizontal="center" vertical="center" textRotation="0" wrapText="false" indent="0" shrinkToFit="false"/>
      <protection locked="true" hidden="false"/>
    </xf>
    <xf numFmtId="164" fontId="9" fillId="0" borderId="34" xfId="36" applyFont="true" applyBorder="true" applyAlignment="true" applyProtection="false">
      <alignment horizontal="center" vertical="center" textRotation="0" wrapText="true" indent="0" shrinkToFit="false"/>
      <protection locked="true" hidden="false"/>
    </xf>
    <xf numFmtId="170" fontId="24" fillId="0" borderId="0" xfId="0" applyFont="true" applyBorder="false" applyAlignment="true" applyProtection="false">
      <alignment horizontal="center" vertical="center" textRotation="0" wrapText="false" indent="0" shrinkToFit="false"/>
      <protection locked="true" hidden="false"/>
    </xf>
    <xf numFmtId="167" fontId="26" fillId="0" borderId="0" xfId="45" applyFont="true" applyBorder="true" applyAlignment="true" applyProtection="true">
      <alignment horizontal="center" vertical="center" textRotation="0" wrapText="false" indent="0" shrinkToFit="false"/>
      <protection locked="true" hidden="false"/>
    </xf>
    <xf numFmtId="168" fontId="26" fillId="0" borderId="0" xfId="45" applyFont="true" applyBorder="true" applyAlignment="true" applyProtection="true">
      <alignment horizontal="center" vertical="center" textRotation="0" wrapText="false" indent="0" shrinkToFit="false"/>
      <protection locked="true" hidden="false"/>
    </xf>
    <xf numFmtId="164" fontId="26" fillId="0" borderId="0" xfId="45" applyFont="true" applyBorder="true" applyAlignment="true" applyProtection="true">
      <alignment horizontal="center" vertical="center" textRotation="0" wrapText="false" indent="0" shrinkToFit="false"/>
      <protection locked="true" hidden="false"/>
    </xf>
    <xf numFmtId="166" fontId="0" fillId="0" borderId="0" xfId="46" applyFont="false" applyBorder="true" applyAlignment="true" applyProtection="true">
      <alignment horizontal="center" vertical="center" textRotation="0" wrapText="false" indent="0" shrinkToFit="false"/>
      <protection locked="true" hidden="false"/>
    </xf>
    <xf numFmtId="171" fontId="26" fillId="0" borderId="0" xfId="45" applyFont="true" applyBorder="true" applyAlignment="true" applyProtection="true">
      <alignment horizontal="center" vertical="center" textRotation="0" wrapText="false" indent="0" shrinkToFit="false"/>
      <protection locked="true" hidden="false"/>
    </xf>
    <xf numFmtId="164" fontId="58" fillId="0" borderId="0" xfId="45" applyFont="true" applyBorder="true" applyAlignment="true" applyProtection="true">
      <alignment horizontal="center" vertical="center" textRotation="0" wrapText="false" indent="0" shrinkToFit="false"/>
      <protection locked="true" hidden="false"/>
    </xf>
    <xf numFmtId="166" fontId="0" fillId="0" borderId="0" xfId="47" applyFont="false" applyBorder="true" applyAlignment="true" applyProtection="true">
      <alignment horizontal="center" vertical="center" textRotation="0" wrapText="false" indent="0" shrinkToFit="false"/>
      <protection locked="true" hidden="false"/>
    </xf>
    <xf numFmtId="164" fontId="29" fillId="0" borderId="0" xfId="38" applyFont="true" applyBorder="true" applyAlignment="true" applyProtection="true">
      <alignment horizontal="center" vertical="center" textRotation="0" wrapText="true" indent="0" shrinkToFit="false"/>
      <protection locked="true" hidden="false"/>
    </xf>
    <xf numFmtId="167" fontId="30" fillId="0" borderId="0" xfId="38" applyFont="true" applyBorder="true" applyAlignment="true" applyProtection="true">
      <alignment horizontal="center" vertical="center" textRotation="0" wrapText="false" indent="0" shrinkToFit="false"/>
      <protection locked="true" hidden="false"/>
    </xf>
    <xf numFmtId="166" fontId="75" fillId="0" borderId="0" xfId="49" applyFont="true" applyBorder="true" applyAlignment="true" applyProtection="true">
      <alignment horizontal="center" vertical="center" textRotation="0" wrapText="false" indent="0" shrinkToFit="false"/>
      <protection locked="true" hidden="false"/>
    </xf>
    <xf numFmtId="164" fontId="9" fillId="0" borderId="0" xfId="36" applyFont="true" applyBorder="false" applyAlignment="true" applyProtection="false">
      <alignment horizontal="center" vertical="top" textRotation="0" wrapText="true" indent="0" shrinkToFit="false"/>
      <protection locked="true" hidden="false"/>
    </xf>
    <xf numFmtId="164" fontId="29" fillId="0" borderId="0" xfId="35" applyFont="true" applyBorder="true" applyAlignment="true" applyProtection="true">
      <alignment horizontal="center" vertical="center" textRotation="0" wrapText="true" indent="0" shrinkToFit="false"/>
      <protection locked="true" hidden="false"/>
    </xf>
    <xf numFmtId="164" fontId="29" fillId="0" borderId="0" xfId="36" applyFont="true" applyBorder="false" applyAlignment="true" applyProtection="false">
      <alignment horizontal="center" vertical="center" textRotation="0" wrapText="true" indent="0" shrinkToFit="false"/>
      <protection locked="true" hidden="false"/>
    </xf>
    <xf numFmtId="164" fontId="70" fillId="0" borderId="0" xfId="36" applyFont="true" applyBorder="false" applyAlignment="true" applyProtection="false">
      <alignment horizontal="general" vertical="center" textRotation="0" wrapText="true" indent="0" shrinkToFit="false"/>
      <protection locked="true" hidden="false"/>
    </xf>
    <xf numFmtId="168" fontId="30" fillId="0" borderId="0" xfId="38" applyFont="true" applyBorder="true" applyAlignment="true" applyProtection="true">
      <alignment horizontal="center" vertical="center" textRotation="0" wrapText="false" indent="0" shrinkToFit="false"/>
      <protection locked="true" hidden="false"/>
    </xf>
    <xf numFmtId="166" fontId="30" fillId="0" borderId="0" xfId="25" applyFont="true" applyBorder="true" applyAlignment="true" applyProtection="true">
      <alignment horizontal="center" vertical="center" textRotation="0" wrapText="false" indent="0" shrinkToFit="false"/>
      <protection locked="true" hidden="false"/>
    </xf>
    <xf numFmtId="164" fontId="25" fillId="0" borderId="0" xfId="45" applyFont="true" applyBorder="true" applyAlignment="true" applyProtection="true">
      <alignment horizontal="center" vertical="center" textRotation="0" wrapText="false" indent="0" shrinkToFit="false"/>
      <protection locked="true" hidden="false"/>
    </xf>
    <xf numFmtId="167" fontId="29" fillId="0" borderId="0" xfId="38" applyFont="true" applyBorder="true" applyAlignment="true" applyProtection="true">
      <alignment horizontal="center" vertical="center" textRotation="0" wrapText="false" indent="0" shrinkToFit="false"/>
      <protection locked="true" hidden="false"/>
    </xf>
    <xf numFmtId="168" fontId="29" fillId="0" borderId="0" xfId="38"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false">
      <alignment horizontal="center" vertical="top" textRotation="0" wrapText="false" indent="0" shrinkToFit="false"/>
      <protection locked="true" hidden="false"/>
    </xf>
    <xf numFmtId="164" fontId="0" fillId="0" borderId="0" xfId="36" applyFont="false" applyBorder="false" applyAlignment="true" applyProtection="false">
      <alignment horizontal="center" vertical="bottom" textRotation="0" wrapText="false" indent="0" shrinkToFit="false"/>
      <protection locked="true" hidden="false"/>
    </xf>
    <xf numFmtId="164" fontId="29" fillId="0" borderId="0" xfId="38" applyFont="true" applyBorder="true" applyAlignment="true" applyProtection="true">
      <alignment horizontal="center" vertical="center" textRotation="0" wrapText="false" indent="0" shrinkToFit="false"/>
      <protection locked="true" hidden="false"/>
    </xf>
    <xf numFmtId="164" fontId="9" fillId="0" borderId="0" xfId="36" applyFont="true" applyBorder="false" applyAlignment="true" applyProtection="false">
      <alignment horizontal="center" vertical="bottom" textRotation="0" wrapText="false" indent="0" shrinkToFit="false"/>
      <protection locked="true" hidden="false"/>
    </xf>
    <xf numFmtId="172" fontId="25" fillId="0" borderId="28" xfId="0" applyFont="true" applyBorder="true" applyAlignment="true" applyProtection="false">
      <alignment horizontal="center" vertical="center" textRotation="0" wrapText="false" indent="0" shrinkToFit="false"/>
      <protection locked="true" hidden="false"/>
    </xf>
    <xf numFmtId="172" fontId="25" fillId="0" borderId="10" xfId="0" applyFont="true" applyBorder="true" applyAlignment="true" applyProtection="false">
      <alignment horizontal="center" vertical="center" textRotation="0" wrapText="false" indent="0" shrinkToFit="false"/>
      <protection locked="true" hidden="false"/>
    </xf>
    <xf numFmtId="175" fontId="64" fillId="0" borderId="5" xfId="0" applyFont="true" applyBorder="true" applyAlignment="true" applyProtection="false">
      <alignment horizontal="center" vertical="center" textRotation="0" wrapText="false" indent="0" shrinkToFit="false"/>
      <protection locked="true" hidden="false"/>
    </xf>
    <xf numFmtId="174" fontId="64" fillId="0" borderId="5" xfId="0" applyFont="true" applyBorder="true" applyAlignment="true" applyProtection="false">
      <alignment horizontal="center" vertical="center" textRotation="0" wrapText="false" indent="0" shrinkToFit="false"/>
      <protection locked="true" hidden="false"/>
    </xf>
    <xf numFmtId="174" fontId="26" fillId="0" borderId="5" xfId="0" applyFont="true" applyBorder="true" applyAlignment="true" applyProtection="false">
      <alignment horizontal="center" vertical="center" textRotation="0" wrapText="false" indent="0" shrinkToFit="false"/>
      <protection locked="true" hidden="false"/>
    </xf>
    <xf numFmtId="167" fontId="25" fillId="0" borderId="0" xfId="0" applyFont="true" applyBorder="false" applyAlignment="true" applyProtection="false">
      <alignment horizontal="center" vertical="center" textRotation="0" wrapText="false" indent="0" shrinkToFit="false"/>
      <protection locked="true" hidden="false"/>
    </xf>
    <xf numFmtId="169" fontId="44" fillId="10" borderId="5" xfId="26" applyFont="true" applyBorder="true" applyAlignment="true" applyProtection="true">
      <alignment horizontal="center" vertical="center" textRotation="0" wrapText="false" indent="0" shrinkToFit="false"/>
      <protection locked="true" hidden="false"/>
    </xf>
    <xf numFmtId="172" fontId="25" fillId="0" borderId="27" xfId="0" applyFont="true" applyBorder="true" applyAlignment="true" applyProtection="false">
      <alignment horizontal="center" vertical="center" textRotation="0" wrapText="false" indent="0" shrinkToFit="false"/>
      <protection locked="true" hidden="false"/>
    </xf>
    <xf numFmtId="164" fontId="40" fillId="3" borderId="6" xfId="46" applyFont="true" applyBorder="true" applyAlignment="true" applyProtection="true">
      <alignment horizontal="center" vertical="center" textRotation="0" wrapText="false" indent="0" shrinkToFit="false"/>
      <protection locked="true" hidden="false"/>
    </xf>
    <xf numFmtId="164" fontId="41" fillId="5" borderId="7" xfId="26" applyFont="true" applyBorder="true" applyAlignment="true" applyProtection="true">
      <alignment horizontal="center" vertical="center" textRotation="0" wrapText="false" indent="0" shrinkToFit="false"/>
      <protection locked="true" hidden="false"/>
    </xf>
    <xf numFmtId="166" fontId="31" fillId="0" borderId="0" xfId="20" applyFont="true" applyBorder="true" applyAlignment="true" applyProtection="true">
      <alignment horizontal="center" vertical="center" textRotation="0" wrapText="false" indent="0" shrinkToFit="false"/>
      <protection locked="true" hidden="false"/>
    </xf>
    <xf numFmtId="164" fontId="68" fillId="0" borderId="5" xfId="0" applyFont="true" applyBorder="true" applyAlignment="true" applyProtection="false">
      <alignment horizontal="center" vertical="center" textRotation="0" wrapText="false" indent="0" shrinkToFit="false"/>
      <protection locked="true" hidden="false"/>
    </xf>
    <xf numFmtId="164" fontId="25" fillId="0" borderId="35" xfId="31" applyFont="true" applyBorder="true" applyAlignment="true" applyProtection="false">
      <alignment horizontal="center" vertical="center" textRotation="0" wrapText="true" indent="0" shrinkToFit="false"/>
      <protection locked="true" hidden="false"/>
    </xf>
    <xf numFmtId="164" fontId="26" fillId="0" borderId="0" xfId="0" applyFont="true" applyBorder="true" applyAlignment="true" applyProtection="false">
      <alignment horizontal="center" vertical="center" textRotation="0" wrapText="true" indent="0" shrinkToFit="false"/>
      <protection locked="true" hidden="false"/>
    </xf>
    <xf numFmtId="164" fontId="26" fillId="0" borderId="5" xfId="0" applyFont="true" applyBorder="true" applyAlignment="true" applyProtection="false">
      <alignment horizontal="center" vertical="center" textRotation="0" wrapText="false" indent="0" shrinkToFit="false"/>
      <protection locked="true" hidden="false"/>
    </xf>
    <xf numFmtId="164" fontId="41" fillId="0" borderId="0" xfId="26" applyFont="true" applyBorder="true" applyAlignment="true" applyProtection="true">
      <alignment horizontal="center" vertical="center" textRotation="0" wrapText="true" indent="0" shrinkToFit="false"/>
      <protection locked="true" hidden="false"/>
    </xf>
    <xf numFmtId="164" fontId="43" fillId="0" borderId="0" xfId="43" applyFont="true" applyBorder="true" applyAlignment="true" applyProtection="true">
      <alignment horizontal="center" vertical="center" textRotation="0" wrapText="false" indent="0" shrinkToFit="false"/>
      <protection locked="true" hidden="false"/>
    </xf>
    <xf numFmtId="172" fontId="25" fillId="0" borderId="0" xfId="0" applyFont="true" applyBorder="true" applyAlignment="true" applyProtection="false">
      <alignment horizontal="center" vertical="center" textRotation="0" wrapText="false" indent="0" shrinkToFit="false"/>
      <protection locked="true" hidden="false"/>
    </xf>
    <xf numFmtId="164" fontId="60" fillId="0" borderId="0" xfId="0" applyFont="true" applyBorder="false" applyAlignment="true" applyProtection="false">
      <alignment horizontal="center" vertical="center" textRotation="0" wrapText="false" indent="0" shrinkToFit="false"/>
      <protection locked="true" hidden="false"/>
    </xf>
    <xf numFmtId="169" fontId="25" fillId="0" borderId="0" xfId="0" applyFont="true" applyBorder="false" applyAlignment="true" applyProtection="false">
      <alignment horizontal="center" vertical="center" textRotation="0" wrapText="false" indent="0" shrinkToFit="false"/>
      <protection locked="true" hidden="false"/>
    </xf>
    <xf numFmtId="164" fontId="43" fillId="0" borderId="0" xfId="43" applyFont="true" applyBorder="true" applyAlignment="true" applyProtection="true">
      <alignment horizontal="general" vertical="center" textRotation="0" wrapText="false" indent="0" shrinkToFit="false"/>
      <protection locked="true" hidden="false"/>
    </xf>
    <xf numFmtId="164" fontId="25" fillId="0" borderId="0" xfId="0" applyFont="true" applyBorder="false" applyAlignment="true" applyProtection="false">
      <alignment horizontal="general" vertical="center" textRotation="0" wrapText="false" indent="0" shrinkToFit="false"/>
      <protection locked="true" hidden="false"/>
    </xf>
    <xf numFmtId="164" fontId="40" fillId="0" borderId="0" xfId="0" applyFont="true" applyBorder="false" applyAlignment="true" applyProtection="false">
      <alignment horizontal="general" vertical="center" textRotation="0" wrapText="false" indent="0" shrinkToFit="false"/>
      <protection locked="true" hidden="false"/>
    </xf>
    <xf numFmtId="174" fontId="60" fillId="0" borderId="0" xfId="0" applyFont="true" applyBorder="false" applyAlignment="true" applyProtection="false">
      <alignment horizontal="center" vertical="center" textRotation="0" wrapText="false" indent="0" shrinkToFit="false"/>
      <protection locked="true" hidden="false"/>
    </xf>
    <xf numFmtId="169" fontId="9" fillId="0" borderId="0" xfId="0" applyFont="true" applyBorder="false" applyAlignment="true" applyProtection="false">
      <alignment horizontal="center" vertical="center" textRotation="0" wrapText="false" indent="0" shrinkToFit="false"/>
      <protection locked="true" hidden="false"/>
    </xf>
    <xf numFmtId="174" fontId="9" fillId="0" borderId="0" xfId="0" applyFont="true" applyBorder="false" applyAlignment="true" applyProtection="false">
      <alignment horizontal="center" vertical="center" textRotation="0" wrapText="false" indent="0" shrinkToFit="false"/>
      <protection locked="true" hidden="false"/>
    </xf>
    <xf numFmtId="174" fontId="29" fillId="0" borderId="0" xfId="0" applyFont="true" applyBorder="false" applyAlignment="true" applyProtection="false">
      <alignment horizontal="center" vertical="center" textRotation="0" wrapText="false" indent="0" shrinkToFit="false"/>
      <protection locked="true" hidden="false"/>
    </xf>
    <xf numFmtId="164" fontId="41" fillId="0" borderId="0" xfId="26" applyFont="true" applyBorder="true" applyAlignment="true" applyProtection="true">
      <alignment horizontal="center" vertical="center" textRotation="0" wrapText="false" indent="0" shrinkToFit="false"/>
      <protection locked="true" hidden="false"/>
    </xf>
    <xf numFmtId="172" fontId="44" fillId="0" borderId="0" xfId="26" applyFont="true" applyBorder="true" applyAlignment="true" applyProtection="true">
      <alignment horizontal="center" vertical="center" textRotation="0" wrapText="false" indent="0" shrinkToFit="false"/>
      <protection locked="true" hidden="false"/>
    </xf>
    <xf numFmtId="169" fontId="60" fillId="0" borderId="0" xfId="0" applyFont="true" applyBorder="false" applyAlignment="true" applyProtection="false">
      <alignment horizontal="center" vertical="center" textRotation="0" wrapText="false" indent="0" shrinkToFit="false"/>
      <protection locked="true" hidden="false"/>
    </xf>
    <xf numFmtId="169" fontId="62" fillId="0" borderId="0" xfId="26" applyFont="true" applyBorder="true" applyAlignment="true" applyProtection="true">
      <alignment horizontal="center" vertical="center" textRotation="0" wrapText="false" indent="0" shrinkToFit="false"/>
      <protection locked="true" hidden="false"/>
    </xf>
    <xf numFmtId="164" fontId="40" fillId="0" borderId="0" xfId="0" applyFont="true" applyBorder="true" applyAlignment="true" applyProtection="false">
      <alignment horizontal="center" vertical="center" textRotation="0" wrapText="false" indent="0" shrinkToFit="false"/>
      <protection locked="true" hidden="false"/>
    </xf>
    <xf numFmtId="164" fontId="40" fillId="0" borderId="0" xfId="0" applyFont="true" applyBorder="true" applyAlignment="true" applyProtection="false">
      <alignment horizontal="center" vertical="center" textRotation="0" wrapText="true" indent="0" shrinkToFit="false"/>
      <protection locked="true" hidden="false"/>
    </xf>
    <xf numFmtId="164" fontId="40" fillId="0" borderId="0" xfId="46" applyFont="true" applyBorder="true" applyAlignment="true" applyProtection="true">
      <alignment horizontal="center" vertical="center" textRotation="0" wrapText="true" indent="0" shrinkToFit="false"/>
      <protection locked="true" hidden="false"/>
    </xf>
    <xf numFmtId="164" fontId="65" fillId="0" borderId="0" xfId="42" applyFont="true" applyBorder="true" applyAlignment="true" applyProtection="true">
      <alignment horizontal="center" vertical="center" textRotation="0" wrapText="false" indent="0" shrinkToFit="false"/>
      <protection locked="true" hidden="false"/>
    </xf>
    <xf numFmtId="169" fontId="64" fillId="0" borderId="0" xfId="0" applyFont="true" applyBorder="false" applyAlignment="true" applyProtection="false">
      <alignment horizontal="center" vertical="center" textRotation="0" wrapText="false" indent="0" shrinkToFit="false"/>
      <protection locked="true" hidden="false"/>
    </xf>
    <xf numFmtId="172" fontId="25" fillId="0" borderId="0" xfId="46" applyFont="true" applyBorder="true" applyAlignment="true" applyProtection="true">
      <alignment horizontal="center" vertical="center" textRotation="0" wrapText="false" indent="0" shrinkToFit="false"/>
      <protection locked="true" hidden="false"/>
    </xf>
    <xf numFmtId="164" fontId="29" fillId="0" borderId="0" xfId="0" applyFont="true" applyBorder="false" applyAlignment="true" applyProtection="false">
      <alignment horizontal="center" vertical="center" textRotation="0" wrapText="false" indent="0" shrinkToFit="false"/>
      <protection locked="true" hidden="false"/>
    </xf>
    <xf numFmtId="174" fontId="25" fillId="0" borderId="0" xfId="0" applyFont="true" applyBorder="false" applyAlignment="true" applyProtection="false">
      <alignment horizontal="center" vertical="center" textRotation="0" wrapText="false" indent="0" shrinkToFit="false"/>
      <protection locked="true" hidden="false"/>
    </xf>
    <xf numFmtId="164" fontId="25" fillId="0" borderId="0" xfId="0" applyFont="true" applyBorder="true" applyAlignment="true" applyProtection="false">
      <alignment horizontal="center" vertical="center" textRotation="0" wrapText="true" indent="0" shrinkToFit="false"/>
      <protection locked="true" hidden="false"/>
    </xf>
    <xf numFmtId="164" fontId="0" fillId="0" borderId="0" xfId="0" applyFont="false" applyBorder="true" applyAlignment="true" applyProtection="false">
      <alignment horizontal="center" vertical="center" textRotation="0" wrapText="true" indent="0" shrinkToFit="false"/>
      <protection locked="true" hidden="false"/>
    </xf>
    <xf numFmtId="164" fontId="15" fillId="0" borderId="0" xfId="42" applyFont="true" applyBorder="true" applyAlignment="true" applyProtection="true">
      <alignment horizontal="center" vertical="center" textRotation="0" wrapText="false" indent="0" shrinkToFit="false"/>
      <protection locked="true" hidden="false"/>
    </xf>
    <xf numFmtId="164" fontId="66" fillId="0" borderId="0" xfId="42" applyFont="true" applyBorder="true" applyAlignment="true" applyProtection="true">
      <alignment horizontal="center" vertical="center" textRotation="0" wrapText="false" indent="0" shrinkToFit="false"/>
      <protection locked="true" hidden="false"/>
    </xf>
    <xf numFmtId="164" fontId="0" fillId="0" borderId="18" xfId="40" applyFont="true" applyBorder="true" applyAlignment="false" applyProtection="false">
      <alignment horizontal="general" vertical="bottom" textRotation="0" wrapText="false" indent="0" shrinkToFit="false"/>
      <protection locked="true" hidden="false"/>
    </xf>
    <xf numFmtId="164" fontId="0" fillId="0" borderId="22" xfId="41" applyFont="false" applyBorder="true" applyAlignment="false" applyProtection="false">
      <alignment horizontal="general" vertical="bottom" textRotation="0" wrapText="false" indent="0" shrinkToFit="false"/>
      <protection locked="true" hidden="false"/>
    </xf>
    <xf numFmtId="164" fontId="24" fillId="26" borderId="5" xfId="0" applyFont="true" applyBorder="true" applyAlignment="true" applyProtection="false">
      <alignment horizontal="center" vertical="center" textRotation="0" wrapText="false" indent="0" shrinkToFit="false"/>
      <protection locked="true" hidden="false"/>
    </xf>
    <xf numFmtId="170" fontId="24" fillId="26" borderId="5" xfId="0" applyFont="true" applyBorder="true" applyAlignment="true" applyProtection="false">
      <alignment horizontal="center" vertical="center" textRotation="0" wrapText="false" indent="0" shrinkToFit="false"/>
      <protection locked="true" hidden="false"/>
    </xf>
    <xf numFmtId="164" fontId="9" fillId="0" borderId="10" xfId="36" applyFont="true" applyBorder="true" applyAlignment="true" applyProtection="false">
      <alignment horizontal="center" vertical="center" textRotation="0" wrapText="true" indent="0" shrinkToFit="false"/>
      <protection locked="true" hidden="false"/>
    </xf>
    <xf numFmtId="166" fontId="28" fillId="8" borderId="5" xfId="48" applyFont="true" applyBorder="true" applyAlignment="true" applyProtection="true">
      <alignment horizontal="center" vertical="center" textRotation="0" wrapText="false" indent="0" shrinkToFit="false"/>
      <protection locked="true" hidden="false"/>
    </xf>
    <xf numFmtId="164" fontId="76" fillId="13" borderId="5" xfId="0" applyFont="true" applyBorder="true" applyAlignment="true" applyProtection="false">
      <alignment horizontal="center" vertical="center" textRotation="0" wrapText="false" indent="0" shrinkToFit="false"/>
      <protection locked="true" hidden="false"/>
    </xf>
    <xf numFmtId="170" fontId="76" fillId="13" borderId="5" xfId="0" applyFont="true" applyBorder="true" applyAlignment="true" applyProtection="false">
      <alignment horizontal="center" vertical="center" textRotation="0" wrapText="false" indent="0" shrinkToFit="false"/>
      <protection locked="true" hidden="false"/>
    </xf>
    <xf numFmtId="164" fontId="77" fillId="7" borderId="5" xfId="45" applyFont="true" applyBorder="true" applyAlignment="true" applyProtection="true">
      <alignment horizontal="center" vertical="center" textRotation="0" wrapText="false" indent="0" shrinkToFit="false"/>
      <protection locked="true" hidden="false"/>
    </xf>
    <xf numFmtId="167" fontId="31" fillId="7" borderId="5" xfId="50" applyFont="true" applyBorder="true" applyAlignment="true" applyProtection="true">
      <alignment horizontal="center" vertical="center" textRotation="0" wrapText="false" indent="0" shrinkToFit="false"/>
      <protection locked="true" hidden="false"/>
    </xf>
    <xf numFmtId="164" fontId="9" fillId="0" borderId="36" xfId="36" applyFont="true" applyBorder="true" applyAlignment="true" applyProtection="false">
      <alignment horizontal="center" vertical="center" textRotation="0" wrapText="true" indent="0" shrinkToFit="false"/>
      <protection locked="true" hidden="false"/>
    </xf>
    <xf numFmtId="167" fontId="25" fillId="7" borderId="5" xfId="45" applyFont="true" applyBorder="true" applyAlignment="true" applyProtection="true">
      <alignment horizontal="center" vertical="center" textRotation="0" wrapText="false" indent="0" shrinkToFit="false"/>
      <protection locked="true" hidden="false"/>
    </xf>
    <xf numFmtId="164" fontId="41" fillId="5" borderId="6" xfId="44" applyFont="true" applyBorder="true" applyAlignment="true" applyProtection="true">
      <alignment horizontal="center" vertical="center" textRotation="0" wrapText="false" indent="0" shrinkToFit="false"/>
      <protection locked="true" hidden="false"/>
    </xf>
    <xf numFmtId="164" fontId="24" fillId="13" borderId="29" xfId="0" applyFont="true" applyBorder="true" applyAlignment="true" applyProtection="false">
      <alignment horizontal="center" vertical="center" textRotation="0" wrapText="false" indent="0" shrinkToFit="false"/>
      <protection locked="true" hidden="false"/>
    </xf>
    <xf numFmtId="170" fontId="24" fillId="13" borderId="29" xfId="0" applyFont="true" applyBorder="true" applyAlignment="true" applyProtection="false">
      <alignment horizontal="center" vertical="center" textRotation="0" wrapText="false" indent="0" shrinkToFit="false"/>
      <protection locked="true" hidden="false"/>
    </xf>
    <xf numFmtId="164" fontId="41" fillId="5" borderId="24" xfId="44" applyFont="true" applyBorder="true" applyAlignment="true" applyProtection="true">
      <alignment horizontal="center" vertical="center" textRotation="0" wrapText="false" indent="0" shrinkToFit="false"/>
      <protection locked="true" hidden="false"/>
    </xf>
    <xf numFmtId="164" fontId="44" fillId="5" borderId="13" xfId="44" applyFont="true" applyBorder="true" applyAlignment="true" applyProtection="true">
      <alignment horizontal="center" vertical="center" textRotation="0" wrapText="false" indent="0" shrinkToFit="false"/>
      <protection locked="true" hidden="false"/>
    </xf>
    <xf numFmtId="172" fontId="44" fillId="5" borderId="13" xfId="44" applyFont="true" applyBorder="true" applyAlignment="true" applyProtection="true">
      <alignment horizontal="center" vertical="center" textRotation="0" wrapText="false" indent="0" shrinkToFit="false"/>
      <protection locked="true" hidden="false"/>
    </xf>
    <xf numFmtId="164" fontId="44" fillId="5" borderId="14" xfId="44" applyFont="true" applyBorder="true" applyAlignment="true" applyProtection="true">
      <alignment horizontal="center" vertical="center" textRotation="0" wrapText="false" indent="0" shrinkToFit="false"/>
      <protection locked="true" hidden="false"/>
    </xf>
    <xf numFmtId="176" fontId="24" fillId="13" borderId="5" xfId="0" applyFont="true" applyBorder="true" applyAlignment="true" applyProtection="false">
      <alignment horizontal="center" vertical="center" textRotation="0" wrapText="false" indent="0" shrinkToFit="false"/>
      <protection locked="true" hidden="false"/>
    </xf>
    <xf numFmtId="164" fontId="5" fillId="5" borderId="20" xfId="44" applyFont="true" applyBorder="true" applyAlignment="true" applyProtection="true">
      <alignment horizontal="center" vertical="center" textRotation="0" wrapText="false" indent="0" shrinkToFit="false"/>
      <protection locked="true" hidden="false"/>
    </xf>
    <xf numFmtId="164" fontId="5" fillId="5" borderId="5" xfId="44" applyFont="true" applyBorder="true" applyAlignment="true" applyProtection="true">
      <alignment horizontal="center" vertical="center" textRotation="0" wrapText="false" indent="0" shrinkToFit="false"/>
      <protection locked="true" hidden="false"/>
    </xf>
    <xf numFmtId="164" fontId="79" fillId="0" borderId="0" xfId="0" applyFont="true" applyBorder="false" applyAlignment="true" applyProtection="false">
      <alignment horizontal="center" vertical="center" textRotation="0" wrapText="false" indent="0" shrinkToFit="false"/>
      <protection locked="true" hidden="false"/>
    </xf>
    <xf numFmtId="164" fontId="52" fillId="0" borderId="0" xfId="0" applyFont="true" applyBorder="false" applyAlignment="true" applyProtection="false">
      <alignment horizontal="center" vertical="bottom" textRotation="0" wrapText="false" indent="0" shrinkToFit="false"/>
      <protection locked="true" hidden="false"/>
    </xf>
    <xf numFmtId="164" fontId="5" fillId="5" borderId="24" xfId="44" applyFont="true" applyBorder="true" applyAlignment="true" applyProtection="true">
      <alignment horizontal="center" vertical="center" textRotation="0" wrapText="false" indent="0" shrinkToFit="false"/>
      <protection locked="true" hidden="false"/>
    </xf>
    <xf numFmtId="164" fontId="5" fillId="5" borderId="13" xfId="44" applyFont="true" applyBorder="true" applyAlignment="true" applyProtection="true">
      <alignment horizontal="center" vertical="center" textRotation="0" wrapText="false" indent="0" shrinkToFit="false"/>
      <protection locked="true" hidden="false"/>
    </xf>
    <xf numFmtId="164" fontId="9" fillId="0" borderId="5" xfId="0" applyFont="true" applyBorder="true" applyAlignment="true" applyProtection="false">
      <alignment horizontal="center" vertical="bottom" textRotation="0" wrapText="false" indent="0" shrinkToFit="false"/>
      <protection locked="true" hidden="false"/>
    </xf>
    <xf numFmtId="164" fontId="52" fillId="0" borderId="5" xfId="0" applyFont="true" applyBorder="true" applyAlignment="true" applyProtection="false">
      <alignment horizontal="center" vertical="bottom" textRotation="0" wrapText="false" indent="0" shrinkToFit="false"/>
      <protection locked="true" hidden="false"/>
    </xf>
    <xf numFmtId="164" fontId="32" fillId="0" borderId="0" xfId="0" applyFont="true" applyBorder="false" applyAlignment="true" applyProtection="false">
      <alignment horizontal="center" vertical="bottom" textRotation="0" wrapText="false" indent="0" shrinkToFit="false"/>
      <protection locked="true" hidden="false"/>
    </xf>
    <xf numFmtId="164" fontId="52" fillId="0" borderId="37" xfId="0" applyFont="true" applyBorder="tru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center" vertical="top" textRotation="0" wrapText="true" indent="0" shrinkToFit="false"/>
      <protection locked="true" hidden="false"/>
    </xf>
    <xf numFmtId="164" fontId="9" fillId="0" borderId="38" xfId="36" applyFont="true" applyBorder="true" applyAlignment="true" applyProtection="false">
      <alignment horizontal="center" vertical="center" textRotation="0" wrapText="false" indent="0" shrinkToFit="false"/>
      <protection locked="true" hidden="false"/>
    </xf>
    <xf numFmtId="164" fontId="45" fillId="0" borderId="29" xfId="36" applyFont="true" applyBorder="true" applyAlignment="true" applyProtection="false">
      <alignment horizontal="center" vertical="top" textRotation="0" wrapText="true" indent="0" shrinkToFit="false"/>
      <protection locked="true" hidden="false"/>
    </xf>
    <xf numFmtId="164" fontId="23" fillId="12" borderId="13" xfId="0" applyFont="true" applyBorder="true" applyAlignment="true" applyProtection="false">
      <alignment horizontal="center" vertical="center" textRotation="0" wrapText="false" indent="0" shrinkToFit="false"/>
      <protection locked="true" hidden="false"/>
    </xf>
    <xf numFmtId="164" fontId="72" fillId="7" borderId="13" xfId="45" applyFont="true" applyBorder="true" applyAlignment="true" applyProtection="true">
      <alignment horizontal="center" vertical="center" textRotation="0" wrapText="false" indent="0" shrinkToFit="false"/>
      <protection locked="true" hidden="false"/>
    </xf>
    <xf numFmtId="171" fontId="26" fillId="7" borderId="13" xfId="45" applyFont="true" applyBorder="true" applyAlignment="true" applyProtection="true">
      <alignment horizontal="center" vertical="center" textRotation="0" wrapText="false" indent="0" shrinkToFit="false"/>
      <protection locked="true" hidden="false"/>
    </xf>
    <xf numFmtId="164" fontId="77" fillId="7" borderId="13" xfId="45" applyFont="true" applyBorder="true" applyAlignment="true" applyProtection="true">
      <alignment horizontal="center" vertical="center" textRotation="0" wrapText="false" indent="0" shrinkToFit="false"/>
      <protection locked="true" hidden="false"/>
    </xf>
    <xf numFmtId="164" fontId="5" fillId="5" borderId="39" xfId="44" applyFont="true" applyBorder="true" applyAlignment="true" applyProtection="true">
      <alignment horizontal="center" vertical="center" textRotation="0" wrapText="false" indent="0" shrinkToFit="false"/>
      <protection locked="true" hidden="false"/>
    </xf>
    <xf numFmtId="175" fontId="5" fillId="5" borderId="29" xfId="44" applyFont="true" applyBorder="true" applyAlignment="true" applyProtection="true">
      <alignment horizontal="center" vertical="center" textRotation="0" wrapText="false" indent="0" shrinkToFit="false"/>
      <protection locked="true" hidden="false"/>
    </xf>
    <xf numFmtId="172" fontId="25" fillId="0" borderId="40" xfId="0" applyFont="true" applyBorder="true" applyAlignment="true" applyProtection="false">
      <alignment horizontal="center" vertical="center" textRotation="0" wrapText="false" indent="0" shrinkToFit="false"/>
      <protection locked="true" hidden="false"/>
    </xf>
    <xf numFmtId="166" fontId="0" fillId="0" borderId="29" xfId="46" applyFont="false" applyBorder="true" applyAlignment="true" applyProtection="true">
      <alignment horizontal="center" vertical="center" textRotation="0" wrapText="false" indent="0" shrinkToFit="false"/>
      <protection locked="true" hidden="false"/>
    </xf>
    <xf numFmtId="164" fontId="5" fillId="0" borderId="0" xfId="26" applyFont="true" applyBorder="true" applyAlignment="true" applyProtection="true">
      <alignment horizontal="center" vertical="center" textRotation="0" wrapText="false" indent="0" shrinkToFit="false"/>
      <protection locked="true" hidden="false"/>
    </xf>
    <xf numFmtId="164" fontId="0" fillId="14" borderId="5" xfId="0" applyFont="false" applyBorder="true" applyAlignment="true" applyProtection="false">
      <alignment horizontal="center" vertical="center" textRotation="0" wrapText="false" indent="0" shrinkToFit="false"/>
      <protection locked="true" hidden="false"/>
    </xf>
    <xf numFmtId="169" fontId="26" fillId="0" borderId="5" xfId="0" applyFont="true" applyBorder="true" applyAlignment="true" applyProtection="false">
      <alignment horizontal="center" vertical="center" textRotation="0" wrapText="false" indent="0" shrinkToFit="false"/>
      <protection locked="true" hidden="false"/>
    </xf>
    <xf numFmtId="164" fontId="44" fillId="5" borderId="20" xfId="44" applyFont="true" applyBorder="true" applyAlignment="true" applyProtection="true">
      <alignment horizontal="center" vertical="center" textRotation="0" wrapText="false" indent="0" shrinkToFit="false"/>
      <protection locked="true" hidden="false"/>
    </xf>
    <xf numFmtId="175" fontId="44" fillId="5" borderId="5" xfId="44" applyFont="true" applyBorder="true" applyAlignment="true" applyProtection="true">
      <alignment horizontal="center" vertical="center" textRotation="0" wrapText="false" indent="0" shrinkToFit="false"/>
      <protection locked="true" hidden="false"/>
    </xf>
    <xf numFmtId="169" fontId="26" fillId="10" borderId="5" xfId="44" applyFont="true" applyBorder="true" applyAlignment="true" applyProtection="true">
      <alignment horizontal="center" vertical="center" textRotation="0" wrapText="false" indent="0" shrinkToFit="false"/>
      <protection locked="true" hidden="false"/>
    </xf>
    <xf numFmtId="164" fontId="44" fillId="5" borderId="24" xfId="44" applyFont="true" applyBorder="true" applyAlignment="true" applyProtection="true">
      <alignment horizontal="center" vertical="center" textRotation="0" wrapText="false" indent="0" shrinkToFit="false"/>
      <protection locked="true" hidden="false"/>
    </xf>
    <xf numFmtId="164" fontId="41" fillId="5" borderId="7" xfId="44" applyFont="true" applyBorder="true" applyAlignment="true" applyProtection="true">
      <alignment horizontal="center" vertical="center" textRotation="0" wrapText="false" indent="0" shrinkToFit="false"/>
      <protection locked="true" hidden="false"/>
    </xf>
    <xf numFmtId="164" fontId="25" fillId="14" borderId="5" xfId="0" applyFont="true" applyBorder="true" applyAlignment="true" applyProtection="false">
      <alignment horizontal="center" vertical="center" textRotation="0" wrapText="false" indent="0" shrinkToFit="false"/>
      <protection locked="true" hidden="false"/>
    </xf>
    <xf numFmtId="164" fontId="44" fillId="5" borderId="32" xfId="44" applyFont="true" applyBorder="true" applyAlignment="true" applyProtection="true">
      <alignment horizontal="center" vertical="center" textRotation="0" wrapText="false" indent="0" shrinkToFit="false"/>
      <protection locked="true" hidden="false"/>
    </xf>
    <xf numFmtId="175" fontId="44" fillId="5" borderId="33" xfId="44" applyFont="true" applyBorder="true" applyAlignment="true" applyProtection="true">
      <alignment horizontal="center" vertical="center" textRotation="0" wrapText="false" indent="0" shrinkToFit="false"/>
      <protection locked="true" hidden="false"/>
    </xf>
    <xf numFmtId="164" fontId="0" fillId="0" borderId="0" xfId="32" applyFont="false" applyBorder="false" applyAlignment="false" applyProtection="false">
      <alignment horizontal="general" vertical="bottom" textRotation="0" wrapText="false" indent="0" shrinkToFit="false"/>
      <protection locked="true" hidden="false"/>
    </xf>
    <xf numFmtId="164" fontId="12" fillId="11" borderId="5" xfId="38" applyFont="true" applyBorder="true" applyAlignment="true" applyProtection="true">
      <alignment horizontal="center" vertical="center" textRotation="0" wrapText="true" indent="0" shrinkToFit="false"/>
      <protection locked="true" hidden="false"/>
    </xf>
    <xf numFmtId="164" fontId="17" fillId="6" borderId="5" xfId="28" applyFont="true" applyBorder="true" applyAlignment="true" applyProtection="true">
      <alignment horizontal="center" vertical="center" textRotation="0" wrapText="true" indent="0" shrinkToFit="false"/>
      <protection locked="true" hidden="false"/>
    </xf>
    <xf numFmtId="164" fontId="18" fillId="6" borderId="5" xfId="28" applyFont="true" applyBorder="true" applyAlignment="true" applyProtection="true">
      <alignment horizontal="center" vertical="center" textRotation="0" wrapText="true" indent="0" shrinkToFit="false"/>
      <protection locked="true" hidden="false"/>
    </xf>
    <xf numFmtId="169" fontId="19" fillId="5" borderId="5" xfId="27" applyFont="true" applyBorder="true" applyAlignment="true" applyProtection="true">
      <alignment horizontal="center" vertical="center" textRotation="0" wrapText="true" indent="0" shrinkToFit="false"/>
      <protection locked="true" hidden="false"/>
    </xf>
    <xf numFmtId="164" fontId="80" fillId="27" borderId="5" xfId="32" applyFont="true" applyBorder="true" applyAlignment="true" applyProtection="false">
      <alignment horizontal="center" vertical="center" textRotation="0" wrapText="true" indent="0" shrinkToFit="false" readingOrder="2"/>
      <protection locked="true" hidden="false"/>
    </xf>
    <xf numFmtId="164" fontId="80" fillId="27" borderId="5" xfId="32" applyFont="true" applyBorder="true" applyAlignment="true" applyProtection="false">
      <alignment horizontal="center" vertical="center" textRotation="0" wrapText="false" indent="0" shrinkToFit="false" readingOrder="2"/>
      <protection locked="true" hidden="false"/>
    </xf>
    <xf numFmtId="164" fontId="21" fillId="7" borderId="5" xfId="32" applyFont="true" applyBorder="true" applyAlignment="true" applyProtection="false">
      <alignment horizontal="center" vertical="center" textRotation="0" wrapText="false" indent="0" shrinkToFit="false"/>
      <protection locked="true" hidden="false"/>
    </xf>
    <xf numFmtId="164" fontId="10" fillId="0" borderId="0" xfId="32" applyFont="true" applyBorder="false" applyAlignment="false" applyProtection="false">
      <alignment horizontal="general" vertical="bottom" textRotation="0" wrapText="false" indent="0" shrinkToFit="false"/>
      <protection locked="true" hidden="false"/>
    </xf>
    <xf numFmtId="164" fontId="31" fillId="0" borderId="10" xfId="36" applyFont="true" applyBorder="true" applyAlignment="true" applyProtection="false">
      <alignment horizontal="center" vertical="center" textRotation="0" wrapText="true" indent="0" shrinkToFit="false"/>
      <protection locked="true" hidden="false"/>
    </xf>
    <xf numFmtId="164" fontId="81" fillId="12" borderId="5" xfId="32" applyFont="true" applyBorder="true" applyAlignment="true" applyProtection="false">
      <alignment horizontal="center" vertical="center" textRotation="0" wrapText="true" indent="0" shrinkToFit="false"/>
      <protection locked="true" hidden="false"/>
    </xf>
    <xf numFmtId="164" fontId="31" fillId="17" borderId="5" xfId="32" applyFont="true" applyBorder="true" applyAlignment="true" applyProtection="false">
      <alignment horizontal="center" vertical="center" textRotation="0" wrapText="true" indent="0" shrinkToFit="false"/>
      <protection locked="true" hidden="false"/>
    </xf>
    <xf numFmtId="164" fontId="82" fillId="17" borderId="5" xfId="32" applyFont="true" applyBorder="true" applyAlignment="true" applyProtection="false">
      <alignment horizontal="center" vertical="center" textRotation="0" wrapText="true" indent="0" shrinkToFit="false"/>
      <protection locked="true" hidden="false"/>
    </xf>
    <xf numFmtId="170" fontId="31" fillId="17" borderId="5" xfId="32" applyFont="true" applyBorder="true" applyAlignment="true" applyProtection="false">
      <alignment horizontal="center" vertical="center" textRotation="0" wrapText="true" indent="0" shrinkToFit="false"/>
      <protection locked="true" hidden="false"/>
    </xf>
    <xf numFmtId="164" fontId="25" fillId="0" borderId="5" xfId="32" applyFont="true" applyBorder="true" applyAlignment="true" applyProtection="false">
      <alignment horizontal="center" vertical="center" textRotation="0" wrapText="false" indent="0" shrinkToFit="false"/>
      <protection locked="true" hidden="false"/>
    </xf>
    <xf numFmtId="167" fontId="26" fillId="7" borderId="5" xfId="33" applyFont="true" applyBorder="true" applyAlignment="true" applyProtection="true">
      <alignment horizontal="center" vertical="center" textRotation="0" wrapText="true" indent="0" shrinkToFit="false"/>
      <protection locked="true" hidden="false"/>
    </xf>
    <xf numFmtId="171" fontId="26" fillId="7" borderId="5" xfId="33" applyFont="true" applyBorder="true" applyAlignment="true" applyProtection="true">
      <alignment horizontal="center" vertical="center" textRotation="0" wrapText="false" indent="0" shrinkToFit="false"/>
      <protection locked="true" hidden="false"/>
    </xf>
    <xf numFmtId="164" fontId="35" fillId="7" borderId="5" xfId="33" applyFont="true" applyBorder="true" applyAlignment="true" applyProtection="true">
      <alignment horizontal="center" vertical="center" textRotation="0" wrapText="false" indent="0" shrinkToFit="false"/>
      <protection locked="true" hidden="false"/>
    </xf>
    <xf numFmtId="168" fontId="29" fillId="7" borderId="5" xfId="38" applyFont="true" applyBorder="true" applyAlignment="true" applyProtection="true">
      <alignment horizontal="center" vertical="center" textRotation="0" wrapText="false" indent="0" shrinkToFit="false"/>
      <protection locked="true" hidden="false"/>
    </xf>
    <xf numFmtId="166" fontId="9" fillId="3" borderId="5" xfId="22" applyFont="true" applyBorder="true" applyAlignment="true" applyProtection="true">
      <alignment horizontal="center" vertical="center" textRotation="0" wrapText="false" indent="0" shrinkToFit="false"/>
      <protection locked="true" hidden="false"/>
    </xf>
    <xf numFmtId="171" fontId="29" fillId="7" borderId="5" xfId="38" applyFont="true" applyBorder="true" applyAlignment="true" applyProtection="true">
      <alignment horizontal="center" vertical="center" textRotation="0" wrapText="false" indent="0" shrinkToFit="false"/>
      <protection locked="true" hidden="false"/>
    </xf>
    <xf numFmtId="167" fontId="26" fillId="7" borderId="5" xfId="33" applyFont="true" applyBorder="true" applyAlignment="true" applyProtection="true">
      <alignment horizontal="center" vertical="center" textRotation="0" wrapText="false" indent="0" shrinkToFit="false"/>
      <protection locked="true" hidden="false"/>
    </xf>
    <xf numFmtId="164" fontId="58" fillId="7" borderId="5" xfId="33" applyFont="true" applyBorder="true" applyAlignment="true" applyProtection="true">
      <alignment horizontal="center" vertical="center" textRotation="0" wrapText="false" indent="0" shrinkToFit="false"/>
      <protection locked="true" hidden="false"/>
    </xf>
    <xf numFmtId="168" fontId="30" fillId="7" borderId="5" xfId="38" applyFont="true" applyBorder="true" applyAlignment="true" applyProtection="true">
      <alignment horizontal="center" vertical="center" textRotation="0" wrapText="false" indent="0" shrinkToFit="false"/>
      <protection locked="true" hidden="false"/>
    </xf>
    <xf numFmtId="164" fontId="22" fillId="0" borderId="0" xfId="32" applyFont="true" applyBorder="false" applyAlignment="true" applyProtection="false">
      <alignment horizontal="general" vertical="bottom" textRotation="0" wrapText="true" indent="0" shrinkToFit="false"/>
      <protection locked="true" hidden="false"/>
    </xf>
    <xf numFmtId="164" fontId="83" fillId="14" borderId="5" xfId="32" applyFont="true" applyBorder="true" applyAlignment="true" applyProtection="false">
      <alignment horizontal="center" vertical="center" textRotation="0" wrapText="false" indent="0" shrinkToFit="false"/>
      <protection locked="true" hidden="false"/>
    </xf>
    <xf numFmtId="164" fontId="25" fillId="13" borderId="5" xfId="32" applyFont="true" applyBorder="true" applyAlignment="true" applyProtection="false">
      <alignment horizontal="center" vertical="center" textRotation="0" wrapText="true" indent="0" shrinkToFit="false"/>
      <protection locked="true" hidden="false"/>
    </xf>
    <xf numFmtId="164" fontId="38" fillId="13" borderId="5" xfId="32" applyFont="true" applyBorder="true" applyAlignment="true" applyProtection="false">
      <alignment horizontal="center" vertical="center" textRotation="0" wrapText="true" indent="0" shrinkToFit="false"/>
      <protection locked="true" hidden="false"/>
    </xf>
    <xf numFmtId="170" fontId="25" fillId="13" borderId="5" xfId="32" applyFont="true" applyBorder="true" applyAlignment="true" applyProtection="false">
      <alignment horizontal="center" vertical="center" textRotation="0" wrapText="true" indent="0" shrinkToFit="false"/>
      <protection locked="true" hidden="false"/>
    </xf>
    <xf numFmtId="164" fontId="34" fillId="12" borderId="5" xfId="32" applyFont="true" applyBorder="true" applyAlignment="true" applyProtection="false">
      <alignment horizontal="center" vertical="center" textRotation="0" wrapText="true" indent="0" shrinkToFit="false"/>
      <protection locked="true" hidden="false"/>
    </xf>
    <xf numFmtId="164" fontId="25" fillId="17" borderId="5" xfId="32" applyFont="true" applyBorder="true" applyAlignment="true" applyProtection="false">
      <alignment horizontal="center" vertical="center" textRotation="0" wrapText="true" indent="0" shrinkToFit="false"/>
      <protection locked="true" hidden="false"/>
    </xf>
    <xf numFmtId="164" fontId="38" fillId="17" borderId="5" xfId="32" applyFont="true" applyBorder="true" applyAlignment="true" applyProtection="false">
      <alignment horizontal="center" vertical="center" textRotation="0" wrapText="true" indent="0" shrinkToFit="false"/>
      <protection locked="true" hidden="false"/>
    </xf>
    <xf numFmtId="170" fontId="25" fillId="17" borderId="5" xfId="32" applyFont="true" applyBorder="true" applyAlignment="true" applyProtection="false">
      <alignment horizontal="center" vertical="center" textRotation="0" wrapText="true" indent="0" shrinkToFit="false"/>
      <protection locked="true" hidden="false"/>
    </xf>
    <xf numFmtId="164" fontId="31" fillId="13" borderId="5" xfId="32" applyFont="true" applyBorder="true" applyAlignment="true" applyProtection="false">
      <alignment horizontal="center" vertical="center" textRotation="0" wrapText="true" indent="0" shrinkToFit="false"/>
      <protection locked="true" hidden="false"/>
    </xf>
    <xf numFmtId="164" fontId="82" fillId="13" borderId="5" xfId="32" applyFont="true" applyBorder="true" applyAlignment="true" applyProtection="false">
      <alignment horizontal="center" vertical="center" textRotation="0" wrapText="true" indent="0" shrinkToFit="false"/>
      <protection locked="true" hidden="false"/>
    </xf>
    <xf numFmtId="170" fontId="31" fillId="13" borderId="5" xfId="32" applyFont="true" applyBorder="true" applyAlignment="true" applyProtection="false">
      <alignment horizontal="center" vertical="center" textRotation="0" wrapText="true" indent="0" shrinkToFit="false"/>
      <protection locked="true" hidden="false"/>
    </xf>
    <xf numFmtId="164" fontId="77" fillId="7" borderId="5" xfId="38" applyFont="true" applyBorder="true" applyAlignment="true" applyProtection="true">
      <alignment horizontal="center" vertical="center" textRotation="0" wrapText="false" indent="0" shrinkToFit="false"/>
      <protection locked="true" hidden="false"/>
    </xf>
    <xf numFmtId="167" fontId="58" fillId="7" borderId="5" xfId="33" applyFont="true" applyBorder="true" applyAlignment="true" applyProtection="true">
      <alignment horizontal="center" vertical="center" textRotation="0" wrapText="true" indent="0" shrinkToFit="false"/>
      <protection locked="true" hidden="false"/>
    </xf>
    <xf numFmtId="171" fontId="58" fillId="7" borderId="5" xfId="33" applyFont="true" applyBorder="true" applyAlignment="true" applyProtection="true">
      <alignment horizontal="center" vertical="center" textRotation="0" wrapText="false" indent="0" shrinkToFit="false"/>
      <protection locked="true" hidden="false"/>
    </xf>
    <xf numFmtId="164" fontId="9" fillId="0" borderId="5" xfId="37" applyFont="true" applyBorder="true" applyAlignment="true" applyProtection="false">
      <alignment horizontal="center" vertical="center" textRotation="0" wrapText="false" indent="0" shrinkToFit="false"/>
      <protection locked="true" hidden="false"/>
    </xf>
    <xf numFmtId="164" fontId="34" fillId="28" borderId="5" xfId="32" applyFont="true" applyBorder="true" applyAlignment="true" applyProtection="false">
      <alignment horizontal="center" vertical="center" textRotation="0" wrapText="true" indent="0" shrinkToFit="false"/>
      <protection locked="true" hidden="false"/>
    </xf>
    <xf numFmtId="164" fontId="31" fillId="0" borderId="36" xfId="36" applyFont="true" applyBorder="true" applyAlignment="true" applyProtection="false">
      <alignment horizontal="center" vertical="center" textRotation="0" wrapText="true" indent="0" shrinkToFit="false"/>
      <protection locked="true" hidden="false"/>
    </xf>
    <xf numFmtId="164" fontId="26" fillId="7" borderId="5" xfId="33" applyFont="true" applyBorder="true" applyAlignment="true" applyProtection="true">
      <alignment horizontal="center" vertical="center" textRotation="0" wrapText="false" indent="0" shrinkToFit="false"/>
      <protection locked="true" hidden="false"/>
    </xf>
    <xf numFmtId="164" fontId="81" fillId="28" borderId="5" xfId="32" applyFont="true" applyBorder="true" applyAlignment="true" applyProtection="false">
      <alignment horizontal="center" vertical="center" textRotation="0" wrapText="true" indent="0" shrinkToFit="false"/>
      <protection locked="true" hidden="false"/>
    </xf>
    <xf numFmtId="167" fontId="26" fillId="29" borderId="5" xfId="33" applyFont="true" applyBorder="true" applyAlignment="true" applyProtection="true">
      <alignment horizontal="center" vertical="center" textRotation="0" wrapText="false" indent="0" shrinkToFit="false"/>
      <protection locked="true" hidden="false"/>
    </xf>
    <xf numFmtId="171" fontId="26" fillId="29" borderId="5" xfId="33" applyFont="true" applyBorder="true" applyAlignment="true" applyProtection="true">
      <alignment horizontal="center" vertical="center" textRotation="0" wrapText="false" indent="0" shrinkToFit="false"/>
      <protection locked="true" hidden="false"/>
    </xf>
    <xf numFmtId="164" fontId="0" fillId="0" borderId="0" xfId="32" applyFont="true" applyBorder="false" applyAlignment="true" applyProtection="false">
      <alignment horizontal="general" vertical="bottom" textRotation="0" wrapText="true" indent="0" shrinkToFit="false"/>
      <protection locked="true" hidden="false"/>
    </xf>
    <xf numFmtId="164" fontId="9" fillId="0" borderId="0" xfId="36" applyFont="true" applyBorder="false" applyAlignment="true" applyProtection="false">
      <alignment horizontal="center" vertical="top" textRotation="0" wrapText="false" indent="0" shrinkToFit="false"/>
      <protection locked="true" hidden="false"/>
    </xf>
    <xf numFmtId="164" fontId="83" fillId="28" borderId="5" xfId="32" applyFont="true" applyBorder="true" applyAlignment="true" applyProtection="false">
      <alignment horizontal="center" vertical="center" textRotation="0" wrapText="false" indent="0" shrinkToFit="false"/>
      <protection locked="true" hidden="false"/>
    </xf>
    <xf numFmtId="164" fontId="27" fillId="7" borderId="5" xfId="33" applyFont="true" applyBorder="true" applyAlignment="true" applyProtection="true">
      <alignment horizontal="center" vertical="center" textRotation="0" wrapText="false" indent="0" shrinkToFit="false"/>
      <protection locked="true" hidden="false"/>
    </xf>
    <xf numFmtId="164" fontId="45" fillId="10" borderId="5" xfId="36" applyFont="true" applyBorder="true" applyAlignment="true" applyProtection="false">
      <alignment horizontal="center" vertical="top" textRotation="0" wrapText="true" indent="0" shrinkToFit="false"/>
      <protection locked="true" hidden="false"/>
    </xf>
    <xf numFmtId="167" fontId="30" fillId="7" borderId="5" xfId="38" applyFont="true" applyBorder="true" applyAlignment="true" applyProtection="true">
      <alignment horizontal="center" vertical="center" textRotation="0" wrapText="true" indent="0" shrinkToFit="false"/>
      <protection locked="true" hidden="false"/>
    </xf>
    <xf numFmtId="164" fontId="25" fillId="18" borderId="5" xfId="32" applyFont="true" applyBorder="true" applyAlignment="true" applyProtection="false">
      <alignment horizontal="center" vertical="center" textRotation="0" wrapText="true" indent="0" shrinkToFit="false"/>
      <protection locked="true" hidden="false"/>
    </xf>
    <xf numFmtId="164" fontId="38" fillId="18" borderId="5" xfId="32" applyFont="true" applyBorder="true" applyAlignment="true" applyProtection="false">
      <alignment horizontal="center" vertical="center" textRotation="0" wrapText="true" indent="0" shrinkToFit="false"/>
      <protection locked="true" hidden="false"/>
    </xf>
    <xf numFmtId="170" fontId="25" fillId="18" borderId="5" xfId="32" applyFont="true" applyBorder="true" applyAlignment="true" applyProtection="false">
      <alignment horizontal="center" vertical="center" textRotation="0" wrapText="true" indent="0" shrinkToFit="false"/>
      <protection locked="true" hidden="false"/>
    </xf>
    <xf numFmtId="164" fontId="9" fillId="0" borderId="5" xfId="37" applyFont="true" applyBorder="true" applyAlignment="true" applyProtection="false">
      <alignment horizontal="center" vertical="center" textRotation="0" wrapText="true" indent="0" shrinkToFit="false"/>
      <protection locked="true" hidden="false"/>
    </xf>
    <xf numFmtId="167" fontId="35" fillId="7" borderId="5" xfId="33" applyFont="true" applyBorder="true" applyAlignment="true" applyProtection="true">
      <alignment horizontal="center" vertical="center" textRotation="0" wrapText="false" indent="0" shrinkToFit="false"/>
      <protection locked="true" hidden="false"/>
    </xf>
    <xf numFmtId="164" fontId="46" fillId="0" borderId="5" xfId="32" applyFont="true" applyBorder="true" applyAlignment="true" applyProtection="false">
      <alignment horizontal="center" vertical="center" textRotation="0" wrapText="true" indent="0" shrinkToFit="false"/>
      <protection locked="true" hidden="false"/>
    </xf>
    <xf numFmtId="164" fontId="46" fillId="0" borderId="11" xfId="32" applyFont="true" applyBorder="true" applyAlignment="true" applyProtection="false">
      <alignment horizontal="center" vertical="center" textRotation="0" wrapText="true" indent="0" shrinkToFit="false"/>
      <protection locked="true" hidden="false"/>
    </xf>
    <xf numFmtId="164" fontId="47" fillId="5" borderId="11" xfId="32" applyFont="true" applyBorder="true" applyAlignment="true" applyProtection="false">
      <alignment horizontal="center" vertical="center" textRotation="0" wrapText="true" indent="0" shrinkToFit="false"/>
      <protection locked="true" hidden="false"/>
    </xf>
    <xf numFmtId="164" fontId="48" fillId="19" borderId="11" xfId="32" applyFont="true" applyBorder="true" applyAlignment="true" applyProtection="false">
      <alignment horizontal="center" vertical="center" textRotation="0" wrapText="true" indent="0" shrinkToFit="false"/>
      <protection locked="true" hidden="false"/>
    </xf>
    <xf numFmtId="164" fontId="48" fillId="20" borderId="11" xfId="32" applyFont="true" applyBorder="true" applyAlignment="true" applyProtection="false">
      <alignment horizontal="center" vertical="center" textRotation="0" wrapText="true" indent="0" shrinkToFit="false"/>
      <protection locked="true" hidden="false"/>
    </xf>
    <xf numFmtId="164" fontId="48" fillId="21" borderId="11" xfId="32" applyFont="true" applyBorder="true" applyAlignment="true" applyProtection="false">
      <alignment horizontal="center" vertical="center" textRotation="0" wrapText="true" indent="0" shrinkToFit="false"/>
      <protection locked="true" hidden="false"/>
    </xf>
    <xf numFmtId="164" fontId="48" fillId="12" borderId="11" xfId="32" applyFont="true" applyBorder="true" applyAlignment="true" applyProtection="false">
      <alignment horizontal="center" vertical="center" textRotation="0" wrapText="true" indent="0" shrinkToFit="false"/>
      <protection locked="true" hidden="false"/>
    </xf>
    <xf numFmtId="164" fontId="48" fillId="0" borderId="11" xfId="32" applyFont="true" applyBorder="true" applyAlignment="true" applyProtection="false">
      <alignment horizontal="center" vertical="center" textRotation="0" wrapText="true" indent="0" shrinkToFit="false"/>
      <protection locked="true" hidden="false"/>
    </xf>
    <xf numFmtId="164" fontId="84" fillId="0" borderId="37" xfId="32" applyFont="true" applyBorder="true" applyAlignment="true" applyProtection="false">
      <alignment horizontal="center" vertical="center" textRotation="0" wrapText="true" indent="0" shrinkToFit="false" readingOrder="2"/>
      <protection locked="true" hidden="false"/>
    </xf>
    <xf numFmtId="164" fontId="43" fillId="6" borderId="35" xfId="32" applyFont="true" applyBorder="true" applyAlignment="true" applyProtection="false">
      <alignment horizontal="center" vertical="center" textRotation="0" wrapText="true" indent="0" shrinkToFit="false"/>
      <protection locked="true" hidden="false"/>
    </xf>
    <xf numFmtId="172" fontId="49" fillId="0" borderId="35" xfId="32" applyFont="true" applyBorder="true" applyAlignment="true" applyProtection="false">
      <alignment horizontal="center" vertical="center" textRotation="0" wrapText="true" indent="0" shrinkToFit="false"/>
      <protection locked="true" hidden="false"/>
    </xf>
    <xf numFmtId="164" fontId="49" fillId="0" borderId="35" xfId="32" applyFont="true" applyBorder="true" applyAlignment="true" applyProtection="false">
      <alignment horizontal="center" vertical="center" textRotation="0" wrapText="true" indent="0" shrinkToFit="false"/>
      <protection locked="true" hidden="false"/>
    </xf>
    <xf numFmtId="175" fontId="55" fillId="6" borderId="35" xfId="32" applyFont="true" applyBorder="true" applyAlignment="true" applyProtection="false">
      <alignment horizontal="center" vertical="center" textRotation="0" wrapText="true" indent="0" shrinkToFit="false"/>
      <protection locked="true" hidden="false"/>
    </xf>
    <xf numFmtId="164" fontId="42" fillId="0" borderId="20" xfId="32" applyFont="true" applyBorder="true" applyAlignment="true" applyProtection="false">
      <alignment horizontal="center" vertical="center" textRotation="0" wrapText="false" indent="0" shrinkToFit="false"/>
      <protection locked="true" hidden="false"/>
    </xf>
    <xf numFmtId="164" fontId="47" fillId="5" borderId="37" xfId="32" applyFont="true" applyBorder="true" applyAlignment="true" applyProtection="false">
      <alignment horizontal="center" vertical="center" textRotation="0" wrapText="true" indent="0" shrinkToFit="false"/>
      <protection locked="true" hidden="false"/>
    </xf>
    <xf numFmtId="175" fontId="47" fillId="5" borderId="35" xfId="32" applyFont="true" applyBorder="true" applyAlignment="true" applyProtection="false">
      <alignment horizontal="center" vertical="center" textRotation="0" wrapText="true" indent="0" shrinkToFit="false"/>
      <protection locked="true" hidden="false"/>
    </xf>
    <xf numFmtId="165" fontId="47" fillId="5" borderId="35" xfId="34" applyFont="true" applyBorder="true" applyAlignment="true" applyProtection="true">
      <alignment horizontal="center" vertical="center" textRotation="0" wrapText="true" indent="0" shrinkToFit="false"/>
      <protection locked="true" hidden="false"/>
    </xf>
    <xf numFmtId="175" fontId="48" fillId="30" borderId="35" xfId="32" applyFont="true" applyBorder="true" applyAlignment="true" applyProtection="false">
      <alignment horizontal="center" vertical="center" textRotation="0" wrapText="true" indent="0" shrinkToFit="false"/>
      <protection locked="true" hidden="false"/>
    </xf>
    <xf numFmtId="175" fontId="49" fillId="30" borderId="35" xfId="32" applyFont="true" applyBorder="true" applyAlignment="true" applyProtection="false">
      <alignment horizontal="center" vertical="center" textRotation="0" wrapText="true" indent="0" shrinkToFit="false"/>
      <protection locked="true" hidden="false"/>
    </xf>
    <xf numFmtId="165" fontId="47" fillId="5" borderId="35" xfId="32" applyFont="true" applyBorder="true" applyAlignment="true" applyProtection="false">
      <alignment horizontal="center" vertical="center" textRotation="0" wrapText="true" indent="0" shrinkToFit="false"/>
      <protection locked="true" hidden="false"/>
    </xf>
    <xf numFmtId="164" fontId="48" fillId="31" borderId="5" xfId="32" applyFont="true" applyBorder="true" applyAlignment="true" applyProtection="false">
      <alignment horizontal="center" vertical="center" textRotation="0" wrapText="true" indent="0" shrinkToFit="false"/>
      <protection locked="true" hidden="false"/>
    </xf>
    <xf numFmtId="172" fontId="48" fillId="0" borderId="11" xfId="32" applyFont="true" applyBorder="true" applyAlignment="true" applyProtection="false">
      <alignment horizontal="center" vertical="center" textRotation="0" wrapText="true" indent="0" shrinkToFit="false"/>
      <protection locked="true" hidden="false"/>
    </xf>
    <xf numFmtId="164" fontId="50" fillId="0" borderId="0" xfId="32" applyFont="true" applyBorder="false" applyAlignment="true" applyProtection="false">
      <alignment horizontal="center" vertical="center" textRotation="0" wrapText="false" indent="0" shrinkToFit="false"/>
      <protection locked="true" hidden="false"/>
    </xf>
    <xf numFmtId="164" fontId="51" fillId="0" borderId="0" xfId="32" applyFont="true" applyBorder="false" applyAlignment="true" applyProtection="false">
      <alignment horizontal="center" vertical="center" textRotation="0" wrapText="false" indent="0" shrinkToFit="false"/>
      <protection locked="true" hidden="false"/>
    </xf>
    <xf numFmtId="164" fontId="48" fillId="0" borderId="0" xfId="32" applyFont="true" applyBorder="false" applyAlignment="true" applyProtection="false">
      <alignment horizontal="center" vertical="center" textRotation="0" wrapText="true" indent="0" shrinkToFit="false"/>
      <protection locked="true" hidden="false"/>
    </xf>
    <xf numFmtId="168" fontId="26" fillId="7" borderId="5" xfId="33" applyFont="true" applyBorder="true" applyAlignment="true" applyProtection="true">
      <alignment horizontal="center" vertical="center" textRotation="0" wrapText="false" indent="0" shrinkToFit="false"/>
      <protection locked="true" hidden="false"/>
    </xf>
    <xf numFmtId="164" fontId="48" fillId="19" borderId="5" xfId="32" applyFont="true" applyBorder="true" applyAlignment="true" applyProtection="false">
      <alignment horizontal="center" vertical="center" textRotation="0" wrapText="true" indent="0" shrinkToFit="false"/>
      <protection locked="true" hidden="false"/>
    </xf>
    <xf numFmtId="164" fontId="48" fillId="0" borderId="37" xfId="32" applyFont="true" applyBorder="true" applyAlignment="true" applyProtection="false">
      <alignment horizontal="center" vertical="center" textRotation="0" wrapText="true" indent="0" shrinkToFit="false"/>
      <protection locked="true" hidden="false"/>
    </xf>
    <xf numFmtId="164" fontId="48" fillId="0" borderId="35" xfId="32" applyFont="true" applyBorder="true" applyAlignment="true" applyProtection="false">
      <alignment horizontal="center" vertical="center" textRotation="0" wrapText="true" indent="0" shrinkToFit="false"/>
      <protection locked="true" hidden="false"/>
    </xf>
    <xf numFmtId="172" fontId="48" fillId="0" borderId="37" xfId="32" applyFont="true" applyBorder="true" applyAlignment="true" applyProtection="false">
      <alignment horizontal="center" vertical="center" textRotation="0" wrapText="true" indent="0" shrinkToFit="false"/>
      <protection locked="true" hidden="false"/>
    </xf>
    <xf numFmtId="165" fontId="51" fillId="0" borderId="0" xfId="32" applyFont="true" applyBorder="false" applyAlignment="true" applyProtection="false">
      <alignment horizontal="center" vertical="center" textRotation="0" wrapText="false" indent="0" shrinkToFit="false"/>
      <protection locked="true" hidden="false"/>
    </xf>
    <xf numFmtId="164" fontId="48" fillId="0" borderId="5" xfId="32" applyFont="true" applyBorder="true" applyAlignment="true" applyProtection="false">
      <alignment horizontal="center" vertical="center" textRotation="0" wrapText="true" indent="0" shrinkToFit="false"/>
      <protection locked="true" hidden="false"/>
    </xf>
    <xf numFmtId="164" fontId="25" fillId="0" borderId="6" xfId="32" applyFont="true" applyBorder="true" applyAlignment="true" applyProtection="false">
      <alignment horizontal="center" vertical="center" textRotation="0" wrapText="false" indent="0" shrinkToFit="false"/>
      <protection locked="true" hidden="false"/>
    </xf>
    <xf numFmtId="172" fontId="48" fillId="0" borderId="0" xfId="32" applyFont="true" applyBorder="false" applyAlignment="true" applyProtection="false">
      <alignment horizontal="center" vertical="center" textRotation="0" wrapText="true" indent="0" shrinkToFit="false"/>
      <protection locked="true" hidden="false"/>
    </xf>
    <xf numFmtId="164" fontId="31" fillId="18" borderId="5" xfId="32" applyFont="true" applyBorder="true" applyAlignment="true" applyProtection="false">
      <alignment horizontal="center" vertical="center" textRotation="0" wrapText="true" indent="0" shrinkToFit="false"/>
      <protection locked="true" hidden="false"/>
    </xf>
    <xf numFmtId="164" fontId="82" fillId="18" borderId="5" xfId="32" applyFont="true" applyBorder="true" applyAlignment="true" applyProtection="false">
      <alignment horizontal="center" vertical="center" textRotation="0" wrapText="true" indent="0" shrinkToFit="false"/>
      <protection locked="true" hidden="false"/>
    </xf>
    <xf numFmtId="170" fontId="31" fillId="18" borderId="5" xfId="32" applyFont="true" applyBorder="true" applyAlignment="true" applyProtection="false">
      <alignment horizontal="center" vertical="center" textRotation="0" wrapText="true" indent="0" shrinkToFit="false"/>
      <protection locked="true" hidden="false"/>
    </xf>
    <xf numFmtId="164" fontId="50" fillId="0" borderId="0" xfId="32" applyFont="true" applyBorder="false" applyAlignment="true" applyProtection="false">
      <alignment horizontal="center" vertical="center" textRotation="0" wrapText="true" indent="0" shrinkToFit="false"/>
      <protection locked="true" hidden="false"/>
    </xf>
    <xf numFmtId="164" fontId="54" fillId="5" borderId="37" xfId="32" applyFont="true" applyBorder="true" applyAlignment="true" applyProtection="false">
      <alignment horizontal="center" vertical="center" textRotation="0" wrapText="true" indent="0" shrinkToFit="false"/>
      <protection locked="true" hidden="false"/>
    </xf>
    <xf numFmtId="175" fontId="54" fillId="5" borderId="35" xfId="32" applyFont="true" applyBorder="true" applyAlignment="true" applyProtection="false">
      <alignment horizontal="center" vertical="center" textRotation="0" wrapText="true" indent="0" shrinkToFit="false"/>
      <protection locked="true" hidden="false"/>
    </xf>
    <xf numFmtId="165" fontId="54" fillId="5" borderId="35" xfId="32" applyFont="true" applyBorder="true" applyAlignment="true" applyProtection="false">
      <alignment horizontal="center" vertical="center" textRotation="0" wrapText="true" indent="0" shrinkToFit="false"/>
      <protection locked="true" hidden="false"/>
    </xf>
    <xf numFmtId="164" fontId="25" fillId="0" borderId="20" xfId="32" applyFont="true" applyBorder="true" applyAlignment="true" applyProtection="false">
      <alignment horizontal="center" vertical="center" textRotation="0" wrapText="false" indent="0" shrinkToFit="false"/>
      <protection locked="true" hidden="false"/>
    </xf>
    <xf numFmtId="172" fontId="48" fillId="0" borderId="35" xfId="32" applyFont="true" applyBorder="true" applyAlignment="true" applyProtection="false">
      <alignment horizontal="center" vertical="center" textRotation="0" wrapText="true" indent="0" shrinkToFit="false"/>
      <protection locked="true" hidden="false"/>
    </xf>
    <xf numFmtId="167" fontId="26" fillId="7" borderId="13" xfId="33" applyFont="true" applyBorder="true" applyAlignment="true" applyProtection="true">
      <alignment horizontal="center" vertical="center" textRotation="0" wrapText="false" indent="0" shrinkToFit="false"/>
      <protection locked="true" hidden="false"/>
    </xf>
    <xf numFmtId="171" fontId="26" fillId="7" borderId="13" xfId="33" applyFont="true" applyBorder="true" applyAlignment="true" applyProtection="true">
      <alignment horizontal="center" vertical="center" textRotation="0" wrapText="false" indent="0" shrinkToFit="false"/>
      <protection locked="true" hidden="false"/>
    </xf>
    <xf numFmtId="164" fontId="35" fillId="7" borderId="13" xfId="33" applyFont="true" applyBorder="true" applyAlignment="true" applyProtection="true">
      <alignment horizontal="center" vertical="center" textRotation="0" wrapText="false" indent="0" shrinkToFit="false"/>
      <protection locked="true" hidden="false"/>
    </xf>
    <xf numFmtId="164" fontId="30" fillId="7" borderId="5" xfId="38" applyFont="true" applyBorder="true" applyAlignment="true" applyProtection="true">
      <alignment horizontal="center" vertical="center" textRotation="0" wrapText="false" indent="0" shrinkToFit="false"/>
      <protection locked="true" hidden="false"/>
    </xf>
    <xf numFmtId="164" fontId="0" fillId="0" borderId="0" xfId="36" applyFont="false" applyBorder="false" applyAlignment="false" applyProtection="false">
      <alignment horizontal="general" vertical="bottom" textRotation="0" wrapText="false" indent="0" shrinkToFit="false"/>
      <protection locked="true" hidden="false"/>
    </xf>
    <xf numFmtId="164" fontId="0" fillId="0" borderId="0" xfId="36" applyFont="false" applyBorder="false" applyAlignment="true" applyProtection="false">
      <alignment horizontal="general" vertical="bottom" textRotation="0" wrapText="true" indent="0" shrinkToFit="false"/>
      <protection locked="true" hidden="false"/>
    </xf>
    <xf numFmtId="164" fontId="22" fillId="0" borderId="0" xfId="36" applyFont="true" applyBorder="false" applyAlignment="true" applyProtection="false">
      <alignment horizontal="center" vertical="center" textRotation="0" wrapText="false" indent="0" shrinkToFit="false"/>
      <protection locked="true" hidden="false"/>
    </xf>
    <xf numFmtId="164" fontId="0" fillId="0" borderId="0" xfId="36" applyFont="false" applyBorder="false" applyAlignment="true" applyProtection="false">
      <alignment horizontal="center" vertical="center" textRotation="0" wrapText="true" indent="0" shrinkToFit="false"/>
      <protection locked="true" hidden="false"/>
    </xf>
    <xf numFmtId="167" fontId="0" fillId="0" borderId="0" xfId="36" applyFont="false" applyBorder="false" applyAlignment="true" applyProtection="false">
      <alignment horizontal="center" vertical="center" textRotation="0" wrapText="false" indent="0" shrinkToFit="false"/>
      <protection locked="true" hidden="false"/>
    </xf>
    <xf numFmtId="164" fontId="22" fillId="0" borderId="8" xfId="32" applyFont="true" applyBorder="true" applyAlignment="true" applyProtection="false">
      <alignment horizontal="center" vertical="center" textRotation="0" wrapText="true" indent="0" shrinkToFit="false"/>
      <protection locked="true" hidden="false"/>
    </xf>
    <xf numFmtId="164" fontId="70" fillId="0" borderId="6" xfId="32" applyFont="true" applyBorder="true" applyAlignment="true" applyProtection="false">
      <alignment horizontal="center" vertical="center" textRotation="0" wrapText="true" indent="0" shrinkToFit="false"/>
      <protection locked="true" hidden="false"/>
    </xf>
    <xf numFmtId="164" fontId="85" fillId="5" borderId="6" xfId="27" applyFont="true" applyBorder="true" applyAlignment="true" applyProtection="true">
      <alignment horizontal="center" vertical="center" textRotation="0" wrapText="true" indent="0" shrinkToFit="false"/>
      <protection locked="true" hidden="false"/>
    </xf>
    <xf numFmtId="164" fontId="22" fillId="19" borderId="41" xfId="32" applyFont="true" applyBorder="true" applyAlignment="true" applyProtection="false">
      <alignment horizontal="center" vertical="center" textRotation="0" wrapText="true" indent="0" shrinkToFit="false"/>
      <protection locked="true" hidden="false"/>
    </xf>
    <xf numFmtId="164" fontId="22" fillId="20" borderId="41" xfId="32" applyFont="true" applyBorder="true" applyAlignment="true" applyProtection="false">
      <alignment horizontal="center" vertical="center" textRotation="0" wrapText="true" indent="0" shrinkToFit="false"/>
      <protection locked="true" hidden="false"/>
    </xf>
    <xf numFmtId="164" fontId="22" fillId="21" borderId="41" xfId="32" applyFont="true" applyBorder="true" applyAlignment="true" applyProtection="false">
      <alignment horizontal="center" vertical="center" textRotation="0" wrapText="true" indent="0" shrinkToFit="false"/>
      <protection locked="true" hidden="false"/>
    </xf>
    <xf numFmtId="164" fontId="22" fillId="12" borderId="41" xfId="32" applyFont="true" applyBorder="true" applyAlignment="true" applyProtection="false">
      <alignment horizontal="center" vertical="center" textRotation="0" wrapText="true" indent="0" shrinkToFit="false"/>
      <protection locked="true" hidden="false"/>
    </xf>
    <xf numFmtId="164" fontId="22" fillId="0" borderId="6" xfId="32" applyFont="true" applyBorder="true" applyAlignment="true" applyProtection="false">
      <alignment horizontal="center" vertical="center" textRotation="0" wrapText="true" indent="0" shrinkToFit="false"/>
      <protection locked="true" hidden="false"/>
    </xf>
    <xf numFmtId="164" fontId="22" fillId="12" borderId="8" xfId="32" applyFont="true" applyBorder="true" applyAlignment="true" applyProtection="false">
      <alignment horizontal="center" vertical="center" textRotation="0" wrapText="true" indent="0" shrinkToFit="false"/>
      <protection locked="true" hidden="false"/>
    </xf>
    <xf numFmtId="164" fontId="22" fillId="12" borderId="6" xfId="32" applyFont="true" applyBorder="true" applyAlignment="true" applyProtection="false">
      <alignment horizontal="center" vertical="center" textRotation="0" wrapText="true" indent="0" shrinkToFit="false"/>
      <protection locked="true" hidden="false"/>
    </xf>
    <xf numFmtId="164" fontId="22" fillId="3" borderId="6" xfId="23" applyFont="true" applyBorder="true" applyAlignment="true" applyProtection="true">
      <alignment horizontal="center" vertical="center" textRotation="0" wrapText="true" indent="0" shrinkToFit="false"/>
      <protection locked="true" hidden="false"/>
    </xf>
    <xf numFmtId="164" fontId="86" fillId="5" borderId="7" xfId="27" applyFont="true" applyBorder="true" applyAlignment="true" applyProtection="true">
      <alignment horizontal="center" vertical="center" textRotation="0" wrapText="true" indent="0" shrinkToFit="false"/>
      <protection locked="true" hidden="false"/>
    </xf>
    <xf numFmtId="164" fontId="87" fillId="0" borderId="8" xfId="32" applyFont="true" applyBorder="true" applyAlignment="true" applyProtection="false">
      <alignment horizontal="center" vertical="center" textRotation="0" wrapText="true" indent="0" shrinkToFit="false"/>
      <protection locked="true" hidden="false"/>
    </xf>
    <xf numFmtId="164" fontId="87" fillId="0" borderId="6" xfId="32" applyFont="true" applyBorder="true" applyAlignment="true" applyProtection="false">
      <alignment horizontal="center" vertical="center" textRotation="0" wrapText="true" indent="0" shrinkToFit="false"/>
      <protection locked="true" hidden="false"/>
    </xf>
    <xf numFmtId="164" fontId="87" fillId="0" borderId="7" xfId="32" applyFont="true" applyBorder="true" applyAlignment="true" applyProtection="false">
      <alignment horizontal="center" vertical="center" textRotation="0" wrapText="true" indent="0" shrinkToFit="false"/>
      <protection locked="true" hidden="false"/>
    </xf>
    <xf numFmtId="164" fontId="61" fillId="0" borderId="15" xfId="32" applyFont="true" applyBorder="true" applyAlignment="true" applyProtection="false">
      <alignment horizontal="center" vertical="center" textRotation="0" wrapText="false" indent="0" shrinkToFit="false"/>
      <protection locked="true" hidden="false"/>
    </xf>
    <xf numFmtId="164" fontId="67" fillId="9" borderId="20" xfId="32" applyFont="true" applyBorder="true" applyAlignment="true" applyProtection="false">
      <alignment horizontal="center" vertical="center" textRotation="0" wrapText="true" indent="0" shrinkToFit="false"/>
      <protection locked="true" hidden="false"/>
    </xf>
    <xf numFmtId="164" fontId="86" fillId="5" borderId="5" xfId="27" applyFont="true" applyBorder="true" applyAlignment="true" applyProtection="true">
      <alignment horizontal="center" vertical="center" textRotation="0" wrapText="false" indent="0" shrinkToFit="false"/>
      <protection locked="true" hidden="false"/>
    </xf>
    <xf numFmtId="164" fontId="61" fillId="0" borderId="8" xfId="32" applyFont="true" applyBorder="true" applyAlignment="true" applyProtection="false">
      <alignment horizontal="center" vertical="center" textRotation="0" wrapText="false" indent="0" shrinkToFit="false"/>
      <protection locked="true" hidden="false"/>
    </xf>
    <xf numFmtId="164" fontId="50" fillId="0" borderId="42" xfId="32" applyFont="true" applyBorder="true" applyAlignment="true" applyProtection="false">
      <alignment horizontal="center" vertical="center" textRotation="0" wrapText="false" indent="0" shrinkToFit="false"/>
      <protection locked="true" hidden="false"/>
    </xf>
    <xf numFmtId="164" fontId="50" fillId="32" borderId="8" xfId="32" applyFont="true" applyBorder="true" applyAlignment="true" applyProtection="false">
      <alignment horizontal="center" vertical="center" textRotation="0" wrapText="true" indent="0" shrinkToFit="false"/>
      <protection locked="true" hidden="false"/>
    </xf>
    <xf numFmtId="164" fontId="50" fillId="0" borderId="19" xfId="32" applyFont="true" applyBorder="true" applyAlignment="true" applyProtection="false">
      <alignment horizontal="center" vertical="center" textRotation="0" wrapText="true" indent="0" shrinkToFit="false"/>
      <protection locked="true" hidden="false"/>
    </xf>
    <xf numFmtId="172" fontId="0" fillId="30" borderId="7" xfId="32" applyFont="false" applyBorder="true" applyAlignment="true" applyProtection="false">
      <alignment horizontal="center" vertical="center" textRotation="0" wrapText="true" indent="0" shrinkToFit="false"/>
      <protection locked="true" hidden="false"/>
    </xf>
    <xf numFmtId="164" fontId="61" fillId="0" borderId="18" xfId="32" applyFont="true" applyBorder="true" applyAlignment="true" applyProtection="false">
      <alignment horizontal="center" vertical="center" textRotation="0" wrapText="false" indent="0" shrinkToFit="false"/>
      <protection locked="true" hidden="false"/>
    </xf>
    <xf numFmtId="164" fontId="87" fillId="0" borderId="39" xfId="32" applyFont="true" applyBorder="true" applyAlignment="true" applyProtection="false">
      <alignment horizontal="center" vertical="center" textRotation="0" wrapText="true" indent="0" shrinkToFit="false"/>
      <protection locked="true" hidden="false"/>
    </xf>
    <xf numFmtId="164" fontId="75" fillId="10" borderId="5" xfId="28" applyFont="true" applyBorder="true" applyAlignment="true" applyProtection="true">
      <alignment horizontal="center" vertical="center" textRotation="0" wrapText="true" indent="0" shrinkToFit="false"/>
      <protection locked="true" hidden="false"/>
    </xf>
    <xf numFmtId="172" fontId="0" fillId="30" borderId="5" xfId="32" applyFont="false" applyBorder="true" applyAlignment="true" applyProtection="false">
      <alignment horizontal="center" vertical="center" textRotation="0" wrapText="true" indent="0" shrinkToFit="false"/>
      <protection locked="true" hidden="false"/>
    </xf>
    <xf numFmtId="172" fontId="88" fillId="6" borderId="29" xfId="28" applyFont="true" applyBorder="true" applyAlignment="true" applyProtection="true">
      <alignment horizontal="center" vertical="center" textRotation="0" wrapText="true" indent="0" shrinkToFit="false"/>
      <protection locked="true" hidden="false"/>
    </xf>
    <xf numFmtId="164" fontId="87" fillId="0" borderId="20" xfId="32" applyFont="true" applyBorder="true" applyAlignment="true" applyProtection="false">
      <alignment horizontal="center" vertical="center" textRotation="0" wrapText="true" indent="0" shrinkToFit="false"/>
      <protection locked="true" hidden="false"/>
    </xf>
    <xf numFmtId="175" fontId="0" fillId="30" borderId="12" xfId="32" applyFont="false" applyBorder="true" applyAlignment="true" applyProtection="false">
      <alignment horizontal="center" vertical="center" textRotation="0" wrapText="true" indent="0" shrinkToFit="false"/>
      <protection locked="true" hidden="false"/>
    </xf>
    <xf numFmtId="164" fontId="22" fillId="30" borderId="24" xfId="32" applyFont="true" applyBorder="true" applyAlignment="true" applyProtection="false">
      <alignment horizontal="center" vertical="center" textRotation="0" wrapText="true" indent="0" shrinkToFit="false"/>
      <protection locked="true" hidden="false"/>
    </xf>
    <xf numFmtId="164" fontId="0" fillId="0" borderId="5" xfId="32" applyFont="false" applyBorder="true" applyAlignment="true" applyProtection="false">
      <alignment horizontal="center" vertical="center" textRotation="0" wrapText="true" indent="0" shrinkToFit="false"/>
      <protection locked="true" hidden="false"/>
    </xf>
    <xf numFmtId="164" fontId="87" fillId="0" borderId="12" xfId="32" applyFont="true" applyBorder="true" applyAlignment="true" applyProtection="false">
      <alignment horizontal="center" vertical="center" textRotation="0" wrapText="true" indent="0" shrinkToFit="false"/>
      <protection locked="true" hidden="false"/>
    </xf>
    <xf numFmtId="164" fontId="38" fillId="0" borderId="5" xfId="32" applyFont="true" applyBorder="true" applyAlignment="true" applyProtection="false">
      <alignment horizontal="center" vertical="center" textRotation="0" wrapText="false" indent="0" shrinkToFit="false"/>
      <protection locked="true" hidden="false"/>
    </xf>
    <xf numFmtId="164" fontId="50" fillId="0" borderId="7" xfId="32" applyFont="true" applyBorder="true" applyAlignment="true" applyProtection="false">
      <alignment horizontal="center" vertical="bottom" textRotation="0" wrapText="false" indent="0" shrinkToFit="false"/>
      <protection locked="true" hidden="false"/>
    </xf>
    <xf numFmtId="174" fontId="50" fillId="33" borderId="9" xfId="32" applyFont="true" applyBorder="true" applyAlignment="true" applyProtection="false">
      <alignment horizontal="center" vertical="center" textRotation="0" wrapText="false" indent="0" shrinkToFit="false"/>
      <protection locked="true" hidden="false"/>
    </xf>
    <xf numFmtId="169" fontId="25" fillId="0" borderId="5" xfId="32" applyFont="true" applyBorder="true" applyAlignment="true" applyProtection="false">
      <alignment horizontal="center" vertical="center" textRotation="0" wrapText="false" indent="0" shrinkToFit="false"/>
      <protection locked="true" hidden="false"/>
    </xf>
    <xf numFmtId="164" fontId="89" fillId="0" borderId="5" xfId="32" applyFont="true" applyBorder="true" applyAlignment="true" applyProtection="false">
      <alignment horizontal="center" vertical="center" textRotation="0" wrapText="false" indent="0" shrinkToFit="false"/>
      <protection locked="true" hidden="false"/>
    </xf>
    <xf numFmtId="164" fontId="70" fillId="0" borderId="5" xfId="32" applyFont="true" applyBorder="true" applyAlignment="true" applyProtection="false">
      <alignment horizontal="center" vertical="center" textRotation="0" wrapText="false" indent="0" shrinkToFit="false"/>
      <protection locked="true" hidden="false"/>
    </xf>
    <xf numFmtId="164" fontId="32" fillId="0" borderId="5" xfId="32" applyFont="true" applyBorder="true" applyAlignment="true" applyProtection="false">
      <alignment horizontal="center" vertical="center" textRotation="0" wrapText="false" indent="0" shrinkToFit="false"/>
      <protection locked="true" hidden="false"/>
    </xf>
    <xf numFmtId="164" fontId="61" fillId="0" borderId="43" xfId="32" applyFont="true" applyBorder="true" applyAlignment="true" applyProtection="false">
      <alignment horizontal="center" vertical="center" textRotation="0" wrapText="false" indent="0" shrinkToFit="false"/>
      <protection locked="true" hidden="false"/>
    </xf>
    <xf numFmtId="164" fontId="50" fillId="0" borderId="44" xfId="32" applyFont="true" applyBorder="true" applyAlignment="true" applyProtection="false">
      <alignment horizontal="center" vertical="center" textRotation="0" wrapText="false" indent="0" shrinkToFit="false"/>
      <protection locked="true" hidden="false"/>
    </xf>
    <xf numFmtId="164" fontId="50" fillId="31" borderId="43" xfId="32" applyFont="true" applyBorder="true" applyAlignment="true" applyProtection="false">
      <alignment horizontal="center" vertical="center" textRotation="0" wrapText="true" indent="0" shrinkToFit="false"/>
      <protection locked="true" hidden="false"/>
    </xf>
    <xf numFmtId="164" fontId="50" fillId="0" borderId="35" xfId="32" applyFont="true" applyBorder="true" applyAlignment="true" applyProtection="false">
      <alignment horizontal="center" vertical="center" textRotation="0" wrapText="true" indent="0" shrinkToFit="false"/>
      <protection locked="true" hidden="false"/>
    </xf>
    <xf numFmtId="172" fontId="0" fillId="30" borderId="12" xfId="32" applyFont="false" applyBorder="true" applyAlignment="true" applyProtection="false">
      <alignment horizontal="center" vertical="center" textRotation="0" wrapText="true" indent="0" shrinkToFit="false"/>
      <protection locked="true" hidden="false"/>
    </xf>
    <xf numFmtId="164" fontId="39" fillId="0" borderId="20" xfId="32" applyFont="true" applyBorder="true" applyAlignment="true" applyProtection="false">
      <alignment horizontal="center" vertical="bottom" textRotation="0" wrapText="false" indent="0" shrinkToFit="false" readingOrder="2"/>
      <protection locked="true" hidden="false"/>
    </xf>
    <xf numFmtId="164" fontId="50" fillId="0" borderId="12" xfId="32" applyFont="true" applyBorder="true" applyAlignment="true" applyProtection="false">
      <alignment horizontal="center" vertical="bottom" textRotation="0" wrapText="false" indent="0" shrinkToFit="false"/>
      <protection locked="true" hidden="false"/>
    </xf>
    <xf numFmtId="164" fontId="0" fillId="0" borderId="20" xfId="32" applyFont="true" applyBorder="true" applyAlignment="true" applyProtection="false">
      <alignment horizontal="center" vertical="center" textRotation="0" wrapText="true" indent="0" shrinkToFit="false"/>
      <protection locked="true" hidden="false"/>
    </xf>
    <xf numFmtId="172" fontId="88" fillId="6" borderId="37" xfId="28" applyFont="true" applyBorder="true" applyAlignment="true" applyProtection="true">
      <alignment horizontal="center" vertical="center" textRotation="0" wrapText="true" indent="0" shrinkToFit="false"/>
      <protection locked="true" hidden="false"/>
    </xf>
    <xf numFmtId="164" fontId="89" fillId="0" borderId="5" xfId="32" applyFont="true" applyBorder="true" applyAlignment="true" applyProtection="false">
      <alignment horizontal="center" vertical="bottom" textRotation="0" wrapText="false" indent="0" shrinkToFit="false"/>
      <protection locked="true" hidden="false"/>
    </xf>
    <xf numFmtId="164" fontId="0" fillId="0" borderId="5" xfId="36" applyFont="false" applyBorder="true" applyAlignment="true" applyProtection="false">
      <alignment horizontal="center" vertical="center" textRotation="0" wrapText="false" indent="0" shrinkToFit="false"/>
      <protection locked="true" hidden="false"/>
    </xf>
    <xf numFmtId="164" fontId="61" fillId="0" borderId="0" xfId="32" applyFont="true" applyBorder="false" applyAlignment="true" applyProtection="false">
      <alignment horizontal="center" vertical="center" textRotation="0" wrapText="false" indent="0" shrinkToFit="false"/>
      <protection locked="true" hidden="false"/>
    </xf>
    <xf numFmtId="164" fontId="50" fillId="34" borderId="43" xfId="32" applyFont="true" applyBorder="true" applyAlignment="true" applyProtection="false">
      <alignment horizontal="center" vertical="center" textRotation="0" wrapText="true" indent="0" shrinkToFit="false"/>
      <protection locked="true" hidden="false"/>
    </xf>
    <xf numFmtId="164" fontId="0" fillId="0" borderId="13" xfId="32" applyFont="false" applyBorder="true" applyAlignment="true" applyProtection="false">
      <alignment horizontal="center" vertical="center" textRotation="0" wrapText="true" indent="0" shrinkToFit="false"/>
      <protection locked="true" hidden="false"/>
    </xf>
    <xf numFmtId="164" fontId="87" fillId="0" borderId="14" xfId="32" applyFont="true" applyBorder="true" applyAlignment="true" applyProtection="false">
      <alignment horizontal="center" vertical="center" textRotation="0" wrapText="true" indent="0" shrinkToFit="false"/>
      <protection locked="true" hidden="false"/>
    </xf>
    <xf numFmtId="174" fontId="50" fillId="35" borderId="9" xfId="32" applyFont="true" applyBorder="true" applyAlignment="true" applyProtection="false">
      <alignment horizontal="center" vertical="center" textRotation="0" wrapText="false" indent="0" shrinkToFit="false"/>
      <protection locked="true" hidden="false"/>
    </xf>
    <xf numFmtId="164" fontId="70" fillId="0" borderId="5" xfId="36" applyFont="true" applyBorder="true" applyAlignment="true" applyProtection="false">
      <alignment horizontal="center" vertical="center" textRotation="0" wrapText="false" indent="0" shrinkToFit="false"/>
      <protection locked="true" hidden="false"/>
    </xf>
    <xf numFmtId="164" fontId="50" fillId="36" borderId="43" xfId="32" applyFont="true" applyBorder="true" applyAlignment="true" applyProtection="false">
      <alignment horizontal="center" vertical="center" textRotation="0" wrapText="true" indent="0" shrinkToFit="false"/>
      <protection locked="true" hidden="false"/>
    </xf>
    <xf numFmtId="164" fontId="86" fillId="5" borderId="24" xfId="27" applyFont="true" applyBorder="true" applyAlignment="true" applyProtection="true">
      <alignment horizontal="center" vertical="center" textRotation="0" wrapText="true" indent="0" shrinkToFit="false"/>
      <protection locked="true" hidden="false"/>
    </xf>
    <xf numFmtId="175" fontId="0" fillId="30" borderId="13" xfId="32" applyFont="false" applyBorder="true" applyAlignment="true" applyProtection="false">
      <alignment horizontal="center" vertical="center" textRotation="0" wrapText="true" indent="0" shrinkToFit="false"/>
      <protection locked="true" hidden="false"/>
    </xf>
    <xf numFmtId="172" fontId="22" fillId="12" borderId="13" xfId="32" applyFont="true" applyBorder="true" applyAlignment="true" applyProtection="false">
      <alignment horizontal="center" vertical="center" textRotation="0" wrapText="true" indent="0" shrinkToFit="false"/>
      <protection locked="true" hidden="false"/>
    </xf>
    <xf numFmtId="172" fontId="22" fillId="3" borderId="13" xfId="23" applyFont="true" applyBorder="true" applyAlignment="true" applyProtection="true">
      <alignment horizontal="center" vertical="center" textRotation="0" wrapText="true" indent="0" shrinkToFit="false"/>
      <protection locked="true" hidden="false"/>
    </xf>
    <xf numFmtId="175" fontId="86" fillId="5" borderId="14" xfId="27" applyFont="true" applyBorder="true" applyAlignment="true" applyProtection="true">
      <alignment horizontal="center" vertical="center" textRotation="0" wrapText="true" indent="0" shrinkToFit="false"/>
      <protection locked="true" hidden="false"/>
    </xf>
    <xf numFmtId="164" fontId="61" fillId="0" borderId="45" xfId="32" applyFont="true" applyBorder="true" applyAlignment="true" applyProtection="false">
      <alignment horizontal="center" vertical="center" textRotation="0" wrapText="false" indent="0" shrinkToFit="false"/>
      <protection locked="true" hidden="false"/>
    </xf>
    <xf numFmtId="175" fontId="61" fillId="37" borderId="46" xfId="32" applyFont="true" applyBorder="true" applyAlignment="true" applyProtection="false">
      <alignment horizontal="center" vertical="center" textRotation="0" wrapText="false" indent="0" shrinkToFit="false"/>
      <protection locked="true" hidden="false"/>
    </xf>
    <xf numFmtId="164" fontId="90" fillId="5" borderId="45" xfId="32" applyFont="true" applyBorder="true" applyAlignment="true" applyProtection="false">
      <alignment horizontal="center" vertical="center" textRotation="0" wrapText="true" indent="0" shrinkToFit="false"/>
      <protection locked="true" hidden="false"/>
    </xf>
    <xf numFmtId="175" fontId="90" fillId="5" borderId="47" xfId="32" applyFont="true" applyBorder="true" applyAlignment="true" applyProtection="false">
      <alignment horizontal="center" vertical="center" textRotation="0" wrapText="true" indent="0" shrinkToFit="false"/>
      <protection locked="true" hidden="false"/>
    </xf>
    <xf numFmtId="172" fontId="86" fillId="5" borderId="14" xfId="27" applyFont="true" applyBorder="true" applyAlignment="true" applyProtection="true">
      <alignment horizontal="center" vertical="center" textRotation="0" wrapText="true" indent="0" shrinkToFit="false"/>
      <protection locked="true" hidden="false"/>
    </xf>
    <xf numFmtId="172" fontId="86" fillId="5" borderId="15" xfId="27" applyFont="true" applyBorder="true" applyAlignment="true" applyProtection="true">
      <alignment horizontal="center" vertical="center" textRotation="0" wrapText="false" indent="0" shrinkToFit="false"/>
      <protection locked="true" hidden="false"/>
    </xf>
    <xf numFmtId="164" fontId="91" fillId="10" borderId="5" xfId="35" applyFont="true" applyBorder="true" applyAlignment="true" applyProtection="true">
      <alignment horizontal="center" vertical="center" textRotation="0" wrapText="true" indent="0" shrinkToFit="false"/>
      <protection locked="true" hidden="false"/>
    </xf>
    <xf numFmtId="164" fontId="50" fillId="0" borderId="43" xfId="32" applyFont="true" applyBorder="true" applyAlignment="true" applyProtection="false">
      <alignment horizontal="center" vertical="center" textRotation="0" wrapText="true" indent="0" shrinkToFit="false"/>
      <protection locked="true" hidden="false"/>
    </xf>
    <xf numFmtId="164" fontId="0" fillId="0" borderId="0" xfId="32" applyFont="false" applyBorder="false" applyAlignment="true" applyProtection="false">
      <alignment horizontal="center" vertical="bottom" textRotation="0" wrapText="false" indent="0" shrinkToFit="false"/>
      <protection locked="true" hidden="false"/>
    </xf>
    <xf numFmtId="169" fontId="25" fillId="10" borderId="5" xfId="32" applyFont="true" applyBorder="true" applyAlignment="true" applyProtection="false">
      <alignment horizontal="center" vertical="center" textRotation="0" wrapText="false" indent="0" shrinkToFit="false"/>
      <protection locked="true" hidden="false"/>
    </xf>
    <xf numFmtId="175" fontId="5" fillId="5" borderId="13" xfId="27" applyFont="true" applyBorder="true" applyAlignment="true" applyProtection="true">
      <alignment horizontal="center" vertical="center" textRotation="0" wrapText="true" indent="0" shrinkToFit="false"/>
      <protection locked="true" hidden="false"/>
    </xf>
    <xf numFmtId="172" fontId="5" fillId="5" borderId="13" xfId="27" applyFont="true" applyBorder="true" applyAlignment="true" applyProtection="true">
      <alignment horizontal="center" vertical="center" textRotation="0" wrapText="true" indent="0" shrinkToFit="false"/>
      <protection locked="true" hidden="false"/>
    </xf>
    <xf numFmtId="175" fontId="0" fillId="30" borderId="5" xfId="32" applyFont="false" applyBorder="true" applyAlignment="true" applyProtection="false">
      <alignment horizontal="center" vertical="center" textRotation="0" wrapText="true" indent="0" shrinkToFit="false"/>
      <protection locked="true" hidden="false"/>
    </xf>
    <xf numFmtId="172" fontId="86" fillId="5" borderId="13" xfId="27" applyFont="true" applyBorder="true" applyAlignment="true" applyProtection="true">
      <alignment horizontal="center" vertical="center" textRotation="0" wrapText="true" indent="0" shrinkToFit="false"/>
      <protection locked="true" hidden="false"/>
    </xf>
    <xf numFmtId="164" fontId="44" fillId="10" borderId="5" xfId="26" applyFont="true" applyBorder="true" applyAlignment="true" applyProtection="true">
      <alignment horizontal="center" vertical="center" textRotation="0" wrapText="false" indent="0" shrinkToFit="false"/>
      <protection locked="true" hidden="false"/>
    </xf>
    <xf numFmtId="172" fontId="0" fillId="30" borderId="13" xfId="32" applyFont="false" applyBorder="true" applyAlignment="true" applyProtection="false">
      <alignment horizontal="center" vertical="center" textRotation="0" wrapText="true" indent="0" shrinkToFit="false"/>
      <protection locked="true" hidden="false"/>
    </xf>
    <xf numFmtId="164" fontId="91" fillId="38" borderId="5" xfId="35" applyFont="true" applyBorder="true" applyAlignment="true" applyProtection="true">
      <alignment horizontal="center" vertical="center" textRotation="0" wrapText="true" indent="0" shrinkToFit="false"/>
      <protection locked="true" hidden="false"/>
    </xf>
    <xf numFmtId="164" fontId="90" fillId="5" borderId="24" xfId="32" applyFont="true" applyBorder="true" applyAlignment="true" applyProtection="false">
      <alignment horizontal="center" vertical="center" textRotation="0" wrapText="true" indent="0" shrinkToFit="false"/>
      <protection locked="true" hidden="false"/>
    </xf>
    <xf numFmtId="175" fontId="90" fillId="5" borderId="23" xfId="32" applyFont="true" applyBorder="true" applyAlignment="true" applyProtection="false">
      <alignment horizontal="center" vertical="center" textRotation="0" wrapText="true" indent="0" shrinkToFit="false"/>
      <protection locked="true" hidden="false"/>
    </xf>
    <xf numFmtId="164" fontId="92" fillId="30" borderId="5" xfId="32" applyFont="true" applyBorder="true" applyAlignment="true" applyProtection="false">
      <alignment horizontal="center" vertical="center" textRotation="0" wrapText="false" indent="0" shrinkToFit="false"/>
      <protection locked="true" hidden="false"/>
    </xf>
    <xf numFmtId="175" fontId="93" fillId="30" borderId="5" xfId="32" applyFont="true" applyBorder="true" applyAlignment="true" applyProtection="false">
      <alignment horizontal="center" vertical="center" textRotation="0" wrapText="false" indent="0" shrinkToFit="false"/>
      <protection locked="true" hidden="false"/>
    </xf>
    <xf numFmtId="172" fontId="0" fillId="30" borderId="48" xfId="32" applyFont="false" applyBorder="true" applyAlignment="true" applyProtection="false">
      <alignment horizontal="center" vertical="center" textRotation="0" wrapText="true" indent="0" shrinkToFit="false"/>
      <protection locked="true" hidden="false"/>
    </xf>
    <xf numFmtId="164" fontId="0" fillId="0" borderId="0" xfId="32" applyFont="false" applyBorder="false" applyAlignment="true" applyProtection="false">
      <alignment horizontal="left" vertical="bottom" textRotation="0" wrapText="false" indent="0" shrinkToFit="false"/>
      <protection locked="true" hidden="false"/>
    </xf>
    <xf numFmtId="164" fontId="71" fillId="7" borderId="5" xfId="36" applyFont="true" applyBorder="true" applyAlignment="true" applyProtection="false">
      <alignment horizontal="center" vertical="center" textRotation="0" wrapText="true" indent="0" shrinkToFit="false"/>
      <protection locked="true" hidden="false"/>
    </xf>
    <xf numFmtId="164" fontId="36" fillId="0" borderId="20" xfId="36" applyFont="true" applyBorder="true" applyAlignment="true" applyProtection="false">
      <alignment horizontal="center" vertical="center" textRotation="0" wrapText="false" indent="0" shrinkToFit="false"/>
      <protection locked="true" hidden="false"/>
    </xf>
    <xf numFmtId="164" fontId="0" fillId="0" borderId="12" xfId="36" applyFont="false" applyBorder="true" applyAlignment="true" applyProtection="false">
      <alignment horizontal="center" vertical="center" textRotation="0" wrapText="false" indent="0" shrinkToFit="false"/>
      <protection locked="true" hidden="false"/>
    </xf>
    <xf numFmtId="164" fontId="22" fillId="0" borderId="8" xfId="32" applyFont="true" applyBorder="true" applyAlignment="true" applyProtection="false">
      <alignment horizontal="center" vertical="bottom" textRotation="0" wrapText="false" indent="0" shrinkToFit="false"/>
      <protection locked="true" hidden="false"/>
    </xf>
    <xf numFmtId="175" fontId="22" fillId="30" borderId="7" xfId="32" applyFont="true" applyBorder="true" applyAlignment="true" applyProtection="false">
      <alignment horizontal="center" vertical="bottom" textRotation="0" wrapText="false" indent="0" shrinkToFit="false"/>
      <protection locked="true" hidden="false"/>
    </xf>
    <xf numFmtId="164" fontId="67" fillId="9" borderId="45" xfId="32" applyFont="true" applyBorder="true" applyAlignment="true" applyProtection="false">
      <alignment horizontal="center" vertical="center" textRotation="0" wrapText="true" indent="0" shrinkToFit="false"/>
      <protection locked="true" hidden="false"/>
    </xf>
    <xf numFmtId="175" fontId="67" fillId="9" borderId="46" xfId="32" applyFont="true" applyBorder="true" applyAlignment="true" applyProtection="false">
      <alignment horizontal="center" vertical="center" textRotation="0" wrapText="true" indent="0" shrinkToFit="false"/>
      <protection locked="true" hidden="false"/>
    </xf>
    <xf numFmtId="164" fontId="50" fillId="0" borderId="5" xfId="32" applyFont="true" applyBorder="true" applyAlignment="true" applyProtection="false">
      <alignment horizontal="center" vertical="center" textRotation="0" wrapText="false" indent="0" shrinkToFit="false"/>
      <protection locked="true" hidden="false"/>
    </xf>
    <xf numFmtId="175" fontId="50" fillId="30" borderId="5" xfId="32" applyFont="true" applyBorder="true" applyAlignment="true" applyProtection="false">
      <alignment horizontal="center" vertical="center" textRotation="0" wrapText="false" indent="0" shrinkToFit="false"/>
      <protection locked="true" hidden="false"/>
    </xf>
    <xf numFmtId="164" fontId="67" fillId="9" borderId="24" xfId="32" applyFont="true" applyBorder="true" applyAlignment="true" applyProtection="false">
      <alignment horizontal="center" vertical="center" textRotation="0" wrapText="true" indent="0" shrinkToFit="false"/>
      <protection locked="true" hidden="false"/>
    </xf>
    <xf numFmtId="175" fontId="67" fillId="9" borderId="14" xfId="32" applyFont="true" applyBorder="true" applyAlignment="true" applyProtection="false">
      <alignment horizontal="center" vertical="center" textRotation="0" wrapText="true" indent="0" shrinkToFit="false"/>
      <protection locked="true" hidden="false"/>
    </xf>
    <xf numFmtId="164" fontId="22" fillId="0" borderId="24" xfId="32" applyFont="true" applyBorder="true" applyAlignment="true" applyProtection="false">
      <alignment horizontal="center" vertical="bottom" textRotation="0" wrapText="false" indent="0" shrinkToFit="false"/>
      <protection locked="true" hidden="false"/>
    </xf>
    <xf numFmtId="175" fontId="22" fillId="30" borderId="14" xfId="32" applyFont="true" applyBorder="true" applyAlignment="true" applyProtection="false">
      <alignment horizontal="center" vertical="bottom" textRotation="0" wrapText="false" indent="0" shrinkToFit="false"/>
      <protection locked="true" hidden="false"/>
    </xf>
    <xf numFmtId="164" fontId="22" fillId="0" borderId="0" xfId="32" applyFont="true" applyBorder="false" applyAlignment="true" applyProtection="false">
      <alignment horizontal="center" vertical="bottom" textRotation="0" wrapText="false" indent="0" shrinkToFit="false"/>
      <protection locked="true" hidden="false"/>
    </xf>
    <xf numFmtId="164" fontId="67" fillId="9" borderId="38" xfId="32" applyFont="true" applyBorder="true" applyAlignment="true" applyProtection="false">
      <alignment horizontal="center" vertical="center" textRotation="0" wrapText="true" indent="0" shrinkToFit="false"/>
      <protection locked="true" hidden="false"/>
    </xf>
    <xf numFmtId="164" fontId="86" fillId="5" borderId="5" xfId="27" applyFont="true" applyBorder="true" applyAlignment="true" applyProtection="true">
      <alignment horizontal="center" vertical="bottom" textRotation="0" wrapText="false" indent="0" shrinkToFit="false"/>
      <protection locked="true" hidden="false"/>
    </xf>
    <xf numFmtId="164" fontId="71" fillId="3" borderId="5" xfId="36" applyFont="true" applyBorder="true" applyAlignment="true" applyProtection="false">
      <alignment horizontal="center" vertical="center" textRotation="0" wrapText="false" indent="0" shrinkToFit="false"/>
      <protection locked="true" hidden="false"/>
    </xf>
    <xf numFmtId="164" fontId="71" fillId="3" borderId="5" xfId="32" applyFont="true" applyBorder="true" applyAlignment="true" applyProtection="false">
      <alignment horizontal="center" vertical="bottom" textRotation="0" wrapText="false" indent="0" shrinkToFit="false"/>
      <protection locked="true" hidden="false"/>
    </xf>
    <xf numFmtId="164" fontId="36" fillId="0" borderId="20" xfId="32" applyFont="true" applyBorder="true" applyAlignment="true" applyProtection="false">
      <alignment horizontal="center" vertical="center" textRotation="0" wrapText="false" indent="0" shrinkToFit="false"/>
      <protection locked="true" hidden="false"/>
    </xf>
    <xf numFmtId="164" fontId="0" fillId="0" borderId="12" xfId="32" applyFont="false" applyBorder="true" applyAlignment="true" applyProtection="false">
      <alignment horizontal="center" vertical="center" textRotation="0" wrapText="false" indent="0" shrinkToFit="false"/>
      <protection locked="true" hidden="false"/>
    </xf>
    <xf numFmtId="164" fontId="0" fillId="0" borderId="5" xfId="32" applyFont="false" applyBorder="true" applyAlignment="true" applyProtection="false">
      <alignment horizontal="center" vertical="center" textRotation="0" wrapText="false" indent="0" shrinkToFit="false"/>
      <protection locked="true" hidden="false"/>
    </xf>
    <xf numFmtId="164" fontId="89" fillId="0" borderId="11" xfId="32" applyFont="true" applyBorder="true" applyAlignment="true" applyProtection="false">
      <alignment horizontal="center" vertical="center" textRotation="0" wrapText="false" indent="0" shrinkToFit="false"/>
      <protection locked="true" hidden="false"/>
    </xf>
    <xf numFmtId="164" fontId="82" fillId="3" borderId="5" xfId="32" applyFont="true" applyBorder="true" applyAlignment="true" applyProtection="false">
      <alignment horizontal="right" vertical="center" textRotation="0" wrapText="false" indent="0" shrinkToFit="false"/>
      <protection locked="true" hidden="false"/>
    </xf>
    <xf numFmtId="164" fontId="31" fillId="0" borderId="5" xfId="32" applyFont="true" applyBorder="true" applyAlignment="false" applyProtection="false">
      <alignment horizontal="general" vertical="bottom" textRotation="0" wrapText="false" indent="0" shrinkToFit="false"/>
      <protection locked="true" hidden="false"/>
    </xf>
    <xf numFmtId="175" fontId="31" fillId="30" borderId="5" xfId="32" applyFont="true" applyBorder="true" applyAlignment="false" applyProtection="false">
      <alignment horizontal="general" vertical="bottom" textRotation="0" wrapText="false" indent="0" shrinkToFit="false"/>
      <protection locked="true" hidden="false"/>
    </xf>
    <xf numFmtId="164" fontId="94" fillId="3" borderId="5" xfId="32" applyFont="true" applyBorder="true" applyAlignment="true" applyProtection="false">
      <alignment horizontal="right" vertical="center" textRotation="0" wrapText="false" indent="0" shrinkToFit="false"/>
      <protection locked="true" hidden="false"/>
    </xf>
    <xf numFmtId="164" fontId="0" fillId="0" borderId="35" xfId="32" applyFont="false" applyBorder="true" applyAlignment="true" applyProtection="false">
      <alignment horizontal="center" vertical="center" textRotation="0" wrapText="false" indent="0" shrinkToFit="false"/>
      <protection locked="true" hidden="false"/>
    </xf>
    <xf numFmtId="164" fontId="83" fillId="0" borderId="5" xfId="32" applyFont="true" applyBorder="true" applyAlignment="true" applyProtection="false">
      <alignment horizontal="center" vertical="center" textRotation="0" wrapText="false" indent="0" shrinkToFit="false"/>
      <protection locked="true" hidden="false"/>
    </xf>
    <xf numFmtId="175" fontId="83" fillId="30" borderId="5" xfId="32" applyFont="true" applyBorder="true" applyAlignment="true" applyProtection="false">
      <alignment horizontal="center" vertical="center" textRotation="0" wrapText="false" indent="0" shrinkToFit="false"/>
      <protection locked="true" hidden="false"/>
    </xf>
    <xf numFmtId="164" fontId="0" fillId="0" borderId="11" xfId="32" applyFont="false" applyBorder="true" applyAlignment="true" applyProtection="false">
      <alignment horizontal="center" vertical="center" textRotation="0" wrapText="false" indent="0" shrinkToFit="false"/>
      <protection locked="true" hidden="false"/>
    </xf>
    <xf numFmtId="164" fontId="95" fillId="5" borderId="5" xfId="27" applyFont="true" applyBorder="true" applyAlignment="true" applyProtection="true">
      <alignment horizontal="center" vertical="bottom" textRotation="0" wrapText="false" indent="0" shrinkToFit="false"/>
      <protection locked="true" hidden="false"/>
    </xf>
    <xf numFmtId="164" fontId="50" fillId="0" borderId="11" xfId="32" applyFont="true" applyBorder="true" applyAlignment="true" applyProtection="false">
      <alignment horizontal="center" vertical="bottom" textRotation="0" wrapText="false" indent="0" shrinkToFit="false"/>
      <protection locked="true" hidden="false"/>
    </xf>
    <xf numFmtId="164" fontId="38" fillId="0" borderId="20" xfId="32" applyFont="true" applyBorder="true" applyAlignment="true" applyProtection="false">
      <alignment horizontal="center" vertical="center" textRotation="0" wrapText="false" indent="0" shrinkToFit="false"/>
      <protection locked="true" hidden="false"/>
    </xf>
    <xf numFmtId="164" fontId="25" fillId="0" borderId="12" xfId="32" applyFont="true" applyBorder="true" applyAlignment="true" applyProtection="false">
      <alignment horizontal="center" vertical="center" textRotation="0" wrapText="false" indent="0" shrinkToFit="false"/>
      <protection locked="true" hidden="false"/>
    </xf>
    <xf numFmtId="164" fontId="39" fillId="0" borderId="43" xfId="32" applyFont="true" applyBorder="true" applyAlignment="true" applyProtection="false">
      <alignment horizontal="center" vertical="bottom" textRotation="0" wrapText="false" indent="0" shrinkToFit="false" readingOrder="2"/>
      <protection locked="true" hidden="false"/>
    </xf>
    <xf numFmtId="164" fontId="50" fillId="0" borderId="48" xfId="32" applyFont="true" applyBorder="true" applyAlignment="true" applyProtection="false">
      <alignment horizontal="center" vertical="bottom" textRotation="0" wrapText="false" indent="0" shrinkToFit="false"/>
      <protection locked="true" hidden="false"/>
    </xf>
    <xf numFmtId="164" fontId="65" fillId="9" borderId="24" xfId="42" applyFont="true" applyBorder="true" applyAlignment="true" applyProtection="true">
      <alignment horizontal="center" vertical="center" textRotation="0" wrapText="false" indent="0" shrinkToFit="false"/>
      <protection locked="true" hidden="false"/>
    </xf>
    <xf numFmtId="164" fontId="90" fillId="5" borderId="32" xfId="32" applyFont="true" applyBorder="true" applyAlignment="true" applyProtection="false">
      <alignment horizontal="center" vertical="center" textRotation="0" wrapText="true" indent="0" shrinkToFit="false"/>
      <protection locked="true" hidden="false"/>
    </xf>
    <xf numFmtId="175" fontId="90" fillId="5" borderId="33" xfId="32" applyFont="true" applyBorder="true" applyAlignment="true" applyProtection="false">
      <alignment horizontal="center" vertical="center" textRotation="0" wrapText="true" indent="0" shrinkToFit="false"/>
      <protection locked="true" hidden="false"/>
    </xf>
    <xf numFmtId="168" fontId="0" fillId="0" borderId="0" xfId="36" applyFont="false" applyBorder="false" applyAlignment="true" applyProtection="false">
      <alignment horizontal="center" vertical="center" textRotation="0" wrapText="false" indent="0" shrinkToFit="false"/>
      <protection locked="true" hidden="false"/>
    </xf>
    <xf numFmtId="164" fontId="70" fillId="0" borderId="0" xfId="37" applyFont="true" applyBorder="false" applyAlignment="true" applyProtection="false">
      <alignment horizontal="center" vertical="center" textRotation="0" wrapText="false" indent="0" shrinkToFit="false"/>
      <protection locked="true" hidden="false"/>
    </xf>
    <xf numFmtId="164" fontId="9" fillId="0" borderId="0" xfId="37" applyFont="true" applyBorder="false" applyAlignment="true" applyProtection="false">
      <alignment horizontal="center" vertical="center" textRotation="0" wrapText="false" indent="0" shrinkToFit="false"/>
      <protection locked="true" hidden="false"/>
    </xf>
    <xf numFmtId="164" fontId="9" fillId="0" borderId="0" xfId="37" applyFont="true" applyBorder="false" applyAlignment="true" applyProtection="false">
      <alignment horizontal="center" vertical="center" textRotation="0" wrapText="true" indent="0" shrinkToFit="false"/>
      <protection locked="true" hidden="false"/>
    </xf>
    <xf numFmtId="166" fontId="9" fillId="0" borderId="0" xfId="37" applyFont="true" applyBorder="false" applyAlignment="true" applyProtection="false">
      <alignment horizontal="center" vertical="center" textRotation="0" wrapText="false" indent="0" shrinkToFit="false"/>
      <protection locked="true" hidden="false"/>
    </xf>
    <xf numFmtId="167" fontId="9" fillId="0" borderId="0" xfId="37" applyFont="true" applyBorder="false" applyAlignment="true" applyProtection="false">
      <alignment horizontal="center" vertical="center" textRotation="0" wrapText="false" indent="0" shrinkToFit="false"/>
      <protection locked="true" hidden="false"/>
    </xf>
    <xf numFmtId="168" fontId="9" fillId="0" borderId="0" xfId="37" applyFont="true" applyBorder="false" applyAlignment="true" applyProtection="false">
      <alignment horizontal="center" vertical="center" textRotation="0" wrapText="false" indent="0" shrinkToFit="false"/>
      <protection locked="true" hidden="false"/>
    </xf>
    <xf numFmtId="164" fontId="10" fillId="0" borderId="5" xfId="37" applyFont="true" applyBorder="true" applyAlignment="true" applyProtection="false">
      <alignment horizontal="center" vertical="center" textRotation="0" wrapText="false" indent="0" shrinkToFit="false"/>
      <protection locked="true" hidden="false"/>
    </xf>
    <xf numFmtId="164" fontId="12" fillId="11" borderId="5" xfId="39" applyFont="true" applyBorder="true" applyAlignment="true" applyProtection="true">
      <alignment horizontal="center" vertical="center" textRotation="0" wrapText="true" indent="0" shrinkToFit="false"/>
      <protection locked="true" hidden="false"/>
    </xf>
    <xf numFmtId="164" fontId="12" fillId="11" borderId="5" xfId="39" applyFont="true" applyBorder="true" applyAlignment="true" applyProtection="true">
      <alignment horizontal="center" vertical="center" textRotation="0" wrapText="false" indent="0" shrinkToFit="false"/>
      <protection locked="true" hidden="false"/>
    </xf>
    <xf numFmtId="164" fontId="10" fillId="7" borderId="5" xfId="39" applyFont="true" applyBorder="true" applyAlignment="true" applyProtection="true">
      <alignment horizontal="center" vertical="center" textRotation="0" wrapText="false" indent="0" shrinkToFit="false"/>
      <protection locked="true" hidden="false"/>
    </xf>
    <xf numFmtId="164" fontId="12" fillId="7" borderId="5" xfId="39" applyFont="true" applyBorder="true" applyAlignment="true" applyProtection="true">
      <alignment horizontal="center" vertical="center" textRotation="0" wrapText="false" indent="0" shrinkToFit="false"/>
      <protection locked="true" hidden="false"/>
    </xf>
    <xf numFmtId="167" fontId="12" fillId="7" borderId="5" xfId="39" applyFont="true" applyBorder="true" applyAlignment="true" applyProtection="true">
      <alignment horizontal="center" vertical="center" textRotation="0" wrapText="false" indent="0" shrinkToFit="false"/>
      <protection locked="true" hidden="false"/>
    </xf>
    <xf numFmtId="166" fontId="12" fillId="3" borderId="5" xfId="24" applyFont="true" applyBorder="true" applyAlignment="true" applyProtection="true">
      <alignment horizontal="center" vertical="center" textRotation="0" wrapText="false" indent="0" shrinkToFit="false"/>
      <protection locked="true" hidden="false"/>
    </xf>
    <xf numFmtId="164" fontId="13" fillId="7" borderId="5" xfId="39" applyFont="true" applyBorder="true" applyAlignment="true" applyProtection="true">
      <alignment horizontal="center" vertical="center" textRotation="0" wrapText="false" indent="0" shrinkToFit="false"/>
      <protection locked="true" hidden="false"/>
    </xf>
    <xf numFmtId="164" fontId="12" fillId="2" borderId="5" xfId="21" applyFont="true" applyBorder="true" applyAlignment="true" applyProtection="true">
      <alignment horizontal="center" vertical="center" textRotation="0" wrapText="false" indent="0" shrinkToFit="false"/>
      <protection locked="true" hidden="false"/>
    </xf>
    <xf numFmtId="164" fontId="10" fillId="7" borderId="5" xfId="37" applyFont="true" applyBorder="true" applyAlignment="true" applyProtection="false">
      <alignment horizontal="center" vertical="center" textRotation="0" wrapText="true" indent="0" shrinkToFit="false"/>
      <protection locked="true" hidden="false"/>
    </xf>
    <xf numFmtId="164" fontId="10" fillId="0" borderId="0" xfId="37" applyFont="true" applyBorder="false" applyAlignment="true" applyProtection="false">
      <alignment horizontal="center" vertical="center" textRotation="0" wrapText="false" indent="0" shrinkToFit="false"/>
      <protection locked="true" hidden="false"/>
    </xf>
    <xf numFmtId="164" fontId="10" fillId="0" borderId="0" xfId="37" applyFont="true" applyBorder="false" applyAlignment="false" applyProtection="false">
      <alignment horizontal="general" vertical="bottom" textRotation="0" wrapText="false" indent="0" shrinkToFit="false"/>
      <protection locked="true" hidden="false"/>
    </xf>
    <xf numFmtId="164" fontId="80" fillId="27" borderId="29" xfId="32" applyFont="true" applyBorder="true" applyAlignment="true" applyProtection="false">
      <alignment horizontal="center" vertical="center" textRotation="0" wrapText="true" indent="0" shrinkToFit="false" readingOrder="2"/>
      <protection locked="true" hidden="false"/>
    </xf>
    <xf numFmtId="164" fontId="80" fillId="27" borderId="29" xfId="32" applyFont="true" applyBorder="true" applyAlignment="true" applyProtection="false">
      <alignment horizontal="center" vertical="center" textRotation="0" wrapText="false" indent="0" shrinkToFit="false" readingOrder="2"/>
      <protection locked="true" hidden="false"/>
    </xf>
    <xf numFmtId="164" fontId="21" fillId="7" borderId="29" xfId="32" applyFont="true" applyBorder="true" applyAlignment="true" applyProtection="false">
      <alignment horizontal="center" vertical="center" textRotation="0" wrapText="false" indent="0" shrinkToFit="false"/>
      <protection locked="true" hidden="false"/>
    </xf>
    <xf numFmtId="167" fontId="13" fillId="7" borderId="5" xfId="39" applyFont="true" applyBorder="true" applyAlignment="true" applyProtection="true">
      <alignment horizontal="center" vertical="center" textRotation="0" wrapText="true" indent="0" shrinkToFit="false"/>
      <protection locked="true" hidden="false"/>
    </xf>
    <xf numFmtId="168" fontId="13" fillId="7" borderId="5" xfId="39" applyFont="true" applyBorder="true" applyAlignment="true" applyProtection="true">
      <alignment horizontal="center" vertical="center" textRotation="0" wrapText="false" indent="0" shrinkToFit="false"/>
      <protection locked="true" hidden="false"/>
    </xf>
    <xf numFmtId="164" fontId="21" fillId="27" borderId="37" xfId="32" applyFont="true" applyBorder="true" applyAlignment="true" applyProtection="false">
      <alignment horizontal="center" vertical="center" textRotation="0" wrapText="true" indent="0" shrinkToFit="false" readingOrder="2"/>
      <protection locked="true" hidden="false"/>
    </xf>
    <xf numFmtId="164" fontId="21" fillId="27" borderId="37" xfId="32" applyFont="true" applyBorder="true" applyAlignment="true" applyProtection="false">
      <alignment horizontal="center" vertical="center" textRotation="0" wrapText="false" indent="0" shrinkToFit="false" readingOrder="2"/>
      <protection locked="true" hidden="false"/>
    </xf>
    <xf numFmtId="164" fontId="21" fillId="7" borderId="37" xfId="32" applyFont="true" applyBorder="true" applyAlignment="true" applyProtection="false">
      <alignment horizontal="center" vertical="center" textRotation="0" wrapText="false" indent="0" shrinkToFit="false"/>
      <protection locked="true" hidden="false"/>
    </xf>
    <xf numFmtId="164" fontId="70" fillId="0" borderId="5" xfId="37" applyFont="true" applyBorder="true" applyAlignment="true" applyProtection="false">
      <alignment horizontal="center" vertical="center" textRotation="0" wrapText="true" indent="0" shrinkToFit="false"/>
      <protection locked="true" hidden="false"/>
    </xf>
    <xf numFmtId="164" fontId="9" fillId="0" borderId="10" xfId="37" applyFont="true" applyBorder="true" applyAlignment="true" applyProtection="false">
      <alignment horizontal="center" vertical="center" textRotation="0" wrapText="true" indent="0" shrinkToFit="false"/>
      <protection locked="true" hidden="false"/>
    </xf>
    <xf numFmtId="164" fontId="31" fillId="12" borderId="5" xfId="32" applyFont="true" applyBorder="true" applyAlignment="true" applyProtection="false">
      <alignment horizontal="center" vertical="center" textRotation="0" wrapText="false" indent="0" shrinkToFit="false"/>
      <protection locked="true" hidden="false"/>
    </xf>
    <xf numFmtId="171" fontId="22" fillId="7" borderId="5" xfId="33" applyFont="true" applyBorder="true" applyAlignment="true" applyProtection="true">
      <alignment horizontal="center" vertical="center" textRotation="0" wrapText="true" indent="0" shrinkToFit="false"/>
      <protection locked="true" hidden="false"/>
    </xf>
    <xf numFmtId="164" fontId="35" fillId="7" borderId="5" xfId="33" applyFont="true" applyBorder="true" applyAlignment="true" applyProtection="true">
      <alignment horizontal="center" vertical="center" textRotation="0" wrapText="true" indent="0" shrinkToFit="false"/>
      <protection locked="true" hidden="false"/>
    </xf>
    <xf numFmtId="166" fontId="9" fillId="3" borderId="5" xfId="24" applyFont="true" applyBorder="true" applyAlignment="true" applyProtection="true">
      <alignment horizontal="center" vertical="center" textRotation="0" wrapText="false" indent="0" shrinkToFit="false"/>
      <protection locked="true" hidden="false"/>
    </xf>
    <xf numFmtId="167" fontId="29" fillId="7" borderId="5" xfId="39" applyFont="true" applyBorder="true" applyAlignment="true" applyProtection="true">
      <alignment horizontal="center" vertical="center" textRotation="0" wrapText="false" indent="0" shrinkToFit="false"/>
      <protection locked="true" hidden="false"/>
    </xf>
    <xf numFmtId="171" fontId="29" fillId="7" borderId="5" xfId="39" applyFont="true" applyBorder="true" applyAlignment="true" applyProtection="true">
      <alignment horizontal="center" vertical="center" textRotation="0" wrapText="false" indent="0" shrinkToFit="false"/>
      <protection locked="true" hidden="false"/>
    </xf>
    <xf numFmtId="164" fontId="77" fillId="7" borderId="5" xfId="39" applyFont="true" applyBorder="true" applyAlignment="true" applyProtection="true">
      <alignment horizontal="center" vertical="center" textRotation="0" wrapText="false" indent="0" shrinkToFit="false"/>
      <protection locked="true" hidden="false"/>
    </xf>
    <xf numFmtId="166" fontId="9" fillId="2" borderId="5" xfId="21" applyFont="true" applyBorder="true" applyAlignment="true" applyProtection="true">
      <alignment horizontal="center" vertical="center" textRotation="0" wrapText="false" indent="0" shrinkToFit="false"/>
      <protection locked="true" hidden="false"/>
    </xf>
    <xf numFmtId="164" fontId="22" fillId="7" borderId="5" xfId="33" applyFont="true" applyBorder="true" applyAlignment="true" applyProtection="true">
      <alignment horizontal="center" vertical="center" textRotation="0" wrapText="true" indent="0" shrinkToFit="false"/>
      <protection locked="true" hidden="false"/>
    </xf>
    <xf numFmtId="166" fontId="31" fillId="2" borderId="5" xfId="21" applyFont="true" applyBorder="true" applyAlignment="true" applyProtection="true">
      <alignment horizontal="center" vertical="center" textRotation="0" wrapText="false" indent="0" shrinkToFit="false"/>
      <protection locked="true" hidden="false"/>
    </xf>
    <xf numFmtId="167" fontId="30" fillId="7" borderId="5" xfId="39" applyFont="true" applyBorder="true" applyAlignment="true" applyProtection="true">
      <alignment horizontal="center" vertical="center" textRotation="0" wrapText="false" indent="0" shrinkToFit="false"/>
      <protection locked="true" hidden="false"/>
    </xf>
    <xf numFmtId="168" fontId="30" fillId="7" borderId="5" xfId="39" applyFont="true" applyBorder="true" applyAlignment="true" applyProtection="true">
      <alignment horizontal="center" vertical="center" textRotation="0" wrapText="false" indent="0" shrinkToFit="false"/>
      <protection locked="true" hidden="false"/>
    </xf>
    <xf numFmtId="164" fontId="30" fillId="7" borderId="5" xfId="39" applyFont="true" applyBorder="true" applyAlignment="true" applyProtection="true">
      <alignment horizontal="center" vertical="center" textRotation="0" wrapText="false" indent="0" shrinkToFit="false"/>
      <protection locked="true" hidden="false"/>
    </xf>
    <xf numFmtId="164" fontId="22" fillId="10" borderId="5" xfId="32" applyFont="true" applyBorder="true" applyAlignment="true" applyProtection="false">
      <alignment horizontal="center" vertical="center" textRotation="0" wrapText="true" indent="0" shrinkToFit="false"/>
      <protection locked="true" hidden="false"/>
    </xf>
    <xf numFmtId="164" fontId="45" fillId="0" borderId="5" xfId="37" applyFont="true" applyBorder="true" applyAlignment="true" applyProtection="false">
      <alignment horizontal="center" vertical="top" textRotation="0" wrapText="true" indent="0" shrinkToFit="false"/>
      <protection locked="true" hidden="false"/>
    </xf>
    <xf numFmtId="164" fontId="29" fillId="10" borderId="5" xfId="37" applyFont="true" applyBorder="true" applyAlignment="true" applyProtection="false">
      <alignment horizontal="center" vertical="center" textRotation="0" wrapText="true" indent="0" shrinkToFit="false"/>
      <protection locked="true" hidden="false"/>
    </xf>
    <xf numFmtId="164" fontId="31" fillId="39" borderId="5" xfId="32" applyFont="true" applyBorder="true" applyAlignment="true" applyProtection="false">
      <alignment horizontal="center" vertical="center" textRotation="0" wrapText="false" indent="0" shrinkToFit="false"/>
      <protection locked="true" hidden="false"/>
    </xf>
    <xf numFmtId="164" fontId="0" fillId="0" borderId="5" xfId="32" applyFont="true" applyBorder="true" applyAlignment="true" applyProtection="false">
      <alignment horizontal="center" vertical="bottom" textRotation="0" wrapText="false" indent="0" shrinkToFit="false"/>
      <protection locked="true" hidden="false"/>
    </xf>
    <xf numFmtId="164" fontId="31" fillId="0" borderId="0" xfId="37" applyFont="true" applyBorder="false" applyAlignment="true" applyProtection="false">
      <alignment horizontal="center" vertical="center" textRotation="0" wrapText="false" indent="0" shrinkToFit="false"/>
      <protection locked="true" hidden="false"/>
    </xf>
    <xf numFmtId="168" fontId="26" fillId="7" borderId="5" xfId="33" applyFont="true" applyBorder="true" applyAlignment="true" applyProtection="true">
      <alignment horizontal="center" vertical="center" textRotation="0" wrapText="true" indent="0" shrinkToFit="false"/>
      <protection locked="true" hidden="false"/>
    </xf>
    <xf numFmtId="164" fontId="9" fillId="0" borderId="5" xfId="37" applyFont="true" applyBorder="true" applyAlignment="true" applyProtection="false">
      <alignment horizontal="center" vertical="top" textRotation="0" wrapText="true" indent="0" shrinkToFit="false"/>
      <protection locked="true" hidden="false"/>
    </xf>
    <xf numFmtId="164" fontId="9" fillId="0" borderId="36" xfId="37" applyFont="true" applyBorder="true" applyAlignment="true" applyProtection="false">
      <alignment horizontal="center" vertical="center" textRotation="0" wrapText="true" indent="0" shrinkToFit="false"/>
      <protection locked="true" hidden="false"/>
    </xf>
    <xf numFmtId="164" fontId="26" fillId="10" borderId="5" xfId="32" applyFont="true" applyBorder="true" applyAlignment="true" applyProtection="false">
      <alignment horizontal="center" vertical="center" textRotation="0" wrapText="true" indent="0" shrinkToFit="false"/>
      <protection locked="true" hidden="false"/>
    </xf>
    <xf numFmtId="164" fontId="36" fillId="13" borderId="5" xfId="32" applyFont="true" applyBorder="true" applyAlignment="true" applyProtection="false">
      <alignment horizontal="center" vertical="center" textRotation="0" wrapText="true" indent="0" shrinkToFit="false"/>
      <protection locked="true" hidden="false"/>
    </xf>
    <xf numFmtId="164" fontId="96" fillId="7" borderId="5" xfId="39" applyFont="true" applyBorder="true" applyAlignment="true" applyProtection="true">
      <alignment horizontal="center" vertical="center" textRotation="0" wrapText="false" indent="0" shrinkToFit="false"/>
      <protection locked="true" hidden="false"/>
    </xf>
    <xf numFmtId="164" fontId="9" fillId="0" borderId="0" xfId="37" applyFont="true" applyBorder="false" applyAlignment="true" applyProtection="false">
      <alignment horizontal="center" vertical="top" textRotation="0" wrapText="false" indent="0" shrinkToFit="false"/>
      <protection locked="true" hidden="false"/>
    </xf>
    <xf numFmtId="164" fontId="31" fillId="13" borderId="5" xfId="32" applyFont="true" applyBorder="true" applyAlignment="true" applyProtection="false">
      <alignment horizontal="center" vertical="center" textRotation="0" wrapText="false" indent="0" shrinkToFit="false"/>
      <protection locked="true" hidden="false"/>
    </xf>
    <xf numFmtId="164" fontId="82" fillId="13" borderId="5" xfId="32" applyFont="true" applyBorder="true" applyAlignment="true" applyProtection="false">
      <alignment horizontal="center" vertical="center" textRotation="0" wrapText="false" indent="0" shrinkToFit="false"/>
      <protection locked="true" hidden="false"/>
    </xf>
    <xf numFmtId="170" fontId="31" fillId="13" borderId="5" xfId="32" applyFont="true" applyBorder="true" applyAlignment="true" applyProtection="false">
      <alignment horizontal="center" vertical="center" textRotation="0" wrapText="false" indent="0" shrinkToFit="false"/>
      <protection locked="true" hidden="false"/>
    </xf>
    <xf numFmtId="164" fontId="31" fillId="14" borderId="5" xfId="32" applyFont="true" applyBorder="true" applyAlignment="true" applyProtection="false">
      <alignment horizontal="center" vertical="center" textRotation="0" wrapText="false" indent="0" shrinkToFit="false"/>
      <protection locked="true" hidden="false"/>
    </xf>
    <xf numFmtId="164" fontId="26" fillId="10" borderId="5" xfId="51" applyFont="true" applyBorder="true" applyAlignment="true" applyProtection="true">
      <alignment horizontal="center" vertical="center" textRotation="0" wrapText="true" indent="0" shrinkToFit="false"/>
      <protection locked="true" hidden="false"/>
    </xf>
    <xf numFmtId="164" fontId="42" fillId="0" borderId="20" xfId="32" applyFont="true" applyBorder="true" applyAlignment="true" applyProtection="false">
      <alignment horizontal="center" vertical="center" textRotation="0" wrapText="true" indent="0" shrinkToFit="false"/>
      <protection locked="true" hidden="false"/>
    </xf>
    <xf numFmtId="164" fontId="25" fillId="0" borderId="5" xfId="32" applyFont="true" applyBorder="true" applyAlignment="true" applyProtection="false">
      <alignment horizontal="center" vertical="center" textRotation="0" wrapText="true" indent="0" shrinkToFit="false"/>
      <protection locked="true" hidden="false"/>
    </xf>
    <xf numFmtId="164" fontId="25" fillId="0" borderId="6" xfId="32" applyFont="true" applyBorder="true" applyAlignment="true" applyProtection="false">
      <alignment horizontal="center" vertical="center" textRotation="0" wrapText="true" indent="0" shrinkToFit="false"/>
      <protection locked="true" hidden="false"/>
    </xf>
    <xf numFmtId="177" fontId="29" fillId="7" borderId="5" xfId="39" applyFont="true" applyBorder="true" applyAlignment="true" applyProtection="true">
      <alignment horizontal="center" vertical="center" textRotation="0" wrapText="false" indent="0" shrinkToFit="false"/>
      <protection locked="true" hidden="false"/>
    </xf>
    <xf numFmtId="164" fontId="9" fillId="10" borderId="5" xfId="37" applyFont="true" applyBorder="true" applyAlignment="true" applyProtection="false">
      <alignment horizontal="center" vertical="center" textRotation="0" wrapText="false" indent="0" shrinkToFit="false"/>
      <protection locked="true" hidden="false"/>
    </xf>
    <xf numFmtId="164" fontId="9" fillId="10" borderId="5" xfId="36" applyFont="true" applyBorder="true" applyAlignment="true" applyProtection="false">
      <alignment horizontal="center" vertical="center" textRotation="0" wrapText="false" indent="0" shrinkToFit="false"/>
      <protection locked="true" hidden="false"/>
    </xf>
    <xf numFmtId="167" fontId="26" fillId="7" borderId="13" xfId="33" applyFont="true" applyBorder="true" applyAlignment="true" applyProtection="true">
      <alignment horizontal="center" vertical="center" textRotation="0" wrapText="true" indent="0" shrinkToFit="false"/>
      <protection locked="true" hidden="false"/>
    </xf>
    <xf numFmtId="168" fontId="26" fillId="7" borderId="13" xfId="33" applyFont="true" applyBorder="true" applyAlignment="true" applyProtection="true">
      <alignment horizontal="center" vertical="center" textRotation="0" wrapText="true" indent="0" shrinkToFit="false"/>
      <protection locked="true" hidden="false"/>
    </xf>
    <xf numFmtId="164" fontId="26" fillId="10" borderId="13" xfId="32" applyFont="true" applyBorder="true" applyAlignment="true" applyProtection="false">
      <alignment horizontal="center" vertical="center" textRotation="0" wrapText="true" indent="0" shrinkToFit="false"/>
      <protection locked="true" hidden="false"/>
    </xf>
    <xf numFmtId="164" fontId="0" fillId="0" borderId="0" xfId="37" applyFont="false" applyBorder="false" applyAlignment="false" applyProtection="false">
      <alignment horizontal="general" vertical="bottom" textRotation="0" wrapText="false" indent="0" shrinkToFit="false"/>
      <protection locked="true" hidden="false"/>
    </xf>
    <xf numFmtId="164" fontId="0" fillId="0" borderId="0" xfId="37" applyFont="false" applyBorder="false" applyAlignment="true" applyProtection="false">
      <alignment horizontal="general" vertical="bottom" textRotation="0" wrapText="true" indent="0" shrinkToFit="false"/>
      <protection locked="true" hidden="false"/>
    </xf>
    <xf numFmtId="164" fontId="22" fillId="0" borderId="0" xfId="37" applyFont="true" applyBorder="false" applyAlignment="true" applyProtection="false">
      <alignment horizontal="center" vertical="center" textRotation="0" wrapText="false" indent="0" shrinkToFit="false"/>
      <protection locked="true" hidden="false"/>
    </xf>
    <xf numFmtId="164" fontId="0" fillId="0" borderId="0" xfId="37" applyFont="false" applyBorder="false" applyAlignment="true" applyProtection="false">
      <alignment horizontal="center" vertical="center" textRotation="0" wrapText="false" indent="0" shrinkToFit="false"/>
      <protection locked="true" hidden="false"/>
    </xf>
    <xf numFmtId="164" fontId="0" fillId="0" borderId="0" xfId="37" applyFont="false" applyBorder="false" applyAlignment="true" applyProtection="false">
      <alignment horizontal="center" vertical="center" textRotation="0" wrapText="true" indent="0" shrinkToFit="false"/>
      <protection locked="true" hidden="false"/>
    </xf>
    <xf numFmtId="167" fontId="0" fillId="0" borderId="0" xfId="37" applyFont="false" applyBorder="false" applyAlignment="true" applyProtection="false">
      <alignment horizontal="center" vertical="center" textRotation="0" wrapText="false" indent="0" shrinkToFit="false"/>
      <protection locked="true" hidden="false"/>
    </xf>
    <xf numFmtId="164" fontId="54" fillId="10" borderId="37" xfId="32" applyFont="true" applyBorder="true" applyAlignment="true" applyProtection="false">
      <alignment horizontal="center" vertical="center" textRotation="0" wrapText="true" indent="0" shrinkToFit="false"/>
      <protection locked="true" hidden="false"/>
    </xf>
    <xf numFmtId="164" fontId="54" fillId="10" borderId="35" xfId="32" applyFont="true" applyBorder="true" applyAlignment="true" applyProtection="false">
      <alignment horizontal="center" vertical="center" textRotation="0" wrapText="true" indent="0" shrinkToFit="false"/>
      <protection locked="true" hidden="false"/>
    </xf>
    <xf numFmtId="165" fontId="54" fillId="10" borderId="35" xfId="32" applyFont="true" applyBorder="true" applyAlignment="true" applyProtection="false">
      <alignment horizontal="center" vertical="center" textRotation="0" wrapText="true" indent="0" shrinkToFit="false"/>
      <protection locked="true" hidden="false"/>
    </xf>
    <xf numFmtId="164" fontId="22" fillId="3" borderId="6" xfId="24" applyFont="true" applyBorder="true" applyAlignment="true" applyProtection="true">
      <alignment horizontal="center" vertical="center" textRotation="0" wrapText="true" indent="0" shrinkToFit="false"/>
      <protection locked="true" hidden="false"/>
    </xf>
    <xf numFmtId="164" fontId="40" fillId="0" borderId="20" xfId="32" applyFont="true" applyBorder="true" applyAlignment="true" applyProtection="false">
      <alignment horizontal="center" vertical="center" textRotation="0" wrapText="true" indent="0" shrinkToFit="false"/>
      <protection locked="true" hidden="false"/>
    </xf>
    <xf numFmtId="164" fontId="25" fillId="0" borderId="12" xfId="32" applyFont="true" applyBorder="true" applyAlignment="true" applyProtection="false">
      <alignment horizontal="center" vertical="center" textRotation="0" wrapText="true" indent="0" shrinkToFit="false"/>
      <protection locked="true" hidden="false"/>
    </xf>
    <xf numFmtId="167" fontId="42" fillId="0" borderId="12" xfId="32" applyFont="true" applyBorder="true" applyAlignment="true" applyProtection="false">
      <alignment horizontal="center" vertical="center" textRotation="0" wrapText="true" indent="0" shrinkToFit="false"/>
      <protection locked="true" hidden="false"/>
    </xf>
    <xf numFmtId="164" fontId="38" fillId="0" borderId="6" xfId="32" applyFont="true" applyBorder="true" applyAlignment="true" applyProtection="false">
      <alignment horizontal="center" vertical="center" textRotation="0" wrapText="true" indent="0" shrinkToFit="false"/>
      <protection locked="true" hidden="false"/>
    </xf>
    <xf numFmtId="164" fontId="25" fillId="0" borderId="7" xfId="32" applyFont="true" applyBorder="true" applyAlignment="true" applyProtection="false">
      <alignment horizontal="center" vertical="center" textRotation="0" wrapText="true" indent="0" shrinkToFit="false"/>
      <protection locked="true" hidden="false"/>
    </xf>
    <xf numFmtId="169" fontId="25" fillId="0" borderId="5" xfId="32" applyFont="true" applyBorder="true" applyAlignment="true" applyProtection="false">
      <alignment horizontal="center" vertical="center" textRotation="0" wrapText="true" indent="0" shrinkToFit="false"/>
      <protection locked="true" hidden="false"/>
    </xf>
    <xf numFmtId="164" fontId="38" fillId="0" borderId="5" xfId="32" applyFont="true" applyBorder="true" applyAlignment="true" applyProtection="false">
      <alignment horizontal="center" vertical="center" textRotation="0" wrapText="true" indent="0" shrinkToFit="false"/>
      <protection locked="true" hidden="false"/>
    </xf>
    <xf numFmtId="174" fontId="25" fillId="0" borderId="5" xfId="32" applyFont="true" applyBorder="true" applyAlignment="true" applyProtection="false">
      <alignment horizontal="center" vertical="center" textRotation="0" wrapText="true" indent="0" shrinkToFit="false"/>
      <protection locked="true" hidden="false"/>
    </xf>
    <xf numFmtId="172" fontId="22" fillId="3" borderId="13" xfId="24" applyFont="true" applyBorder="true" applyAlignment="true" applyProtection="true">
      <alignment horizontal="center" vertical="center" textRotation="0" wrapText="true" indent="0" shrinkToFit="false"/>
      <protection locked="true" hidden="false"/>
    </xf>
    <xf numFmtId="164" fontId="42" fillId="0" borderId="14" xfId="32" applyFont="true" applyBorder="true" applyAlignment="true" applyProtection="false">
      <alignment horizontal="center" vertical="center" textRotation="0" wrapText="true" indent="0" shrinkToFit="false"/>
      <protection locked="true" hidden="false"/>
    </xf>
    <xf numFmtId="164" fontId="70" fillId="0" borderId="5" xfId="37" applyFont="true" applyBorder="true" applyAlignment="true" applyProtection="false">
      <alignment horizontal="center" vertical="center" textRotation="0" wrapText="false" indent="0" shrinkToFit="false"/>
      <protection locked="true" hidden="false"/>
    </xf>
    <xf numFmtId="169" fontId="44" fillId="10" borderId="5" xfId="27" applyFont="true" applyBorder="true" applyAlignment="true" applyProtection="true">
      <alignment horizontal="center" vertical="center" textRotation="0" wrapText="true" indent="0" shrinkToFit="false"/>
      <protection locked="true" hidden="false"/>
    </xf>
    <xf numFmtId="169" fontId="25" fillId="10" borderId="5" xfId="32" applyFont="true" applyBorder="true" applyAlignment="true" applyProtection="false">
      <alignment horizontal="center" vertical="center" textRotation="0" wrapText="true" indent="0" shrinkToFit="false"/>
      <protection locked="true" hidden="false"/>
    </xf>
    <xf numFmtId="174" fontId="25" fillId="10" borderId="5" xfId="32" applyFont="true" applyBorder="true" applyAlignment="true" applyProtection="false">
      <alignment horizontal="center" vertical="center" textRotation="0" wrapText="true" indent="0" shrinkToFit="false"/>
      <protection locked="true" hidden="false"/>
    </xf>
    <xf numFmtId="164" fontId="71" fillId="7" borderId="5" xfId="37" applyFont="true" applyBorder="true" applyAlignment="true" applyProtection="false">
      <alignment horizontal="center" vertical="center" textRotation="0" wrapText="true" indent="0" shrinkToFit="false"/>
      <protection locked="true" hidden="false"/>
    </xf>
    <xf numFmtId="164" fontId="71" fillId="3" borderId="5" xfId="37" applyFont="true" applyBorder="true" applyAlignment="true" applyProtection="false">
      <alignment horizontal="center" vertical="center" textRotation="0" wrapText="false" indent="0" shrinkToFit="false"/>
      <protection locked="true" hidden="false"/>
    </xf>
    <xf numFmtId="164" fontId="0" fillId="0" borderId="5" xfId="32" applyFont="false" applyBorder="true" applyAlignment="false" applyProtection="false">
      <alignment horizontal="general" vertical="bottom" textRotation="0" wrapText="false" indent="0" shrinkToFit="false"/>
      <protection locked="true" hidden="false"/>
    </xf>
    <xf numFmtId="168" fontId="0" fillId="0" borderId="0" xfId="37" applyFont="false" applyBorder="false" applyAlignment="true" applyProtection="false">
      <alignment horizontal="center" vertical="center" textRotation="0" wrapText="false" indent="0" shrinkToFit="false"/>
      <protection locked="true" hidden="false"/>
    </xf>
    <xf numFmtId="167" fontId="29" fillId="7" borderId="5" xfId="39" applyFont="true" applyBorder="true" applyAlignment="true" applyProtection="true">
      <alignment horizontal="center" vertical="center" textRotation="0" wrapText="true" indent="0" shrinkToFit="false"/>
      <protection locked="true" hidden="false"/>
    </xf>
    <xf numFmtId="168" fontId="29" fillId="7" borderId="5" xfId="39" applyFont="true" applyBorder="true" applyAlignment="true" applyProtection="true">
      <alignment horizontal="center" vertical="center" textRotation="0" wrapText="false" indent="0" shrinkToFit="false"/>
      <protection locked="true" hidden="false"/>
    </xf>
    <xf numFmtId="164" fontId="9" fillId="0" borderId="37" xfId="37" applyFont="true" applyBorder="true" applyAlignment="true" applyProtection="false">
      <alignment horizontal="center" vertical="center" textRotation="0" wrapText="true" indent="0" shrinkToFit="false"/>
      <protection locked="true" hidden="false"/>
    </xf>
    <xf numFmtId="164" fontId="29" fillId="7" borderId="5" xfId="39" applyFont="true" applyBorder="true" applyAlignment="true" applyProtection="true">
      <alignment horizontal="center" vertical="center" textRotation="0" wrapText="false" indent="0" shrinkToFit="false"/>
      <protection locked="true" hidden="false"/>
    </xf>
    <xf numFmtId="177" fontId="26" fillId="7" borderId="5" xfId="33" applyFont="true" applyBorder="true" applyAlignment="true" applyProtection="true">
      <alignment horizontal="center" vertical="center" textRotation="0" wrapText="false" indent="0" shrinkToFit="false"/>
      <protection locked="true" hidden="false"/>
    </xf>
    <xf numFmtId="167" fontId="30" fillId="7" borderId="5" xfId="39" applyFont="true" applyBorder="true" applyAlignment="true" applyProtection="true">
      <alignment horizontal="center" vertical="center" textRotation="0" wrapText="true" indent="0" shrinkToFit="false"/>
      <protection locked="true" hidden="false"/>
    </xf>
    <xf numFmtId="164" fontId="49" fillId="0" borderId="37" xfId="32" applyFont="true" applyBorder="true" applyAlignment="true" applyProtection="false">
      <alignment horizontal="center" vertical="center" textRotation="0" wrapText="true" indent="0" shrinkToFit="false" readingOrder="2"/>
      <protection locked="true" hidden="false"/>
    </xf>
    <xf numFmtId="164" fontId="31" fillId="39" borderId="29" xfId="32" applyFont="true" applyBorder="true" applyAlignment="true" applyProtection="false">
      <alignment horizontal="center" vertical="center" textRotation="0" wrapText="false" indent="0" shrinkToFit="false"/>
      <protection locked="true" hidden="false"/>
    </xf>
    <xf numFmtId="168" fontId="26" fillId="7" borderId="13" xfId="33" applyFont="true" applyBorder="true" applyAlignment="true" applyProtection="true">
      <alignment horizontal="center" vertical="center" textRotation="0" wrapText="false" indent="0" shrinkToFit="false"/>
      <protection locked="true" hidden="false"/>
    </xf>
    <xf numFmtId="164" fontId="70" fillId="0" borderId="0" xfId="37" applyFont="true" applyBorder="false" applyAlignment="true" applyProtection="false">
      <alignment horizontal="general" vertical="center" textRotation="0" wrapText="true" indent="0" shrinkToFit="false"/>
      <protection locked="true" hidden="false"/>
    </xf>
    <xf numFmtId="164" fontId="38" fillId="0" borderId="6" xfId="32" applyFont="true" applyBorder="true" applyAlignment="true" applyProtection="false">
      <alignment horizontal="center" vertical="center" textRotation="0" wrapText="false" indent="0" shrinkToFit="false"/>
      <protection locked="true" hidden="false"/>
    </xf>
    <xf numFmtId="164" fontId="25" fillId="0" borderId="7" xfId="32" applyFont="true" applyBorder="true" applyAlignment="true" applyProtection="false">
      <alignment horizontal="center" vertical="center" textRotation="0" wrapText="false" indent="0" shrinkToFit="false"/>
      <protection locked="true" hidden="false"/>
    </xf>
    <xf numFmtId="164" fontId="0" fillId="0" borderId="5" xfId="37" applyFont="false" applyBorder="true" applyAlignment="true" applyProtection="false">
      <alignment horizontal="center" vertical="center" textRotation="0" wrapText="false" indent="0" shrinkToFit="false"/>
      <protection locked="true" hidden="false"/>
    </xf>
    <xf numFmtId="164" fontId="40" fillId="0" borderId="8" xfId="32" applyFont="true" applyBorder="true" applyAlignment="true" applyProtection="false">
      <alignment horizontal="center" vertical="center" textRotation="0" wrapText="true" indent="0" shrinkToFit="false"/>
      <protection locked="true" hidden="false"/>
    </xf>
    <xf numFmtId="164" fontId="86" fillId="5" borderId="25" xfId="27" applyFont="true" applyBorder="true" applyAlignment="true" applyProtection="true">
      <alignment horizontal="center" vertical="center" textRotation="0" wrapText="true" indent="0" shrinkToFit="false"/>
      <protection locked="true" hidden="false"/>
    </xf>
    <xf numFmtId="175" fontId="5" fillId="5" borderId="26" xfId="27" applyFont="true" applyBorder="true" applyAlignment="true" applyProtection="true">
      <alignment horizontal="center" vertical="center" textRotation="0" wrapText="true" indent="0" shrinkToFit="false"/>
      <protection locked="true" hidden="false"/>
    </xf>
    <xf numFmtId="172" fontId="5" fillId="5" borderId="26" xfId="27" applyFont="true" applyBorder="true" applyAlignment="true" applyProtection="true">
      <alignment horizontal="center" vertical="center" textRotation="0" wrapText="true" indent="0" shrinkToFit="false"/>
      <protection locked="true" hidden="false"/>
    </xf>
    <xf numFmtId="172" fontId="86" fillId="5" borderId="26" xfId="27" applyFont="true" applyBorder="true" applyAlignment="true" applyProtection="true">
      <alignment horizontal="center" vertical="center" textRotation="0" wrapText="true" indent="0" shrinkToFit="false"/>
      <protection locked="true" hidden="false"/>
    </xf>
    <xf numFmtId="164" fontId="49" fillId="0" borderId="5" xfId="32" applyFont="true" applyBorder="true" applyAlignment="true" applyProtection="false">
      <alignment horizontal="center" vertical="center" textRotation="0" wrapText="false" indent="0" shrinkToFit="false"/>
      <protection locked="true" hidden="false"/>
    </xf>
    <xf numFmtId="164" fontId="48" fillId="10" borderId="5" xfId="32" applyFont="true" applyBorder="true" applyAlignment="true" applyProtection="false">
      <alignment horizontal="center" vertical="center" textRotation="0" wrapText="true" indent="0" shrinkToFit="false"/>
      <protection locked="true" hidden="false"/>
    </xf>
    <xf numFmtId="172" fontId="48" fillId="10" borderId="5" xfId="32" applyFont="true" applyBorder="true" applyAlignment="true" applyProtection="false">
      <alignment horizontal="center" vertical="center" textRotation="0" wrapText="true" indent="0" shrinkToFit="false"/>
      <protection locked="true" hidden="false"/>
    </xf>
    <xf numFmtId="164" fontId="54" fillId="10" borderId="5" xfId="32" applyFont="true" applyBorder="true" applyAlignment="true" applyProtection="false">
      <alignment horizontal="center" vertical="center" textRotation="0" wrapText="true" indent="0" shrinkToFit="false"/>
      <protection locked="true" hidden="false"/>
    </xf>
    <xf numFmtId="165" fontId="54" fillId="10" borderId="5" xfId="32" applyFont="true" applyBorder="true" applyAlignment="true" applyProtection="false">
      <alignment horizontal="center" vertical="center" textRotation="0" wrapText="true" indent="0" shrinkToFit="false"/>
      <protection locked="true" hidden="false"/>
    </xf>
    <xf numFmtId="164" fontId="0" fillId="0" borderId="11" xfId="32" applyFont="false" applyBorder="true" applyAlignment="true" applyProtection="false">
      <alignment horizontal="center" vertical="bottom" textRotation="0" wrapText="false" indent="0" shrinkToFit="false"/>
      <protection locked="true" hidden="false"/>
    </xf>
    <xf numFmtId="164" fontId="96" fillId="7" borderId="5" xfId="38" applyFont="true" applyBorder="true" applyAlignment="true" applyProtection="true">
      <alignment horizontal="center" vertical="center" textRotation="0" wrapText="false" indent="0" shrinkToFit="false"/>
      <protection locked="true" hidden="false"/>
    </xf>
    <xf numFmtId="164" fontId="22" fillId="0" borderId="0" xfId="32" applyFont="true" applyBorder="false" applyAlignment="false" applyProtection="false">
      <alignment horizontal="general" vertical="bottom" textRotation="0" wrapText="false" indent="0" shrinkToFit="false"/>
      <protection locked="true" hidden="false"/>
    </xf>
    <xf numFmtId="170" fontId="82" fillId="13" borderId="5" xfId="32" applyFont="true" applyBorder="true" applyAlignment="true" applyProtection="false">
      <alignment horizontal="center" vertical="center" textRotation="0" wrapText="false" indent="0" shrinkToFit="false"/>
      <protection locked="true" hidden="false"/>
    </xf>
    <xf numFmtId="170" fontId="82" fillId="13" borderId="5" xfId="32" applyFont="true" applyBorder="true" applyAlignment="true" applyProtection="false">
      <alignment horizontal="center" vertical="center" textRotation="0" wrapText="true" indent="0" shrinkToFit="false"/>
      <protection locked="true" hidden="false"/>
    </xf>
    <xf numFmtId="164" fontId="29" fillId="0" borderId="5" xfId="32" applyFont="true" applyBorder="true" applyAlignment="true" applyProtection="false">
      <alignment horizontal="center" vertical="center" textRotation="0" wrapText="false" indent="0" shrinkToFit="false"/>
      <protection locked="true" hidden="false"/>
    </xf>
    <xf numFmtId="164" fontId="25" fillId="0" borderId="0" xfId="32" applyFont="true" applyBorder="false" applyAlignment="true" applyProtection="false">
      <alignment horizontal="center" vertical="center" textRotation="0" wrapText="false" indent="0" shrinkToFit="false"/>
      <protection locked="true" hidden="false"/>
    </xf>
    <xf numFmtId="164" fontId="44" fillId="5" borderId="8" xfId="27" applyFont="true" applyBorder="true" applyAlignment="true" applyProtection="true">
      <alignment horizontal="center" vertical="center" textRotation="0" wrapText="true" indent="0" shrinkToFit="false"/>
      <protection locked="true" hidden="false"/>
    </xf>
    <xf numFmtId="164" fontId="25" fillId="19" borderId="6" xfId="32" applyFont="true" applyBorder="true" applyAlignment="true" applyProtection="false">
      <alignment horizontal="center" vertical="center" textRotation="0" wrapText="false" indent="0" shrinkToFit="false"/>
      <protection locked="true" hidden="false"/>
    </xf>
    <xf numFmtId="164" fontId="25" fillId="20" borderId="6" xfId="32" applyFont="true" applyBorder="true" applyAlignment="true" applyProtection="false">
      <alignment horizontal="center" vertical="center" textRotation="0" wrapText="false" indent="0" shrinkToFit="false"/>
      <protection locked="true" hidden="false"/>
    </xf>
    <xf numFmtId="164" fontId="25" fillId="21" borderId="6" xfId="32" applyFont="true" applyBorder="true" applyAlignment="true" applyProtection="false">
      <alignment horizontal="center" vertical="center" textRotation="0" wrapText="false" indent="0" shrinkToFit="false"/>
      <protection locked="true" hidden="false"/>
    </xf>
    <xf numFmtId="164" fontId="25" fillId="12" borderId="6" xfId="32" applyFont="true" applyBorder="true" applyAlignment="true" applyProtection="false">
      <alignment horizontal="center" vertical="center" textRotation="0" wrapText="false" indent="0" shrinkToFit="false"/>
      <protection locked="true" hidden="false"/>
    </xf>
    <xf numFmtId="164" fontId="38" fillId="0" borderId="8" xfId="32" applyFont="true" applyBorder="true" applyAlignment="true" applyProtection="false">
      <alignment horizontal="center" vertical="center" textRotation="0" wrapText="false" indent="0" shrinkToFit="false"/>
      <protection locked="true" hidden="false"/>
    </xf>
    <xf numFmtId="164" fontId="6" fillId="6" borderId="28" xfId="28" applyFont="true" applyBorder="true" applyAlignment="true" applyProtection="true">
      <alignment horizontal="center" vertical="center" textRotation="0" wrapText="false" indent="0" shrinkToFit="false"/>
      <protection locked="true" hidden="false"/>
    </xf>
    <xf numFmtId="172" fontId="25" fillId="0" borderId="20" xfId="32" applyFont="true" applyBorder="true" applyAlignment="true" applyProtection="false">
      <alignment horizontal="center" vertical="center" textRotation="0" wrapText="false" indent="0" shrinkToFit="false"/>
      <protection locked="true" hidden="false"/>
    </xf>
    <xf numFmtId="175" fontId="6" fillId="6" borderId="12" xfId="28" applyFont="true" applyBorder="true" applyAlignment="true" applyProtection="true">
      <alignment horizontal="center" vertical="center" textRotation="0" wrapText="false" indent="0" shrinkToFit="false"/>
      <protection locked="true" hidden="false"/>
    </xf>
    <xf numFmtId="164" fontId="6" fillId="6" borderId="10" xfId="28" applyFont="true" applyBorder="true" applyAlignment="true" applyProtection="true">
      <alignment horizontal="center" vertical="center" textRotation="0" wrapText="false" indent="0" shrinkToFit="false"/>
      <protection locked="true" hidden="false"/>
    </xf>
    <xf numFmtId="164" fontId="5" fillId="5" borderId="24" xfId="27" applyFont="true" applyBorder="true" applyAlignment="true" applyProtection="true">
      <alignment horizontal="center" vertical="center" textRotation="0" wrapText="false" indent="0" shrinkToFit="false"/>
      <protection locked="true" hidden="false"/>
    </xf>
    <xf numFmtId="175" fontId="5" fillId="5" borderId="27" xfId="27" applyFont="true" applyBorder="true" applyAlignment="true" applyProtection="true">
      <alignment horizontal="center" vertical="center" textRotation="0" wrapText="false" indent="0" shrinkToFit="false"/>
      <protection locked="true" hidden="false"/>
    </xf>
    <xf numFmtId="172" fontId="5" fillId="5" borderId="24" xfId="27" applyFont="true" applyBorder="true" applyAlignment="true" applyProtection="true">
      <alignment horizontal="center" vertical="center" textRotation="0" wrapText="false" indent="0" shrinkToFit="false"/>
      <protection locked="true" hidden="false"/>
    </xf>
    <xf numFmtId="175" fontId="25" fillId="0" borderId="13" xfId="32" applyFont="true" applyBorder="true" applyAlignment="true" applyProtection="false">
      <alignment horizontal="center" vertical="center" textRotation="0" wrapText="false" indent="0" shrinkToFit="false"/>
      <protection locked="true" hidden="false"/>
    </xf>
    <xf numFmtId="175" fontId="5" fillId="5" borderId="14" xfId="27" applyFont="true" applyBorder="true" applyAlignment="true" applyProtection="true">
      <alignment horizontal="center" vertical="center" textRotation="0" wrapText="false" indent="0" shrinkToFit="false"/>
      <protection locked="true" hidden="false"/>
    </xf>
    <xf numFmtId="164" fontId="38" fillId="22" borderId="25" xfId="32" applyFont="true" applyBorder="true" applyAlignment="true" applyProtection="false">
      <alignment horizontal="center" vertical="center" textRotation="0" wrapText="false" indent="0" shrinkToFit="false"/>
      <protection locked="true" hidden="false"/>
    </xf>
    <xf numFmtId="164" fontId="25" fillId="0" borderId="26" xfId="32" applyFont="true" applyBorder="true" applyAlignment="true" applyProtection="false">
      <alignment horizontal="center" vertical="center" textRotation="0" wrapText="false" indent="0" shrinkToFit="false"/>
      <protection locked="true" hidden="false"/>
    </xf>
    <xf numFmtId="172" fontId="25" fillId="0" borderId="17" xfId="32" applyFont="true" applyBorder="true" applyAlignment="true" applyProtection="false">
      <alignment horizontal="center" vertical="center" textRotation="0" wrapText="false" indent="0" shrinkToFit="false"/>
      <protection locked="true" hidden="false"/>
    </xf>
    <xf numFmtId="164" fontId="40" fillId="0" borderId="8" xfId="32" applyFont="true" applyBorder="true" applyAlignment="true" applyProtection="false">
      <alignment horizontal="center" vertical="center" textRotation="0" wrapText="false" indent="0" shrinkToFit="false"/>
      <protection locked="true" hidden="false"/>
    </xf>
    <xf numFmtId="164" fontId="40" fillId="0" borderId="6" xfId="32" applyFont="true" applyBorder="true" applyAlignment="true" applyProtection="false">
      <alignment horizontal="center" vertical="center" textRotation="0" wrapText="false" indent="0" shrinkToFit="false"/>
      <protection locked="true" hidden="false"/>
    </xf>
    <xf numFmtId="164" fontId="25" fillId="19" borderId="8" xfId="32" applyFont="true" applyBorder="true" applyAlignment="true" applyProtection="false">
      <alignment horizontal="center" vertical="center" textRotation="0" wrapText="false" indent="0" shrinkToFit="false"/>
      <protection locked="true" hidden="false"/>
    </xf>
    <xf numFmtId="164" fontId="25" fillId="12" borderId="7" xfId="32" applyFont="true" applyBorder="true" applyAlignment="true" applyProtection="false">
      <alignment horizontal="center" vertical="center" textRotation="0" wrapText="false" indent="0" shrinkToFit="false"/>
      <protection locked="true" hidden="false"/>
    </xf>
    <xf numFmtId="172" fontId="25" fillId="0" borderId="24" xfId="32" applyFont="true" applyBorder="true" applyAlignment="true" applyProtection="false">
      <alignment horizontal="center" vertical="center" textRotation="0" wrapText="false" indent="0" shrinkToFit="false"/>
      <protection locked="true" hidden="false"/>
    </xf>
    <xf numFmtId="172" fontId="25" fillId="0" borderId="13" xfId="32" applyFont="true" applyBorder="true" applyAlignment="true" applyProtection="false">
      <alignment horizontal="center" vertical="center" textRotation="0" wrapText="false" indent="0" shrinkToFit="false"/>
      <protection locked="true" hidden="false"/>
    </xf>
    <xf numFmtId="172" fontId="25" fillId="0" borderId="14" xfId="32" applyFont="true" applyBorder="true" applyAlignment="true" applyProtection="false">
      <alignment horizontal="center" vertical="center" textRotation="0" wrapText="false" indent="0" shrinkToFit="false"/>
      <protection locked="true" hidden="false"/>
    </xf>
    <xf numFmtId="164" fontId="25" fillId="20" borderId="25" xfId="32" applyFont="true" applyBorder="true" applyAlignment="true" applyProtection="false">
      <alignment horizontal="center" vertical="center" textRotation="0" wrapText="false" indent="0" shrinkToFit="false"/>
      <protection locked="true" hidden="false"/>
    </xf>
    <xf numFmtId="164" fontId="25" fillId="0" borderId="8" xfId="32" applyFont="true" applyBorder="true" applyAlignment="true" applyProtection="false">
      <alignment horizontal="center" vertical="center" textRotation="0" wrapText="false" indent="0" shrinkToFit="false"/>
      <protection locked="true" hidden="false"/>
    </xf>
    <xf numFmtId="172" fontId="25" fillId="0" borderId="7" xfId="32" applyFont="true" applyBorder="true" applyAlignment="true" applyProtection="false">
      <alignment horizontal="center" vertical="center" textRotation="0" wrapText="false" indent="0" shrinkToFit="false"/>
      <protection locked="true" hidden="false"/>
    </xf>
    <xf numFmtId="172" fontId="25" fillId="0" borderId="12" xfId="32" applyFont="true" applyBorder="true" applyAlignment="true" applyProtection="false">
      <alignment horizontal="center" vertical="center" textRotation="0" wrapText="false" indent="0" shrinkToFit="false"/>
      <protection locked="true" hidden="false"/>
    </xf>
    <xf numFmtId="164" fontId="26" fillId="0" borderId="0" xfId="32" applyFont="true" applyBorder="false" applyAlignment="true" applyProtection="false">
      <alignment horizontal="center" vertical="center" textRotation="0" wrapText="false" indent="0" shrinkToFit="false"/>
      <protection locked="true" hidden="false"/>
    </xf>
    <xf numFmtId="164" fontId="5" fillId="5" borderId="20" xfId="27" applyFont="true" applyBorder="true" applyAlignment="true" applyProtection="true">
      <alignment horizontal="center" vertical="center" textRotation="0" wrapText="false" indent="0" shrinkToFit="false"/>
      <protection locked="true" hidden="false"/>
    </xf>
    <xf numFmtId="175" fontId="5" fillId="5" borderId="5" xfId="27" applyFont="true" applyBorder="true" applyAlignment="true" applyProtection="true">
      <alignment horizontal="center" vertical="center" textRotation="0" wrapText="false" indent="0" shrinkToFit="false"/>
      <protection locked="true" hidden="false"/>
    </xf>
    <xf numFmtId="164" fontId="25" fillId="24" borderId="25" xfId="32" applyFont="true" applyBorder="true" applyAlignment="true" applyProtection="false">
      <alignment horizontal="center" vertical="center" textRotation="0" wrapText="false" indent="0" shrinkToFit="false"/>
      <protection locked="true" hidden="false"/>
    </xf>
    <xf numFmtId="164" fontId="38" fillId="23" borderId="25" xfId="32" applyFont="true" applyBorder="true" applyAlignment="true" applyProtection="false">
      <alignment horizontal="center" vertical="center" textRotation="0" wrapText="false" indent="0" shrinkToFit="false"/>
      <protection locked="true" hidden="false"/>
    </xf>
    <xf numFmtId="175" fontId="5" fillId="5" borderId="13" xfId="27" applyFont="true" applyBorder="true" applyAlignment="true" applyProtection="true">
      <alignment horizontal="center" vertical="center" textRotation="0" wrapText="false" indent="0" shrinkToFit="false"/>
      <protection locked="true" hidden="false"/>
    </xf>
    <xf numFmtId="164" fontId="97" fillId="0" borderId="25" xfId="32" applyFont="true" applyBorder="true" applyAlignment="true" applyProtection="false">
      <alignment horizontal="center" vertical="center" textRotation="0" wrapText="false" indent="0" shrinkToFit="false"/>
      <protection locked="true" hidden="false"/>
    </xf>
    <xf numFmtId="164" fontId="41" fillId="5" borderId="6" xfId="27" applyFont="true" applyBorder="true" applyAlignment="true" applyProtection="true">
      <alignment horizontal="center" vertical="center" textRotation="0" wrapText="true" indent="0" shrinkToFit="false"/>
      <protection locked="true" hidden="false"/>
    </xf>
    <xf numFmtId="164" fontId="40" fillId="19" borderId="6" xfId="32" applyFont="true" applyBorder="true" applyAlignment="true" applyProtection="false">
      <alignment horizontal="center" vertical="center" textRotation="0" wrapText="false" indent="0" shrinkToFit="false"/>
      <protection locked="true" hidden="false"/>
    </xf>
    <xf numFmtId="164" fontId="40" fillId="20" borderId="6" xfId="32" applyFont="true" applyBorder="true" applyAlignment="true" applyProtection="false">
      <alignment horizontal="center" vertical="center" textRotation="0" wrapText="false" indent="0" shrinkToFit="false"/>
      <protection locked="true" hidden="false"/>
    </xf>
    <xf numFmtId="164" fontId="40" fillId="21" borderId="6" xfId="32" applyFont="true" applyBorder="true" applyAlignment="true" applyProtection="false">
      <alignment horizontal="center" vertical="center" textRotation="0" wrapText="false" indent="0" shrinkToFit="false"/>
      <protection locked="true" hidden="false"/>
    </xf>
    <xf numFmtId="164" fontId="40" fillId="12" borderId="6" xfId="32" applyFont="true" applyBorder="true" applyAlignment="true" applyProtection="false">
      <alignment horizontal="center" vertical="center" textRotation="0" wrapText="false" indent="0" shrinkToFit="false"/>
      <protection locked="true" hidden="false"/>
    </xf>
    <xf numFmtId="164" fontId="28" fillId="8" borderId="7" xfId="48" applyFont="true" applyBorder="true" applyAlignment="true" applyProtection="true">
      <alignment horizontal="center" vertical="center" textRotation="0" wrapText="false" indent="0" shrinkToFit="false"/>
      <protection locked="true" hidden="false"/>
    </xf>
    <xf numFmtId="164" fontId="98" fillId="12" borderId="8" xfId="32" applyFont="true" applyBorder="true" applyAlignment="true" applyProtection="false">
      <alignment horizontal="center" vertical="center" textRotation="0" wrapText="true" indent="0" shrinkToFit="false"/>
      <protection locked="true" hidden="false"/>
    </xf>
    <xf numFmtId="164" fontId="98" fillId="12" borderId="6" xfId="32" applyFont="true" applyBorder="true" applyAlignment="true" applyProtection="false">
      <alignment horizontal="center" vertical="center" textRotation="0" wrapText="false" indent="0" shrinkToFit="false"/>
      <protection locked="true" hidden="false"/>
    </xf>
    <xf numFmtId="164" fontId="98" fillId="3" borderId="6" xfId="46" applyFont="true" applyBorder="true" applyAlignment="true" applyProtection="true">
      <alignment horizontal="center" vertical="center" textRotation="0" wrapText="false" indent="0" shrinkToFit="false"/>
      <protection locked="true" hidden="false"/>
    </xf>
    <xf numFmtId="164" fontId="86" fillId="5" borderId="7" xfId="27" applyFont="true" applyBorder="true" applyAlignment="true" applyProtection="true">
      <alignment horizontal="center" vertical="center" textRotation="0" wrapText="false" indent="0" shrinkToFit="false"/>
      <protection locked="true" hidden="false"/>
    </xf>
    <xf numFmtId="164" fontId="25" fillId="0" borderId="25" xfId="32" applyFont="true" applyBorder="true" applyAlignment="true" applyProtection="false">
      <alignment horizontal="center" vertical="center" textRotation="0" wrapText="false" indent="0" shrinkToFit="false"/>
      <protection locked="true" hidden="false"/>
    </xf>
    <xf numFmtId="164" fontId="42" fillId="0" borderId="5" xfId="32" applyFont="true" applyBorder="true" applyAlignment="true" applyProtection="false">
      <alignment horizontal="center" vertical="center" textRotation="0" wrapText="false" indent="0" shrinkToFit="false"/>
      <protection locked="true" hidden="false"/>
    </xf>
    <xf numFmtId="164" fontId="6" fillId="6" borderId="5" xfId="28" applyFont="true" applyBorder="true" applyAlignment="true" applyProtection="true">
      <alignment horizontal="center" vertical="center" textRotation="0" wrapText="false" indent="0" shrinkToFit="false"/>
      <protection locked="true" hidden="false"/>
    </xf>
    <xf numFmtId="172" fontId="25" fillId="0" borderId="5" xfId="32" applyFont="true" applyBorder="true" applyAlignment="true" applyProtection="false">
      <alignment horizontal="center" vertical="center" textRotation="0" wrapText="false" indent="0" shrinkToFit="false"/>
      <protection locked="true" hidden="false"/>
    </xf>
    <xf numFmtId="164" fontId="99" fillId="0" borderId="5" xfId="32" applyFont="true" applyBorder="true" applyAlignment="true" applyProtection="false">
      <alignment horizontal="center" vertical="center" textRotation="0" wrapText="false" indent="0" shrinkToFit="false"/>
      <protection locked="true" hidden="false"/>
    </xf>
    <xf numFmtId="172" fontId="99" fillId="0" borderId="5" xfId="32" applyFont="true" applyBorder="true" applyAlignment="true" applyProtection="false">
      <alignment horizontal="center" vertical="center" textRotation="0" wrapText="false" indent="0" shrinkToFit="false"/>
      <protection locked="true" hidden="false"/>
    </xf>
    <xf numFmtId="164" fontId="25" fillId="0" borderId="28" xfId="32" applyFont="true" applyBorder="true" applyAlignment="true" applyProtection="false">
      <alignment horizontal="center" vertical="center" textRotation="0" wrapText="false" indent="0" shrinkToFit="false"/>
      <protection locked="true" hidden="false"/>
    </xf>
    <xf numFmtId="174" fontId="25" fillId="0" borderId="8" xfId="32" applyFont="true" applyBorder="true" applyAlignment="true" applyProtection="false">
      <alignment horizontal="center" vertical="center" textRotation="0" wrapText="false" indent="0" shrinkToFit="false"/>
      <protection locked="true" hidden="false"/>
    </xf>
    <xf numFmtId="164" fontId="25" fillId="0" borderId="10" xfId="32" applyFont="true" applyBorder="true" applyAlignment="true" applyProtection="false">
      <alignment horizontal="center" vertical="center" textRotation="0" wrapText="false" indent="0" shrinkToFit="false"/>
      <protection locked="true" hidden="false"/>
    </xf>
    <xf numFmtId="164" fontId="86" fillId="5" borderId="24" xfId="27" applyFont="true" applyBorder="true" applyAlignment="true" applyProtection="true">
      <alignment horizontal="center" vertical="center" textRotation="0" wrapText="false" indent="0" shrinkToFit="false"/>
      <protection locked="true" hidden="false"/>
    </xf>
    <xf numFmtId="175" fontId="99" fillId="0" borderId="13" xfId="32" applyFont="true" applyBorder="true" applyAlignment="true" applyProtection="false">
      <alignment horizontal="center" vertical="center" textRotation="0" wrapText="false" indent="0" shrinkToFit="false"/>
      <protection locked="true" hidden="false"/>
    </xf>
    <xf numFmtId="172" fontId="99" fillId="12" borderId="13" xfId="32" applyFont="true" applyBorder="true" applyAlignment="true" applyProtection="false">
      <alignment horizontal="center" vertical="center" textRotation="0" wrapText="false" indent="0" shrinkToFit="false"/>
      <protection locked="true" hidden="false"/>
    </xf>
    <xf numFmtId="172" fontId="0" fillId="3" borderId="13" xfId="46" applyFont="false" applyBorder="true" applyAlignment="true" applyProtection="true">
      <alignment horizontal="center" vertical="center" textRotation="0" wrapText="false" indent="0" shrinkToFit="false"/>
      <protection locked="true" hidden="false"/>
    </xf>
    <xf numFmtId="174" fontId="25" fillId="0" borderId="20" xfId="32" applyFont="true" applyBorder="true" applyAlignment="true" applyProtection="false">
      <alignment horizontal="center" vertical="center" textRotation="0" wrapText="false" indent="0" shrinkToFit="false"/>
      <protection locked="true" hidden="false"/>
    </xf>
    <xf numFmtId="164" fontId="86" fillId="5" borderId="13" xfId="27" applyFont="true" applyBorder="true" applyAlignment="true" applyProtection="true">
      <alignment horizontal="center" vertical="center" textRotation="0" wrapText="false" indent="0" shrinkToFit="false"/>
      <protection locked="true" hidden="false"/>
    </xf>
    <xf numFmtId="172" fontId="5" fillId="5" borderId="13" xfId="27" applyFont="true" applyBorder="true" applyAlignment="true" applyProtection="true">
      <alignment horizontal="center" vertical="center" textRotation="0" wrapText="false" indent="0" shrinkToFit="false"/>
      <protection locked="true" hidden="false"/>
    </xf>
    <xf numFmtId="175" fontId="25" fillId="0" borderId="14" xfId="32" applyFont="true" applyBorder="true" applyAlignment="true" applyProtection="false">
      <alignment horizontal="center" vertical="center" textRotation="0" wrapText="false" indent="0" shrinkToFit="false"/>
      <protection locked="true" hidden="false"/>
    </xf>
    <xf numFmtId="164" fontId="64" fillId="0" borderId="10" xfId="32" applyFont="true" applyBorder="true" applyAlignment="true" applyProtection="false">
      <alignment horizontal="center" vertical="center" textRotation="0" wrapText="false" indent="0" shrinkToFit="false"/>
      <protection locked="true" hidden="false"/>
    </xf>
    <xf numFmtId="164" fontId="15" fillId="9" borderId="13" xfId="42" applyFont="true" applyBorder="true" applyAlignment="true" applyProtection="true">
      <alignment horizontal="center" vertical="center" textRotation="0" wrapText="false" indent="0" shrinkToFit="false"/>
      <protection locked="true" hidden="false"/>
    </xf>
    <xf numFmtId="175" fontId="15" fillId="9" borderId="14" xfId="42" applyFont="true" applyBorder="true" applyAlignment="true" applyProtection="true">
      <alignment horizontal="center" vertical="center" textRotation="0" wrapText="false" indent="0" shrinkToFit="false"/>
      <protection locked="true" hidden="false"/>
    </xf>
    <xf numFmtId="175" fontId="15" fillId="9" borderId="27" xfId="42" applyFont="true" applyBorder="true" applyAlignment="true" applyProtection="true">
      <alignment horizontal="center" vertical="center" textRotation="0" wrapText="false" indent="0" shrinkToFit="false"/>
      <protection locked="true" hidden="false"/>
    </xf>
    <xf numFmtId="167" fontId="25" fillId="0" borderId="20" xfId="32" applyFont="true" applyBorder="true" applyAlignment="true" applyProtection="false">
      <alignment horizontal="center" vertical="center" textRotation="0" wrapText="false" indent="0" shrinkToFit="false"/>
      <protection locked="true" hidden="false"/>
    </xf>
    <xf numFmtId="164" fontId="25" fillId="0" borderId="0" xfId="32" applyFont="true" applyBorder="false" applyAlignment="true" applyProtection="false">
      <alignment horizontal="general" vertical="center" textRotation="0" wrapText="false" indent="0" shrinkToFit="false"/>
      <protection locked="true" hidden="false"/>
    </xf>
    <xf numFmtId="164" fontId="25" fillId="0" borderId="15" xfId="32" applyFont="true" applyBorder="true" applyAlignment="true" applyProtection="false">
      <alignment horizontal="center" vertical="center" textRotation="0" wrapText="false" indent="0" shrinkToFit="false"/>
      <protection locked="true" hidden="false"/>
    </xf>
    <xf numFmtId="164" fontId="38" fillId="0" borderId="19" xfId="32" applyFont="true" applyBorder="true" applyAlignment="true" applyProtection="false">
      <alignment horizontal="center" vertical="center" textRotation="0" wrapText="false" indent="0" shrinkToFit="false"/>
      <protection locked="true" hidden="false"/>
    </xf>
    <xf numFmtId="164" fontId="38" fillId="0" borderId="11" xfId="32" applyFont="true" applyBorder="true" applyAlignment="true" applyProtection="false">
      <alignment horizontal="center" vertical="center" textRotation="0" wrapText="false" indent="0" shrinkToFit="false"/>
      <protection locked="true" hidden="false"/>
    </xf>
    <xf numFmtId="164" fontId="90" fillId="5" borderId="5" xfId="32" applyFont="true" applyBorder="true" applyAlignment="true" applyProtection="false">
      <alignment horizontal="center" vertical="center" textRotation="0" wrapText="true" indent="0" shrinkToFit="false"/>
      <protection locked="true" hidden="false"/>
    </xf>
    <xf numFmtId="175" fontId="50" fillId="0" borderId="5" xfId="32" applyFont="true" applyBorder="true" applyAlignment="true" applyProtection="false">
      <alignment horizontal="center" vertical="center" textRotation="0" wrapText="true" indent="0" shrinkToFit="false"/>
      <protection locked="true" hidden="false"/>
    </xf>
    <xf numFmtId="164" fontId="15" fillId="9" borderId="23" xfId="42" applyFont="true" applyBorder="true" applyAlignment="true" applyProtection="true">
      <alignment horizontal="center" vertical="center" textRotation="0" wrapText="false" indent="0" shrinkToFit="false"/>
      <protection locked="true" hidden="false"/>
    </xf>
    <xf numFmtId="164" fontId="5" fillId="5" borderId="32" xfId="27" applyFont="true" applyBorder="true" applyAlignment="true" applyProtection="true">
      <alignment horizontal="center" vertical="center" textRotation="0" wrapText="false" indent="0" shrinkToFit="false"/>
      <protection locked="true" hidden="false"/>
    </xf>
    <xf numFmtId="164" fontId="5" fillId="5" borderId="49" xfId="27" applyFont="true" applyBorder="true" applyAlignment="true" applyProtection="true">
      <alignment horizontal="center" vertical="center" textRotation="0" wrapText="false" indent="0" shrinkToFit="false"/>
      <protection locked="true" hidden="false"/>
    </xf>
    <xf numFmtId="175" fontId="5" fillId="5" borderId="33" xfId="27" applyFont="true" applyBorder="true" applyAlignment="true" applyProtection="true">
      <alignment horizontal="center" vertical="center" textRotation="0" wrapText="false" indent="0" shrinkToFit="false"/>
      <protection locked="true" hidden="false"/>
    </xf>
    <xf numFmtId="174" fontId="25" fillId="0" borderId="24" xfId="32" applyFont="true" applyBorder="true" applyAlignment="true" applyProtection="false">
      <alignment horizontal="center" vertical="center" textRotation="0" wrapText="false" indent="0" shrinkToFit="false"/>
      <protection locked="true" hidden="false"/>
    </xf>
    <xf numFmtId="164" fontId="70" fillId="0" borderId="29" xfId="36" applyFont="true" applyBorder="true" applyAlignment="true" applyProtection="false">
      <alignment horizontal="center" vertical="center" textRotation="0" wrapText="true" indent="0" shrinkToFit="false"/>
      <protection locked="true" hidden="false"/>
    </xf>
    <xf numFmtId="167" fontId="25" fillId="7" borderId="37" xfId="33" applyFont="true" applyBorder="true" applyAlignment="true" applyProtection="true">
      <alignment horizontal="center" vertical="center" textRotation="0" wrapText="false" indent="0" shrinkToFit="false"/>
      <protection locked="true" hidden="false"/>
    </xf>
    <xf numFmtId="168" fontId="25" fillId="7" borderId="37" xfId="33" applyFont="true" applyBorder="true" applyAlignment="true" applyProtection="true">
      <alignment horizontal="center" vertical="center" textRotation="0" wrapText="false" indent="0" shrinkToFit="false"/>
      <protection locked="true" hidden="false"/>
    </xf>
    <xf numFmtId="164" fontId="38" fillId="7" borderId="37" xfId="33" applyFont="true" applyBorder="true" applyAlignment="true" applyProtection="true">
      <alignment horizontal="center" vertical="center" textRotation="0" wrapText="false" indent="0" shrinkToFit="false"/>
      <protection locked="true" hidden="false"/>
    </xf>
    <xf numFmtId="164" fontId="70" fillId="0" borderId="4" xfId="36" applyFont="true" applyBorder="true" applyAlignment="true" applyProtection="false">
      <alignment horizontal="center" vertical="center" textRotation="0" wrapText="true" indent="0" shrinkToFit="false"/>
      <protection locked="true" hidden="false"/>
    </xf>
    <xf numFmtId="167" fontId="58" fillId="7" borderId="5" xfId="33" applyFont="true" applyBorder="true" applyAlignment="true" applyProtection="true">
      <alignment horizontal="center" vertical="center" textRotation="0" wrapText="false" indent="0" shrinkToFit="false"/>
      <protection locked="true" hidden="false"/>
    </xf>
    <xf numFmtId="168" fontId="25" fillId="7" borderId="5" xfId="33" applyFont="true" applyBorder="true" applyAlignment="true" applyProtection="true">
      <alignment horizontal="center" vertical="center" textRotation="0" wrapText="false" indent="0" shrinkToFit="false"/>
      <protection locked="true" hidden="false"/>
    </xf>
    <xf numFmtId="167" fontId="25" fillId="7" borderId="5" xfId="33" applyFont="true" applyBorder="true" applyAlignment="true" applyProtection="true">
      <alignment horizontal="center" vertical="center" textRotation="0" wrapText="false" indent="0" shrinkToFit="false"/>
      <protection locked="true" hidden="false"/>
    </xf>
    <xf numFmtId="164" fontId="38" fillId="7" borderId="5" xfId="33" applyFont="true" applyBorder="true" applyAlignment="true" applyProtection="true">
      <alignment horizontal="center" vertical="center" textRotation="0" wrapText="false" indent="0" shrinkToFit="false"/>
      <protection locked="true" hidden="false"/>
    </xf>
    <xf numFmtId="167" fontId="25" fillId="7" borderId="5" xfId="33" applyFont="true" applyBorder="true" applyAlignment="true" applyProtection="true">
      <alignment horizontal="center" vertical="center" textRotation="0" wrapText="true" indent="0" shrinkToFit="false"/>
      <protection locked="true" hidden="false"/>
    </xf>
    <xf numFmtId="164" fontId="38" fillId="0" borderId="50" xfId="32" applyFont="true" applyBorder="true" applyAlignment="true" applyProtection="false">
      <alignment horizontal="center" vertical="center" textRotation="0" wrapText="false" indent="0" shrinkToFit="false"/>
      <protection locked="true" hidden="false"/>
    </xf>
    <xf numFmtId="164" fontId="43" fillId="6" borderId="28" xfId="28" applyFont="true" applyBorder="true" applyAlignment="true" applyProtection="true">
      <alignment horizontal="center" vertical="center" textRotation="0" wrapText="false" indent="0" shrinkToFit="false"/>
      <protection locked="true" hidden="false"/>
    </xf>
    <xf numFmtId="175" fontId="43" fillId="6" borderId="12" xfId="28" applyFont="true" applyBorder="true" applyAlignment="true" applyProtection="true">
      <alignment horizontal="center" vertical="center" textRotation="0" wrapText="false" indent="0" shrinkToFit="false"/>
      <protection locked="true" hidden="false"/>
    </xf>
    <xf numFmtId="164" fontId="38" fillId="0" borderId="15" xfId="32" applyFont="true" applyBorder="true" applyAlignment="true" applyProtection="false">
      <alignment horizontal="center" vertical="center" textRotation="0" wrapText="false" indent="0" shrinkToFit="false"/>
      <protection locked="true" hidden="false"/>
    </xf>
    <xf numFmtId="164" fontId="25" fillId="0" borderId="51" xfId="32" applyFont="true" applyBorder="true" applyAlignment="true" applyProtection="false">
      <alignment horizontal="center" vertical="center" textRotation="0" wrapText="false" indent="0" shrinkToFit="false"/>
      <protection locked="true" hidden="false"/>
    </xf>
    <xf numFmtId="164" fontId="43" fillId="6" borderId="10" xfId="28" applyFont="true" applyBorder="true" applyAlignment="true" applyProtection="true">
      <alignment horizontal="center" vertical="center" textRotation="0" wrapText="false" indent="0" shrinkToFit="false"/>
      <protection locked="true" hidden="false"/>
    </xf>
    <xf numFmtId="164" fontId="25" fillId="0" borderId="52" xfId="32" applyFont="true" applyBorder="true" applyAlignment="true" applyProtection="false">
      <alignment horizontal="center" vertical="center" textRotation="0" wrapText="false" indent="0" shrinkToFit="false"/>
      <protection locked="true" hidden="false"/>
    </xf>
    <xf numFmtId="164" fontId="38" fillId="0" borderId="0" xfId="32" applyFont="true" applyBorder="false" applyAlignment="true" applyProtection="false">
      <alignment horizontal="center" vertical="bottom" textRotation="0" wrapText="false" indent="0" shrinkToFit="false"/>
      <protection locked="true" hidden="false"/>
    </xf>
    <xf numFmtId="172" fontId="25" fillId="0" borderId="20" xfId="32" applyFont="true" applyBorder="true" applyAlignment="true" applyProtection="false">
      <alignment horizontal="center" vertical="bottom" textRotation="0" wrapText="false" indent="0" shrinkToFit="false"/>
      <protection locked="true" hidden="false"/>
    </xf>
    <xf numFmtId="164" fontId="25" fillId="0" borderId="5" xfId="32" applyFont="true" applyBorder="true" applyAlignment="true" applyProtection="false">
      <alignment horizontal="center" vertical="bottom" textRotation="0" wrapText="false" indent="0" shrinkToFit="false"/>
      <protection locked="true" hidden="false"/>
    </xf>
    <xf numFmtId="175" fontId="43" fillId="6" borderId="12" xfId="28" applyFont="true" applyBorder="true" applyAlignment="true" applyProtection="true">
      <alignment horizontal="center" vertical="bottom" textRotation="0" wrapText="false" indent="0" shrinkToFit="false"/>
      <protection locked="true" hidden="false"/>
    </xf>
    <xf numFmtId="168" fontId="58" fillId="7" borderId="5" xfId="33" applyFont="true" applyBorder="true" applyAlignment="true" applyProtection="true">
      <alignment horizontal="center" vertical="center" textRotation="0" wrapText="false" indent="0" shrinkToFit="false"/>
      <protection locked="true" hidden="false"/>
    </xf>
    <xf numFmtId="164" fontId="44" fillId="5" borderId="24" xfId="27" applyFont="true" applyBorder="true" applyAlignment="true" applyProtection="true">
      <alignment horizontal="center" vertical="center" textRotation="0" wrapText="false" indent="0" shrinkToFit="false"/>
      <protection locked="true" hidden="false"/>
    </xf>
    <xf numFmtId="175" fontId="44" fillId="5" borderId="27" xfId="27" applyFont="true" applyBorder="true" applyAlignment="true" applyProtection="true">
      <alignment horizontal="center" vertical="center" textRotation="0" wrapText="false" indent="0" shrinkToFit="false"/>
      <protection locked="true" hidden="false"/>
    </xf>
    <xf numFmtId="172" fontId="44" fillId="5" borderId="24" xfId="27" applyFont="true" applyBorder="true" applyAlignment="true" applyProtection="true">
      <alignment horizontal="center" vertical="center" textRotation="0" wrapText="false" indent="0" shrinkToFit="false"/>
      <protection locked="true" hidden="false"/>
    </xf>
    <xf numFmtId="175" fontId="44" fillId="5" borderId="14" xfId="27" applyFont="true" applyBorder="true" applyAlignment="true" applyProtection="true">
      <alignment horizontal="center" vertical="center" textRotation="0" wrapText="false" indent="0" shrinkToFit="false"/>
      <protection locked="true" hidden="false"/>
    </xf>
    <xf numFmtId="164" fontId="25" fillId="0" borderId="0" xfId="32" applyFont="true" applyBorder="false" applyAlignment="true" applyProtection="false">
      <alignment horizontal="center" vertical="bottom" textRotation="0" wrapText="false" indent="0" shrinkToFit="false"/>
      <protection locked="true" hidden="false"/>
    </xf>
    <xf numFmtId="164" fontId="25" fillId="24" borderId="8" xfId="32" applyFont="true" applyBorder="true" applyAlignment="true" applyProtection="false">
      <alignment horizontal="center" vertical="center" textRotation="0" wrapText="false" indent="0" shrinkToFit="false"/>
      <protection locked="true" hidden="false"/>
    </xf>
    <xf numFmtId="164" fontId="38" fillId="22" borderId="20" xfId="32" applyFont="true" applyBorder="true" applyAlignment="true" applyProtection="false">
      <alignment horizontal="center" vertical="center" textRotation="0" wrapText="false" indent="0" shrinkToFit="false"/>
      <protection locked="true" hidden="false"/>
    </xf>
    <xf numFmtId="164" fontId="25" fillId="0" borderId="24" xfId="32" applyFont="true" applyBorder="true" applyAlignment="true" applyProtection="false">
      <alignment horizontal="center" vertical="center" textRotation="0" wrapText="false" indent="0" shrinkToFit="false"/>
      <protection locked="true" hidden="false"/>
    </xf>
    <xf numFmtId="164" fontId="25" fillId="0" borderId="14" xfId="32" applyFont="true" applyBorder="true" applyAlignment="true" applyProtection="false">
      <alignment horizontal="center" vertical="center" textRotation="0" wrapText="false" indent="0" shrinkToFit="false"/>
      <protection locked="true" hidden="false"/>
    </xf>
    <xf numFmtId="172" fontId="0" fillId="0" borderId="24" xfId="32" applyFont="false" applyBorder="true" applyAlignment="true" applyProtection="false">
      <alignment horizontal="center" vertical="bottom" textRotation="0" wrapText="false" indent="0" shrinkToFit="false"/>
      <protection locked="true" hidden="false"/>
    </xf>
    <xf numFmtId="172" fontId="0" fillId="0" borderId="13" xfId="32" applyFont="false" applyBorder="true" applyAlignment="true" applyProtection="false">
      <alignment horizontal="center" vertical="bottom" textRotation="0" wrapText="false" indent="0" shrinkToFit="false"/>
      <protection locked="true" hidden="false"/>
    </xf>
    <xf numFmtId="172" fontId="0" fillId="0" borderId="14" xfId="32" applyFont="false" applyBorder="true" applyAlignment="true" applyProtection="false">
      <alignment horizontal="center" vertical="bottom" textRotation="0" wrapText="false" indent="0" shrinkToFit="false"/>
      <protection locked="true" hidden="false"/>
    </xf>
    <xf numFmtId="164" fontId="32" fillId="0" borderId="35" xfId="32" applyFont="true" applyBorder="true" applyAlignment="true" applyProtection="false">
      <alignment horizontal="center" vertical="center" textRotation="0" wrapText="false" indent="0" shrinkToFit="false"/>
      <protection locked="true" hidden="false"/>
    </xf>
    <xf numFmtId="177" fontId="29" fillId="7" borderId="5" xfId="38" applyFont="true" applyBorder="true" applyAlignment="true" applyProtection="true">
      <alignment horizontal="center" vertical="center" textRotation="0" wrapText="false" indent="0" shrinkToFit="false"/>
      <protection locked="true" hidden="false"/>
    </xf>
    <xf numFmtId="164" fontId="38" fillId="7" borderId="13" xfId="33" applyFont="true" applyBorder="true" applyAlignment="true" applyProtection="true">
      <alignment horizontal="center" vertical="center" textRotation="0" wrapText="false" indent="0" shrinkToFit="false"/>
      <protection locked="true" hidden="false"/>
    </xf>
    <xf numFmtId="164" fontId="38" fillId="0" borderId="53" xfId="32" applyFont="true" applyBorder="true" applyAlignment="true" applyProtection="false">
      <alignment horizontal="center" vertical="center" textRotation="0" wrapText="false" indent="0" shrinkToFit="false"/>
      <protection locked="true" hidden="false"/>
    </xf>
    <xf numFmtId="164" fontId="25" fillId="0" borderId="54" xfId="32" applyFont="true" applyBorder="true" applyAlignment="true" applyProtection="false">
      <alignment horizontal="center" vertical="center" textRotation="0" wrapText="false" indent="0" shrinkToFit="false"/>
      <protection locked="true" hidden="false"/>
    </xf>
    <xf numFmtId="164" fontId="42" fillId="0" borderId="39" xfId="32" applyFont="true" applyBorder="true" applyAlignment="true" applyProtection="false">
      <alignment horizontal="center" vertical="center" textRotation="0" wrapText="false" indent="0" shrinkToFit="false"/>
      <protection locked="true" hidden="false"/>
    </xf>
    <xf numFmtId="164" fontId="43" fillId="6" borderId="29" xfId="28" applyFont="true" applyBorder="true" applyAlignment="true" applyProtection="true">
      <alignment horizontal="center" vertical="center" textRotation="0" wrapText="false" indent="0" shrinkToFit="false"/>
      <protection locked="true" hidden="false"/>
    </xf>
    <xf numFmtId="172" fontId="25" fillId="0" borderId="29" xfId="32" applyFont="true" applyBorder="true" applyAlignment="true" applyProtection="false">
      <alignment horizontal="center" vertical="center" textRotation="0" wrapText="false" indent="0" shrinkToFit="false"/>
      <protection locked="true" hidden="false"/>
    </xf>
    <xf numFmtId="164" fontId="43" fillId="6" borderId="37" xfId="28" applyFont="true" applyBorder="true" applyAlignment="true" applyProtection="true">
      <alignment horizontal="center" vertical="center" textRotation="0" wrapText="false" indent="0" shrinkToFit="false"/>
      <protection locked="true" hidden="false"/>
    </xf>
    <xf numFmtId="172" fontId="25" fillId="0" borderId="37" xfId="32" applyFont="true" applyBorder="true" applyAlignment="true" applyProtection="false">
      <alignment horizontal="center" vertical="center" textRotation="0" wrapText="false" indent="0" shrinkToFit="false"/>
      <protection locked="true" hidden="false"/>
    </xf>
    <xf numFmtId="164" fontId="40" fillId="12" borderId="8" xfId="32" applyFont="true" applyBorder="true" applyAlignment="true" applyProtection="false">
      <alignment horizontal="center" vertical="center" textRotation="0" wrapText="true" indent="0" shrinkToFit="false"/>
      <protection locked="true" hidden="false"/>
    </xf>
    <xf numFmtId="164" fontId="41" fillId="5" borderId="7" xfId="27" applyFont="true" applyBorder="true" applyAlignment="true" applyProtection="true">
      <alignment horizontal="center" vertical="center" textRotation="0" wrapText="false" indent="0" shrinkToFit="false"/>
      <protection locked="true" hidden="false"/>
    </xf>
    <xf numFmtId="164" fontId="38" fillId="0" borderId="32" xfId="32" applyFont="true" applyBorder="true" applyAlignment="true" applyProtection="false">
      <alignment horizontal="center" vertical="center" textRotation="0" wrapText="false" indent="0" shrinkToFit="false"/>
      <protection locked="true" hidden="false"/>
    </xf>
    <xf numFmtId="174" fontId="64" fillId="0" borderId="5" xfId="32" applyFont="true" applyBorder="true" applyAlignment="true" applyProtection="false">
      <alignment horizontal="center" vertical="center" textRotation="0" wrapText="false" indent="0" shrinkToFit="false"/>
      <protection locked="true" hidden="false"/>
    </xf>
    <xf numFmtId="174" fontId="25" fillId="0" borderId="5" xfId="32" applyFont="true" applyBorder="true" applyAlignment="true" applyProtection="false">
      <alignment horizontal="center" vertical="center" textRotation="0" wrapText="false" indent="0" shrinkToFit="false"/>
      <protection locked="true" hidden="false"/>
    </xf>
    <xf numFmtId="164" fontId="25" fillId="0" borderId="55" xfId="32" applyFont="true" applyBorder="true" applyAlignment="true" applyProtection="false">
      <alignment horizontal="center" vertical="center" textRotation="0" wrapText="false" indent="0" shrinkToFit="false"/>
      <protection locked="true" hidden="false"/>
    </xf>
    <xf numFmtId="164" fontId="40" fillId="0" borderId="5" xfId="32" applyFont="true" applyBorder="true" applyAlignment="true" applyProtection="false">
      <alignment horizontal="center" vertical="center" textRotation="0" wrapText="false" indent="0" shrinkToFit="false"/>
      <protection locked="true" hidden="false"/>
    </xf>
    <xf numFmtId="164" fontId="25" fillId="20" borderId="20" xfId="32" applyFont="true" applyBorder="true" applyAlignment="true" applyProtection="false">
      <alignment horizontal="center" vertical="center" textRotation="0" wrapText="false" indent="0" shrinkToFit="false"/>
      <protection locked="true" hidden="false"/>
    </xf>
    <xf numFmtId="164" fontId="25" fillId="0" borderId="56" xfId="32" applyFont="true" applyBorder="true" applyAlignment="true" applyProtection="false">
      <alignment horizontal="center" vertical="center" textRotation="0" wrapText="false" indent="0" shrinkToFit="false"/>
      <protection locked="true" hidden="false"/>
    </xf>
    <xf numFmtId="164" fontId="41" fillId="5" borderId="39" xfId="27" applyFont="true" applyBorder="true" applyAlignment="true" applyProtection="true">
      <alignment horizontal="center" vertical="center" textRotation="0" wrapText="false" indent="0" shrinkToFit="false"/>
      <protection locked="true" hidden="false"/>
    </xf>
    <xf numFmtId="175" fontId="44" fillId="5" borderId="29" xfId="27" applyFont="true" applyBorder="true" applyAlignment="true" applyProtection="true">
      <alignment horizontal="center" vertical="center" textRotation="0" wrapText="false" indent="0" shrinkToFit="false"/>
      <protection locked="true" hidden="false"/>
    </xf>
    <xf numFmtId="172" fontId="44" fillId="5" borderId="29" xfId="27" applyFont="true" applyBorder="true" applyAlignment="true" applyProtection="true">
      <alignment horizontal="center" vertical="center" textRotation="0" wrapText="false" indent="0" shrinkToFit="false"/>
      <protection locked="true" hidden="false"/>
    </xf>
    <xf numFmtId="164" fontId="42" fillId="0" borderId="20" xfId="32" applyFont="true" applyBorder="true" applyAlignment="true" applyProtection="false">
      <alignment horizontal="center" vertical="bottom" textRotation="0" wrapText="false" indent="0" shrinkToFit="false"/>
      <protection locked="true" hidden="false"/>
    </xf>
    <xf numFmtId="172" fontId="25" fillId="0" borderId="5" xfId="32" applyFont="true" applyBorder="true" applyAlignment="true" applyProtection="false">
      <alignment horizontal="center" vertical="bottom" textRotation="0" wrapText="false" indent="0" shrinkToFit="false"/>
      <protection locked="true" hidden="false"/>
    </xf>
    <xf numFmtId="175" fontId="25" fillId="0" borderId="12" xfId="32" applyFont="true" applyBorder="true" applyAlignment="true" applyProtection="false">
      <alignment horizontal="center" vertical="bottom" textRotation="0" wrapText="false" indent="0" shrinkToFit="false"/>
      <protection locked="true" hidden="false"/>
    </xf>
    <xf numFmtId="164" fontId="25" fillId="23" borderId="20" xfId="32" applyFont="true" applyBorder="true" applyAlignment="true" applyProtection="false">
      <alignment horizontal="center" vertical="center" textRotation="0" wrapText="false" indent="0" shrinkToFit="false"/>
      <protection locked="true" hidden="false"/>
    </xf>
    <xf numFmtId="164" fontId="25" fillId="0" borderId="57" xfId="32" applyFont="true" applyBorder="true" applyAlignment="true" applyProtection="false">
      <alignment horizontal="center" vertical="center" textRotation="0" wrapText="false" indent="0" shrinkToFit="false"/>
      <protection locked="true" hidden="false"/>
    </xf>
    <xf numFmtId="164" fontId="41" fillId="5" borderId="45" xfId="27" applyFont="true" applyBorder="true" applyAlignment="true" applyProtection="true">
      <alignment horizontal="center" vertical="center" textRotation="0" wrapText="false" indent="0" shrinkToFit="false"/>
      <protection locked="true" hidden="false"/>
    </xf>
    <xf numFmtId="164" fontId="44" fillId="5" borderId="30" xfId="27" applyFont="true" applyBorder="true" applyAlignment="true" applyProtection="true">
      <alignment horizontal="center" vertical="center" textRotation="0" wrapText="false" indent="0" shrinkToFit="false"/>
      <protection locked="true" hidden="false"/>
    </xf>
    <xf numFmtId="172" fontId="44" fillId="5" borderId="30" xfId="27" applyFont="true" applyBorder="true" applyAlignment="true" applyProtection="true">
      <alignment horizontal="center" vertical="center" textRotation="0" wrapText="false" indent="0" shrinkToFit="false"/>
      <protection locked="true" hidden="false"/>
    </xf>
    <xf numFmtId="164" fontId="41" fillId="5" borderId="24" xfId="27" applyFont="true" applyBorder="true" applyAlignment="true" applyProtection="true">
      <alignment horizontal="center" vertical="center" textRotation="0" wrapText="false" indent="0" shrinkToFit="false"/>
      <protection locked="true" hidden="false"/>
    </xf>
    <xf numFmtId="172" fontId="25" fillId="12" borderId="13" xfId="32" applyFont="true" applyBorder="true" applyAlignment="true" applyProtection="false">
      <alignment horizontal="center" vertical="center" textRotation="0" wrapText="false" indent="0" shrinkToFit="false"/>
      <protection locked="true" hidden="false"/>
    </xf>
    <xf numFmtId="164" fontId="25" fillId="22" borderId="20" xfId="32" applyFont="true" applyBorder="true" applyAlignment="true" applyProtection="false">
      <alignment horizontal="center" vertical="center" textRotation="0" wrapText="false" indent="0" shrinkToFit="false"/>
      <protection locked="true" hidden="false"/>
    </xf>
    <xf numFmtId="164" fontId="44" fillId="5" borderId="20" xfId="27" applyFont="true" applyBorder="true" applyAlignment="true" applyProtection="true">
      <alignment horizontal="center" vertical="center" textRotation="0" wrapText="false" indent="0" shrinkToFit="false"/>
      <protection locked="true" hidden="false"/>
    </xf>
    <xf numFmtId="175" fontId="44" fillId="5" borderId="5" xfId="27" applyFont="true" applyBorder="true" applyAlignment="true" applyProtection="true">
      <alignment horizontal="center" vertical="center" textRotation="0" wrapText="false" indent="0" shrinkToFit="false"/>
      <protection locked="true" hidden="false"/>
    </xf>
    <xf numFmtId="174" fontId="44" fillId="10" borderId="5" xfId="27" applyFont="true" applyBorder="true" applyAlignment="true" applyProtection="true">
      <alignment horizontal="center" vertical="center" textRotation="0" wrapText="false" indent="0" shrinkToFit="false"/>
      <protection locked="true" hidden="false"/>
    </xf>
    <xf numFmtId="164" fontId="22" fillId="30" borderId="45" xfId="32" applyFont="true" applyBorder="true" applyAlignment="true" applyProtection="false">
      <alignment horizontal="center" vertical="center" textRotation="0" wrapText="true" indent="0" shrinkToFit="false"/>
      <protection locked="true" hidden="false"/>
    </xf>
    <xf numFmtId="164" fontId="25" fillId="0" borderId="45" xfId="32" applyFont="true" applyBorder="true" applyAlignment="true" applyProtection="false">
      <alignment horizontal="center" vertical="center" textRotation="0" wrapText="false" indent="0" shrinkToFit="false"/>
      <protection locked="true" hidden="false"/>
    </xf>
    <xf numFmtId="175" fontId="44" fillId="5" borderId="13" xfId="27" applyFont="true" applyBorder="true" applyAlignment="true" applyProtection="true">
      <alignment horizontal="center" vertical="center" textRotation="0" wrapText="false" indent="0" shrinkToFit="false"/>
      <protection locked="true" hidden="false"/>
    </xf>
    <xf numFmtId="165" fontId="50" fillId="30" borderId="5" xfId="32" applyFont="true" applyBorder="true" applyAlignment="true" applyProtection="false">
      <alignment horizontal="center" vertical="center" textRotation="0" wrapText="false" indent="0" shrinkToFit="false"/>
      <protection locked="true" hidden="false"/>
    </xf>
    <xf numFmtId="172" fontId="86" fillId="5" borderId="5" xfId="27" applyFont="true" applyBorder="true" applyAlignment="true" applyProtection="true">
      <alignment horizontal="center" vertical="center" textRotation="0" wrapText="false" indent="0" shrinkToFit="false"/>
      <protection locked="true" hidden="false"/>
    </xf>
    <xf numFmtId="164" fontId="31" fillId="0" borderId="5" xfId="32" applyFont="true" applyBorder="true" applyAlignment="true" applyProtection="false">
      <alignment horizontal="center" vertical="bottom" textRotation="0" wrapText="false" indent="0" shrinkToFit="false"/>
      <protection locked="true" hidden="false"/>
    </xf>
    <xf numFmtId="174" fontId="64" fillId="0" borderId="20" xfId="32" applyFont="true" applyBorder="true" applyAlignment="true" applyProtection="false">
      <alignment horizontal="center" vertical="center" textRotation="0" wrapText="false" indent="0" shrinkToFit="false"/>
      <protection locked="true" hidden="false"/>
    </xf>
    <xf numFmtId="175" fontId="65" fillId="9" borderId="27" xfId="42" applyFont="true" applyBorder="true" applyAlignment="true" applyProtection="true">
      <alignment horizontal="center" vertical="center" textRotation="0" wrapText="false" indent="0" shrinkToFit="false"/>
      <protection locked="true" hidden="false"/>
    </xf>
    <xf numFmtId="169" fontId="25" fillId="0" borderId="13" xfId="32" applyFont="true" applyBorder="true" applyAlignment="true" applyProtection="false">
      <alignment horizontal="center" vertical="center" textRotation="0" wrapText="false" indent="0" shrinkToFit="false"/>
      <protection locked="true" hidden="false"/>
    </xf>
    <xf numFmtId="169" fontId="25" fillId="0" borderId="13" xfId="32" applyFont="true" applyBorder="true" applyAlignment="true" applyProtection="false">
      <alignment horizontal="center" vertical="center" textRotation="0" wrapText="true" indent="0" shrinkToFit="false"/>
      <protection locked="true" hidden="false"/>
    </xf>
    <xf numFmtId="167" fontId="25" fillId="0" borderId="0" xfId="32" applyFont="true" applyBorder="false" applyAlignment="true" applyProtection="false">
      <alignment horizontal="center" vertical="center" textRotation="0" wrapText="false" indent="0" shrinkToFit="false"/>
      <protection locked="true" hidden="false"/>
    </xf>
    <xf numFmtId="164" fontId="25" fillId="0" borderId="0" xfId="32" applyFont="true" applyBorder="false" applyAlignment="true" applyProtection="false">
      <alignment horizontal="center" vertical="center" textRotation="0" wrapText="true" indent="0" shrinkToFit="false"/>
      <protection locked="true" hidden="false"/>
    </xf>
    <xf numFmtId="164" fontId="44" fillId="5" borderId="32" xfId="27" applyFont="true" applyBorder="true" applyAlignment="true" applyProtection="true">
      <alignment horizontal="center" vertical="center" textRotation="0" wrapText="false" indent="0" shrinkToFit="false"/>
      <protection locked="true" hidden="false"/>
    </xf>
    <xf numFmtId="175" fontId="44" fillId="5" borderId="33" xfId="27" applyFont="true" applyBorder="true" applyAlignment="true" applyProtection="true">
      <alignment horizontal="center" vertical="center" textRotation="0" wrapText="false" indent="0" shrinkToFit="false"/>
      <protection locked="true" hidden="false"/>
    </xf>
    <xf numFmtId="164" fontId="44" fillId="5" borderId="49" xfId="27" applyFont="true" applyBorder="true" applyAlignment="true" applyProtection="true">
      <alignment horizontal="center" vertical="center" textRotation="0" wrapText="false" indent="0" shrinkToFit="false"/>
      <protection locked="true" hidden="false"/>
    </xf>
    <xf numFmtId="169" fontId="17" fillId="6" borderId="5" xfId="28" applyFont="true" applyBorder="true" applyAlignment="true" applyProtection="true">
      <alignment horizontal="center" vertical="center" textRotation="0" wrapText="true" indent="0" shrinkToFit="false"/>
      <protection locked="true" hidden="false"/>
    </xf>
    <xf numFmtId="169" fontId="9" fillId="0" borderId="5" xfId="36" applyFont="true" applyBorder="true" applyAlignment="true" applyProtection="false">
      <alignment horizontal="center" vertical="center" textRotation="0" wrapText="true" indent="0" shrinkToFit="false"/>
      <protection locked="true" hidden="false"/>
    </xf>
    <xf numFmtId="169" fontId="9" fillId="0" borderId="5" xfId="36" applyFont="true" applyBorder="true" applyAlignment="true" applyProtection="false">
      <alignment horizontal="center" vertical="center" textRotation="0" wrapText="false" indent="0" shrinkToFit="false"/>
      <protection locked="true" hidden="false"/>
    </xf>
    <xf numFmtId="164" fontId="43" fillId="6" borderId="5" xfId="28" applyFont="true" applyBorder="true" applyAlignment="true" applyProtection="true">
      <alignment horizontal="center" vertical="center" textRotation="0" wrapText="false" indent="0" shrinkToFit="false"/>
      <protection locked="true" hidden="false"/>
    </xf>
    <xf numFmtId="176" fontId="31" fillId="13" borderId="5" xfId="32" applyFont="true" applyBorder="true" applyAlignment="true" applyProtection="false">
      <alignment horizontal="center" vertical="center" textRotation="0" wrapText="true" indent="0" shrinkToFit="false"/>
      <protection locked="true" hidden="false"/>
    </xf>
    <xf numFmtId="175" fontId="43" fillId="6" borderId="5" xfId="28" applyFont="true" applyBorder="true" applyAlignment="true" applyProtection="true">
      <alignment horizontal="center" vertical="bottom" textRotation="0" wrapText="false" indent="0" shrinkToFit="false"/>
      <protection locked="true" hidden="false"/>
    </xf>
    <xf numFmtId="167" fontId="77" fillId="7" borderId="5" xfId="38" applyFont="true" applyBorder="true" applyAlignment="true" applyProtection="true">
      <alignment horizontal="center" vertical="center" textRotation="0" wrapText="false" indent="0" shrinkToFit="false"/>
      <protection locked="true" hidden="false"/>
    </xf>
    <xf numFmtId="172" fontId="44" fillId="5" borderId="13" xfId="27" applyFont="true" applyBorder="true" applyAlignment="true" applyProtection="true">
      <alignment horizontal="center" vertical="center" textRotation="0" wrapText="false" indent="0" shrinkToFit="false"/>
      <protection locked="true" hidden="false"/>
    </xf>
    <xf numFmtId="164" fontId="70" fillId="0" borderId="37" xfId="36" applyFont="true" applyBorder="true" applyAlignment="true" applyProtection="false">
      <alignment horizontal="center" vertical="center" textRotation="0" wrapText="true" indent="0" shrinkToFit="false"/>
      <protection locked="true" hidden="false"/>
    </xf>
    <xf numFmtId="164" fontId="40" fillId="19" borderId="8" xfId="32" applyFont="true" applyBorder="true" applyAlignment="true" applyProtection="false">
      <alignment horizontal="center" vertical="center" textRotation="0" wrapText="false" indent="0" shrinkToFit="false"/>
      <protection locked="true" hidden="false"/>
    </xf>
    <xf numFmtId="164" fontId="40" fillId="12" borderId="7" xfId="32" applyFont="true" applyBorder="true" applyAlignment="true" applyProtection="false">
      <alignment horizontal="center" vertical="center" textRotation="0" wrapText="false" indent="0" shrinkToFit="false"/>
      <protection locked="true" hidden="false"/>
    </xf>
    <xf numFmtId="167" fontId="96" fillId="7" borderId="5" xfId="38" applyFont="true" applyBorder="true" applyAlignment="true" applyProtection="true">
      <alignment horizontal="center" vertical="center" textRotation="0" wrapText="false" indent="0" shrinkToFit="false"/>
      <protection locked="true" hidden="false"/>
    </xf>
    <xf numFmtId="164" fontId="25" fillId="23" borderId="25" xfId="32" applyFont="true" applyBorder="true" applyAlignment="true" applyProtection="false">
      <alignment horizontal="center" vertical="center" textRotation="0" wrapText="false" indent="0" shrinkToFit="false"/>
      <protection locked="true" hidden="false"/>
    </xf>
    <xf numFmtId="169" fontId="9" fillId="0" borderId="10" xfId="36" applyFont="true" applyBorder="true" applyAlignment="true" applyProtection="false">
      <alignment horizontal="center" vertical="center" textRotation="0" wrapText="false" indent="0" shrinkToFit="false"/>
      <protection locked="true" hidden="false"/>
    </xf>
    <xf numFmtId="164" fontId="45" fillId="0" borderId="11" xfId="36" applyFont="true" applyBorder="true" applyAlignment="true" applyProtection="false">
      <alignment horizontal="center" vertical="top" textRotation="0" wrapText="true" indent="0" shrinkToFit="false"/>
      <protection locked="true" hidden="false"/>
    </xf>
    <xf numFmtId="164" fontId="9" fillId="0" borderId="37" xfId="36" applyFont="true" applyBorder="true" applyAlignment="true" applyProtection="false">
      <alignment horizontal="center" vertical="center" textRotation="0" wrapText="false" indent="0" shrinkToFit="false"/>
      <protection locked="true" hidden="false"/>
    </xf>
    <xf numFmtId="164" fontId="77" fillId="7" borderId="5" xfId="38" applyFont="true" applyBorder="true" applyAlignment="true" applyProtection="true">
      <alignment horizontal="center" vertical="center" textRotation="0" wrapText="true" indent="0" shrinkToFit="false"/>
      <protection locked="true" hidden="false"/>
    </xf>
    <xf numFmtId="167" fontId="42" fillId="0" borderId="5" xfId="32" applyFont="true" applyBorder="true" applyAlignment="true" applyProtection="false">
      <alignment horizontal="center" vertical="center" textRotation="0" wrapText="false" indent="0" shrinkToFit="false"/>
      <protection locked="true" hidden="false"/>
    </xf>
    <xf numFmtId="164" fontId="26" fillId="0" borderId="28" xfId="32" applyFont="true" applyBorder="true" applyAlignment="true" applyProtection="false">
      <alignment horizontal="center" vertical="center" textRotation="0" wrapText="false" indent="0" shrinkToFit="false"/>
      <protection locked="true" hidden="false"/>
    </xf>
    <xf numFmtId="169" fontId="25" fillId="0" borderId="6" xfId="32" applyFont="true" applyBorder="true" applyAlignment="true" applyProtection="false">
      <alignment horizontal="center" vertical="center" textRotation="0" wrapText="false" indent="0" shrinkToFit="false"/>
      <protection locked="true" hidden="false"/>
    </xf>
    <xf numFmtId="169" fontId="25" fillId="0" borderId="6" xfId="32" applyFont="true" applyBorder="true" applyAlignment="true" applyProtection="false">
      <alignment horizontal="center" vertical="center" textRotation="0" wrapText="true" indent="0" shrinkToFit="false"/>
      <protection locked="true" hidden="false"/>
    </xf>
    <xf numFmtId="164" fontId="26" fillId="0" borderId="10" xfId="32" applyFont="true" applyBorder="true" applyAlignment="true" applyProtection="false">
      <alignment horizontal="center" vertical="center" textRotation="0" wrapText="false" indent="0" shrinkToFit="false"/>
      <protection locked="true" hidden="false"/>
    </xf>
    <xf numFmtId="164" fontId="40" fillId="12" borderId="35" xfId="32" applyFont="true" applyBorder="true" applyAlignment="true" applyProtection="false">
      <alignment horizontal="center" vertical="center" textRotation="0" wrapText="false" indent="0" shrinkToFit="false"/>
      <protection locked="true" hidden="false"/>
    </xf>
    <xf numFmtId="169" fontId="44" fillId="10" borderId="5" xfId="27" applyFont="true" applyBorder="true" applyAlignment="true" applyProtection="true">
      <alignment horizontal="center" vertical="center" textRotation="0" wrapText="false" indent="0" shrinkToFit="false"/>
      <protection locked="true" hidden="false"/>
    </xf>
    <xf numFmtId="164" fontId="41" fillId="5" borderId="20" xfId="27" applyFont="true" applyBorder="true" applyAlignment="true" applyProtection="true">
      <alignment horizontal="center" vertical="center" textRotation="0" wrapText="false" indent="0" shrinkToFit="false"/>
      <protection locked="true" hidden="false"/>
    </xf>
    <xf numFmtId="172" fontId="44" fillId="5" borderId="5" xfId="27" applyFont="true" applyBorder="true" applyAlignment="true" applyProtection="true">
      <alignment horizontal="center" vertical="center" textRotation="0" wrapText="false" indent="0" shrinkToFit="false"/>
      <protection locked="true" hidden="false"/>
    </xf>
    <xf numFmtId="169" fontId="25" fillId="14" borderId="5" xfId="32" applyFont="true" applyBorder="true" applyAlignment="true" applyProtection="false">
      <alignment horizontal="center" vertical="center" textRotation="0" wrapText="false" indent="0" shrinkToFit="false"/>
      <protection locked="true" hidden="false"/>
    </xf>
    <xf numFmtId="164" fontId="64" fillId="0" borderId="5" xfId="32" applyFont="true" applyBorder="true" applyAlignment="true" applyProtection="false">
      <alignment horizontal="center" vertical="center" textRotation="0" wrapText="false" indent="0" shrinkToFit="false"/>
      <protection locked="true" hidden="false"/>
    </xf>
    <xf numFmtId="164" fontId="9" fillId="0" borderId="0" xfId="36" applyFont="true" applyBorder="false" applyAlignment="true" applyProtection="false">
      <alignment horizontal="general" vertical="center" textRotation="0" wrapText="true" indent="0" shrinkToFit="false"/>
      <protection locked="true" hidden="false"/>
    </xf>
    <xf numFmtId="164" fontId="9" fillId="0" borderId="0" xfId="36" applyFont="true" applyBorder="false" applyAlignment="true" applyProtection="false">
      <alignment horizontal="left" vertical="center" textRotation="0" wrapText="false" indent="0" shrinkToFit="false"/>
      <protection locked="true" hidden="false"/>
    </xf>
    <xf numFmtId="164" fontId="70" fillId="0" borderId="11" xfId="36" applyFont="true" applyBorder="true" applyAlignment="true" applyProtection="false">
      <alignment horizontal="center" vertical="center" textRotation="0" wrapText="true" indent="0" shrinkToFit="false"/>
      <protection locked="true" hidden="false"/>
    </xf>
    <xf numFmtId="164" fontId="100" fillId="13" borderId="5" xfId="32" applyFont="true" applyBorder="true" applyAlignment="true" applyProtection="false">
      <alignment horizontal="center" vertical="center" textRotation="0" wrapText="false" indent="0" shrinkToFit="false"/>
      <protection locked="true" hidden="false"/>
    </xf>
    <xf numFmtId="164" fontId="39" fillId="13" borderId="5" xfId="32" applyFont="true" applyBorder="true" applyAlignment="true" applyProtection="false">
      <alignment horizontal="center" vertical="center" textRotation="0" wrapText="false" indent="0" shrinkToFit="false" readingOrder="2"/>
      <protection locked="true" hidden="false"/>
    </xf>
    <xf numFmtId="170" fontId="100" fillId="13" borderId="5" xfId="32" applyFont="true" applyBorder="true" applyAlignment="true" applyProtection="false">
      <alignment horizontal="center" vertical="center" textRotation="0" wrapText="false" indent="0" shrinkToFit="false"/>
      <protection locked="true" hidden="false"/>
    </xf>
    <xf numFmtId="164" fontId="0" fillId="12" borderId="5" xfId="32" applyFont="true" applyBorder="true" applyAlignment="true" applyProtection="false">
      <alignment horizontal="center" vertical="center" textRotation="0" wrapText="false" indent="0" shrinkToFit="false"/>
      <protection locked="true" hidden="false"/>
    </xf>
    <xf numFmtId="167" fontId="75" fillId="7" borderId="5" xfId="33" applyFont="true" applyBorder="true" applyAlignment="true" applyProtection="true">
      <alignment horizontal="center" vertical="center" textRotation="0" wrapText="false" indent="0" shrinkToFit="false"/>
      <protection locked="true" hidden="false"/>
    </xf>
    <xf numFmtId="168" fontId="75" fillId="7" borderId="5" xfId="33" applyFont="true" applyBorder="true" applyAlignment="true" applyProtection="true">
      <alignment horizontal="center" vertical="center" textRotation="0" wrapText="false" indent="0" shrinkToFit="false"/>
      <protection locked="true" hidden="false"/>
    </xf>
    <xf numFmtId="164" fontId="72" fillId="7" borderId="5" xfId="33" applyFont="true" applyBorder="true" applyAlignment="true" applyProtection="true">
      <alignment horizontal="center" vertical="center" textRotation="0" wrapText="false" indent="0" shrinkToFit="false"/>
      <protection locked="true" hidden="false"/>
    </xf>
    <xf numFmtId="164" fontId="101" fillId="7" borderId="5" xfId="33" applyFont="true" applyBorder="true" applyAlignment="true" applyProtection="true">
      <alignment horizontal="center" vertical="center" textRotation="0" wrapText="false" indent="0" shrinkToFit="false"/>
      <protection locked="true" hidden="false"/>
    </xf>
    <xf numFmtId="178" fontId="9" fillId="3" borderId="5" xfId="22" applyFont="true" applyBorder="true" applyAlignment="true" applyProtection="true">
      <alignment horizontal="center" vertical="center" textRotation="0" wrapText="false" indent="0" shrinkToFit="false"/>
      <protection locked="true" hidden="false"/>
    </xf>
    <xf numFmtId="167" fontId="102" fillId="7" borderId="5" xfId="33" applyFont="true" applyBorder="true" applyAlignment="true" applyProtection="true">
      <alignment horizontal="center" vertical="center" textRotation="0" wrapText="true" indent="0" shrinkToFit="false"/>
      <protection locked="true" hidden="false"/>
    </xf>
    <xf numFmtId="168" fontId="102" fillId="7" borderId="5" xfId="33" applyFont="true" applyBorder="true" applyAlignment="true" applyProtection="true">
      <alignment horizontal="center" vertical="center" textRotation="0" wrapText="false" indent="0" shrinkToFit="false"/>
      <protection locked="true" hidden="false"/>
    </xf>
    <xf numFmtId="164" fontId="75" fillId="0" borderId="5" xfId="32" applyFont="true" applyBorder="true" applyAlignment="true" applyProtection="false">
      <alignment horizontal="left" vertical="center" textRotation="0" wrapText="false" indent="0" shrinkToFit="false"/>
      <protection locked="true" hidden="false"/>
    </xf>
    <xf numFmtId="164" fontId="45" fillId="0" borderId="5" xfId="36" applyFont="true" applyBorder="true" applyAlignment="true" applyProtection="false">
      <alignment horizontal="general" vertical="top" textRotation="0" wrapText="true" indent="0" shrinkToFit="false"/>
      <protection locked="true" hidden="false"/>
    </xf>
    <xf numFmtId="164" fontId="0" fillId="0" borderId="0" xfId="32" applyFont="true" applyBorder="false" applyAlignment="true" applyProtection="false">
      <alignment horizontal="left" vertical="bottom" textRotation="0" wrapText="true" indent="0" shrinkToFit="false"/>
      <protection locked="true" hidden="false"/>
    </xf>
    <xf numFmtId="164" fontId="75" fillId="10" borderId="5" xfId="32" applyFont="true" applyBorder="true" applyAlignment="true" applyProtection="false">
      <alignment horizontal="center" vertical="center" textRotation="0" wrapText="false" indent="0" shrinkToFit="false"/>
      <protection locked="true" hidden="false"/>
    </xf>
    <xf numFmtId="164" fontId="0" fillId="19" borderId="5" xfId="32" applyFont="true" applyBorder="true" applyAlignment="true" applyProtection="false">
      <alignment horizontal="center" vertical="center" textRotation="0" wrapText="false" indent="0" shrinkToFit="false"/>
      <protection locked="true" hidden="false"/>
    </xf>
    <xf numFmtId="164" fontId="9" fillId="0" borderId="5" xfId="36" applyFont="true" applyBorder="true" applyAlignment="true" applyProtection="false">
      <alignment horizontal="left" vertical="top" textRotation="0" wrapText="true" indent="0" shrinkToFit="false"/>
      <protection locked="true" hidden="false"/>
    </xf>
    <xf numFmtId="164" fontId="0" fillId="21" borderId="5" xfId="32" applyFont="true" applyBorder="true" applyAlignment="true" applyProtection="false">
      <alignment horizontal="center" vertical="center" textRotation="0" wrapText="false" indent="0" shrinkToFit="false"/>
      <protection locked="true" hidden="false"/>
    </xf>
    <xf numFmtId="164" fontId="0" fillId="0" borderId="5" xfId="32" applyFont="true" applyBorder="true" applyAlignment="true" applyProtection="false">
      <alignment horizontal="center" vertical="center" textRotation="0" wrapText="false" indent="0" shrinkToFit="false"/>
      <protection locked="true" hidden="false"/>
    </xf>
    <xf numFmtId="164" fontId="75" fillId="11" borderId="5" xfId="32" applyFont="true" applyBorder="true" applyAlignment="true" applyProtection="false">
      <alignment horizontal="center" vertical="center" textRotation="0" wrapText="true" indent="0" shrinkToFit="false"/>
      <protection locked="true" hidden="false"/>
    </xf>
    <xf numFmtId="171" fontId="75" fillId="7" borderId="5" xfId="33" applyFont="true" applyBorder="true" applyAlignment="true" applyProtection="true">
      <alignment horizontal="center" vertical="center" textRotation="0" wrapText="false" indent="0" shrinkToFit="false"/>
      <protection locked="true" hidden="false"/>
    </xf>
    <xf numFmtId="164" fontId="103" fillId="0" borderId="5" xfId="32" applyFont="true" applyBorder="true" applyAlignment="true" applyProtection="false">
      <alignment horizontal="center" vertical="center" textRotation="0" wrapText="true" indent="0" shrinkToFit="false"/>
      <protection locked="true" hidden="false"/>
    </xf>
    <xf numFmtId="164" fontId="86" fillId="5" borderId="5" xfId="32" applyFont="true" applyBorder="true" applyAlignment="true" applyProtection="false">
      <alignment horizontal="center" vertical="center" textRotation="0" wrapText="true" indent="0" shrinkToFit="false"/>
      <protection locked="true" hidden="false"/>
    </xf>
    <xf numFmtId="164" fontId="103" fillId="19" borderId="5" xfId="32" applyFont="true" applyBorder="true" applyAlignment="true" applyProtection="false">
      <alignment horizontal="center" vertical="center" textRotation="0" wrapText="true" indent="0" shrinkToFit="false"/>
      <protection locked="true" hidden="false"/>
    </xf>
    <xf numFmtId="164" fontId="103" fillId="20" borderId="5" xfId="32" applyFont="true" applyBorder="true" applyAlignment="true" applyProtection="false">
      <alignment horizontal="center" vertical="center" textRotation="0" wrapText="true" indent="0" shrinkToFit="false"/>
      <protection locked="true" hidden="false"/>
    </xf>
    <xf numFmtId="164" fontId="103" fillId="21" borderId="5" xfId="32" applyFont="true" applyBorder="true" applyAlignment="true" applyProtection="false">
      <alignment horizontal="center" vertical="center" textRotation="0" wrapText="true" indent="0" shrinkToFit="false"/>
      <protection locked="true" hidden="false"/>
    </xf>
    <xf numFmtId="164" fontId="103" fillId="12" borderId="5" xfId="32" applyFont="true" applyBorder="true" applyAlignment="true" applyProtection="false">
      <alignment horizontal="center" vertical="center" textRotation="0" wrapText="true" indent="0" shrinkToFit="false"/>
      <protection locked="true" hidden="false"/>
    </xf>
    <xf numFmtId="164" fontId="104" fillId="0" borderId="5" xfId="32" applyFont="true" applyBorder="true" applyAlignment="true" applyProtection="false">
      <alignment horizontal="center" vertical="center" textRotation="0" wrapText="true" indent="0" shrinkToFit="false" readingOrder="2"/>
      <protection locked="true" hidden="false"/>
    </xf>
    <xf numFmtId="164" fontId="7" fillId="6" borderId="5" xfId="32" applyFont="true" applyBorder="true" applyAlignment="true" applyProtection="false">
      <alignment horizontal="center" vertical="center" textRotation="0" wrapText="true" indent="0" shrinkToFit="false"/>
      <protection locked="true" hidden="false"/>
    </xf>
    <xf numFmtId="165" fontId="100" fillId="0" borderId="5" xfId="34" applyFont="true" applyBorder="true" applyAlignment="true" applyProtection="true">
      <alignment horizontal="center" vertical="center" textRotation="0" wrapText="true" indent="0" shrinkToFit="false"/>
      <protection locked="true" hidden="false"/>
    </xf>
    <xf numFmtId="164" fontId="100" fillId="0" borderId="5" xfId="32" applyFont="true" applyBorder="true" applyAlignment="true" applyProtection="false">
      <alignment horizontal="center" vertical="center" textRotation="0" wrapText="true" indent="0" shrinkToFit="false"/>
      <protection locked="true" hidden="false"/>
    </xf>
    <xf numFmtId="175" fontId="5" fillId="5" borderId="5" xfId="32" applyFont="true" applyBorder="true" applyAlignment="true" applyProtection="false">
      <alignment horizontal="center" vertical="center" textRotation="0" wrapText="true" indent="0" shrinkToFit="false"/>
      <protection locked="true" hidden="false"/>
    </xf>
    <xf numFmtId="165" fontId="5" fillId="5" borderId="5" xfId="34" applyFont="true" applyBorder="true" applyAlignment="true" applyProtection="true">
      <alignment horizontal="center" vertical="center" textRotation="0" wrapText="true" indent="0" shrinkToFit="false"/>
      <protection locked="true" hidden="false"/>
    </xf>
    <xf numFmtId="164" fontId="0" fillId="0" borderId="0" xfId="32" applyFont="false" applyBorder="false" applyAlignment="true" applyProtection="false">
      <alignment horizontal="center" vertical="center" textRotation="0" wrapText="false" indent="0" shrinkToFit="false"/>
      <protection locked="true" hidden="false"/>
    </xf>
    <xf numFmtId="172" fontId="100" fillId="0" borderId="5" xfId="32" applyFont="true" applyBorder="true" applyAlignment="true" applyProtection="false">
      <alignment horizontal="center" vertical="center" textRotation="0" wrapText="true" indent="0" shrinkToFit="false"/>
      <protection locked="true" hidden="false"/>
    </xf>
    <xf numFmtId="164" fontId="0" fillId="0" borderId="0" xfId="32" applyFont="true" applyBorder="false" applyAlignment="true" applyProtection="false">
      <alignment horizontal="center" vertical="bottom" textRotation="0" wrapText="false" indent="0" shrinkToFit="false"/>
      <protection locked="true" hidden="false"/>
    </xf>
    <xf numFmtId="164" fontId="55" fillId="0" borderId="0" xfId="32" applyFont="true" applyBorder="false" applyAlignment="true" applyProtection="false">
      <alignment horizontal="center" vertical="center" textRotation="0" wrapText="true" indent="0" shrinkToFit="false"/>
      <protection locked="true" hidden="false"/>
    </xf>
    <xf numFmtId="164" fontId="47" fillId="0" borderId="0" xfId="32" applyFont="true" applyBorder="false" applyAlignment="true" applyProtection="false">
      <alignment horizontal="center" vertical="center" textRotation="0" wrapText="true" indent="0" shrinkToFit="false"/>
      <protection locked="true" hidden="false"/>
    </xf>
    <xf numFmtId="164" fontId="5" fillId="0" borderId="0" xfId="32" applyFont="true" applyBorder="false" applyAlignment="true" applyProtection="false">
      <alignment horizontal="center" vertical="center" textRotation="0" wrapText="true" indent="0" shrinkToFit="false"/>
      <protection locked="true" hidden="false"/>
    </xf>
    <xf numFmtId="165" fontId="100" fillId="0" borderId="0" xfId="34" applyFont="true" applyBorder="true" applyAlignment="true" applyProtection="true">
      <alignment horizontal="center" vertical="center" textRotation="0" wrapText="true" indent="0" shrinkToFit="false"/>
      <protection locked="true" hidden="false"/>
    </xf>
    <xf numFmtId="164" fontId="0" fillId="0" borderId="0" xfId="36" applyFont="false" applyBorder="false" applyAlignment="true" applyProtection="false">
      <alignment horizontal="general" vertical="center" textRotation="0" wrapText="false" indent="0" shrinkToFit="false"/>
      <protection locked="true" hidden="false"/>
    </xf>
    <xf numFmtId="164" fontId="0" fillId="0" borderId="0" xfId="36" applyFont="false" applyBorder="false" applyAlignment="true" applyProtection="false">
      <alignment horizontal="left" vertical="center" textRotation="0" wrapText="false" indent="0" shrinkToFit="false"/>
      <protection locked="true" hidden="false"/>
    </xf>
    <xf numFmtId="164" fontId="103" fillId="0" borderId="8" xfId="32" applyFont="true" applyBorder="true" applyAlignment="true" applyProtection="false">
      <alignment horizontal="center" vertical="center" textRotation="0" wrapText="true" indent="0" shrinkToFit="false"/>
      <protection locked="true" hidden="false"/>
    </xf>
    <xf numFmtId="164" fontId="103" fillId="0" borderId="6" xfId="32" applyFont="true" applyBorder="true" applyAlignment="true" applyProtection="false">
      <alignment horizontal="center" vertical="center" textRotation="0" wrapText="true" indent="0" shrinkToFit="false"/>
      <protection locked="true" hidden="false"/>
    </xf>
    <xf numFmtId="164" fontId="86" fillId="5" borderId="6" xfId="32" applyFont="true" applyBorder="true" applyAlignment="true" applyProtection="false">
      <alignment horizontal="center" vertical="center" textRotation="0" wrapText="true" indent="0" shrinkToFit="false"/>
      <protection locked="true" hidden="false"/>
    </xf>
    <xf numFmtId="164" fontId="103" fillId="19" borderId="6" xfId="32" applyFont="true" applyBorder="true" applyAlignment="true" applyProtection="false">
      <alignment horizontal="center" vertical="center" textRotation="0" wrapText="true" indent="0" shrinkToFit="false"/>
      <protection locked="true" hidden="false"/>
    </xf>
    <xf numFmtId="164" fontId="103" fillId="20" borderId="6" xfId="32" applyFont="true" applyBorder="true" applyAlignment="true" applyProtection="false">
      <alignment horizontal="center" vertical="center" textRotation="0" wrapText="true" indent="0" shrinkToFit="false"/>
      <protection locked="true" hidden="false"/>
    </xf>
    <xf numFmtId="164" fontId="103" fillId="21" borderId="6" xfId="32" applyFont="true" applyBorder="true" applyAlignment="true" applyProtection="false">
      <alignment horizontal="center" vertical="center" textRotation="0" wrapText="true" indent="0" shrinkToFit="false"/>
      <protection locked="true" hidden="false"/>
    </xf>
    <xf numFmtId="164" fontId="103" fillId="12" borderId="6" xfId="32" applyFont="true" applyBorder="true" applyAlignment="true" applyProtection="false">
      <alignment horizontal="center" vertical="center" textRotation="0" wrapText="true" indent="0" shrinkToFit="false"/>
      <protection locked="true" hidden="false"/>
    </xf>
    <xf numFmtId="164" fontId="103" fillId="0" borderId="7" xfId="32" applyFont="true" applyBorder="true" applyAlignment="true" applyProtection="false">
      <alignment horizontal="center" vertical="center" textRotation="0" wrapText="true" indent="0" shrinkToFit="false"/>
      <protection locked="true" hidden="false"/>
    </xf>
    <xf numFmtId="164" fontId="22" fillId="12" borderId="6" xfId="32" applyFont="true" applyBorder="true" applyAlignment="true" applyProtection="false">
      <alignment horizontal="general" vertical="center" textRotation="0" wrapText="true" indent="0" shrinkToFit="false"/>
      <protection locked="true" hidden="false"/>
    </xf>
    <xf numFmtId="164" fontId="87" fillId="0" borderId="41" xfId="32" applyFont="true" applyBorder="true" applyAlignment="true" applyProtection="false">
      <alignment horizontal="center" vertical="center" textRotation="0" wrapText="true" indent="0" shrinkToFit="false"/>
      <protection locked="true" hidden="false"/>
    </xf>
    <xf numFmtId="164" fontId="87" fillId="0" borderId="58" xfId="32" applyFont="true" applyBorder="true" applyAlignment="true" applyProtection="false">
      <alignment horizontal="center" vertical="center" textRotation="0" wrapText="true" indent="0" shrinkToFit="false"/>
      <protection locked="true" hidden="false"/>
    </xf>
    <xf numFmtId="164" fontId="31" fillId="0" borderId="0" xfId="36" applyFont="true" applyBorder="false" applyAlignment="true" applyProtection="false">
      <alignment horizontal="general" vertical="center" textRotation="0" wrapText="false" indent="0" shrinkToFit="false"/>
      <protection locked="true" hidden="false"/>
    </xf>
    <xf numFmtId="164" fontId="31" fillId="0" borderId="0" xfId="36" applyFont="true" applyBorder="false" applyAlignment="true" applyProtection="false">
      <alignment horizontal="left" vertical="center" textRotation="0" wrapText="false" indent="0" shrinkToFit="false"/>
      <protection locked="true" hidden="false"/>
    </xf>
    <xf numFmtId="164" fontId="100" fillId="0" borderId="6" xfId="32" applyFont="true" applyBorder="true" applyAlignment="true" applyProtection="false">
      <alignment horizontal="center" vertical="center" textRotation="0" wrapText="true" indent="0" shrinkToFit="false"/>
      <protection locked="true" hidden="false"/>
    </xf>
    <xf numFmtId="164" fontId="104" fillId="0" borderId="20" xfId="32" applyFont="true" applyBorder="true" applyAlignment="true" applyProtection="false">
      <alignment horizontal="center" vertical="center" textRotation="0" wrapText="true" indent="0" shrinkToFit="false" readingOrder="2"/>
      <protection locked="true" hidden="false"/>
    </xf>
    <xf numFmtId="172" fontId="88" fillId="6" borderId="40" xfId="28" applyFont="true" applyBorder="true" applyAlignment="true" applyProtection="true">
      <alignment horizontal="center" vertical="center" textRotation="0" wrapText="true" indent="0" shrinkToFit="false"/>
      <protection locked="true" hidden="false"/>
    </xf>
    <xf numFmtId="164" fontId="22" fillId="30" borderId="59" xfId="32" applyFont="true" applyBorder="true" applyAlignment="true" applyProtection="false">
      <alignment horizontal="center" vertical="center" textRotation="0" wrapText="true" indent="0" shrinkToFit="false"/>
      <protection locked="true" hidden="false"/>
    </xf>
    <xf numFmtId="164" fontId="0" fillId="0" borderId="8" xfId="32" applyFont="false" applyBorder="true" applyAlignment="true" applyProtection="false">
      <alignment horizontal="center" vertical="center" textRotation="0" wrapText="true" indent="0" shrinkToFit="false"/>
      <protection locked="true" hidden="false"/>
    </xf>
    <xf numFmtId="164" fontId="0" fillId="0" borderId="6" xfId="32" applyFont="false" applyBorder="true" applyAlignment="true" applyProtection="false">
      <alignment horizontal="center" vertical="center" textRotation="0" wrapText="true" indent="0" shrinkToFit="false"/>
      <protection locked="true" hidden="false"/>
    </xf>
    <xf numFmtId="164" fontId="104" fillId="0" borderId="7" xfId="32" applyFont="true" applyBorder="true" applyAlignment="true" applyProtection="false">
      <alignment horizontal="center" vertical="center" textRotation="0" wrapText="true" indent="0" shrinkToFit="false" readingOrder="2"/>
      <protection locked="true" hidden="false"/>
    </xf>
    <xf numFmtId="164" fontId="39" fillId="0" borderId="20" xfId="32" applyFont="true" applyBorder="true" applyAlignment="true" applyProtection="false">
      <alignment horizontal="center" vertical="center" textRotation="0" wrapText="true" indent="0" shrinkToFit="false" readingOrder="2"/>
      <protection locked="true" hidden="false"/>
    </xf>
    <xf numFmtId="164" fontId="100" fillId="0" borderId="12" xfId="32" applyFont="true" applyBorder="true" applyAlignment="true" applyProtection="false">
      <alignment horizontal="center" vertical="center" textRotation="0" wrapText="true" indent="0" shrinkToFit="false"/>
      <protection locked="true" hidden="false"/>
    </xf>
    <xf numFmtId="164" fontId="89" fillId="0" borderId="5" xfId="32" applyFont="true" applyBorder="true" applyAlignment="true" applyProtection="false">
      <alignment horizontal="general" vertical="center" textRotation="0" wrapText="false" indent="0" shrinkToFit="false"/>
      <protection locked="true" hidden="false"/>
    </xf>
    <xf numFmtId="164" fontId="100" fillId="0" borderId="20" xfId="32" applyFont="true" applyBorder="true" applyAlignment="true" applyProtection="false">
      <alignment horizontal="center" vertical="center" textRotation="0" wrapText="true" indent="0" shrinkToFit="false"/>
      <protection locked="true" hidden="false"/>
    </xf>
    <xf numFmtId="172" fontId="88" fillId="6" borderId="48" xfId="28" applyFont="true" applyBorder="true" applyAlignment="true" applyProtection="true">
      <alignment horizontal="center" vertical="center" textRotation="0" wrapText="true" indent="0" shrinkToFit="false"/>
      <protection locked="true" hidden="false"/>
    </xf>
    <xf numFmtId="164" fontId="104" fillId="0" borderId="12" xfId="32" applyFont="true" applyBorder="true" applyAlignment="true" applyProtection="false">
      <alignment horizontal="center" vertical="center" textRotation="0" wrapText="true" indent="0" shrinkToFit="false" readingOrder="2"/>
      <protection locked="true" hidden="false"/>
    </xf>
    <xf numFmtId="164" fontId="89" fillId="0" borderId="5" xfId="32" applyFont="true" applyBorder="true" applyAlignment="false" applyProtection="false">
      <alignment horizontal="general" vertical="bottom" textRotation="0" wrapText="false" indent="0" shrinkToFit="false"/>
      <protection locked="true" hidden="false"/>
    </xf>
    <xf numFmtId="164" fontId="0" fillId="0" borderId="24" xfId="32" applyFont="false" applyBorder="true" applyAlignment="true" applyProtection="false">
      <alignment horizontal="center" vertical="center" textRotation="0" wrapText="true" indent="0" shrinkToFit="false"/>
      <protection locked="true" hidden="false"/>
    </xf>
    <xf numFmtId="164" fontId="104" fillId="0" borderId="14" xfId="32" applyFont="true" applyBorder="true" applyAlignment="true" applyProtection="false">
      <alignment horizontal="center" vertical="center" textRotation="0" wrapText="true" indent="0" shrinkToFit="false" readingOrder="2"/>
      <protection locked="true" hidden="false"/>
    </xf>
    <xf numFmtId="164" fontId="86" fillId="5" borderId="24" xfId="32" applyFont="true" applyBorder="true" applyAlignment="true" applyProtection="false">
      <alignment horizontal="center" vertical="center" textRotation="0" wrapText="true" indent="0" shrinkToFit="false"/>
      <protection locked="true" hidden="false"/>
    </xf>
    <xf numFmtId="175" fontId="5" fillId="5" borderId="13" xfId="32" applyFont="true" applyBorder="true" applyAlignment="true" applyProtection="false">
      <alignment horizontal="center" vertical="center" textRotation="0" wrapText="true" indent="0" shrinkToFit="false"/>
      <protection locked="true" hidden="false"/>
    </xf>
    <xf numFmtId="165" fontId="93" fillId="30" borderId="5" xfId="32" applyFont="true" applyBorder="true" applyAlignment="true" applyProtection="false">
      <alignment horizontal="center" vertical="center" textRotation="0" wrapText="false" indent="0" shrinkToFit="false"/>
      <protection locked="true" hidden="false"/>
    </xf>
    <xf numFmtId="164" fontId="22" fillId="0" borderId="0" xfId="32" applyFont="true" applyBorder="true" applyAlignment="true" applyProtection="false">
      <alignment horizontal="center" vertical="center" textRotation="0" wrapText="true" indent="0" shrinkToFit="false"/>
      <protection locked="true" hidden="false"/>
    </xf>
    <xf numFmtId="164" fontId="22" fillId="0" borderId="0" xfId="32" applyFont="true" applyBorder="false" applyAlignment="true" applyProtection="false">
      <alignment horizontal="center" vertical="center" textRotation="0" wrapText="true" indent="0" shrinkToFit="false"/>
      <protection locked="true" hidden="false"/>
    </xf>
    <xf numFmtId="164" fontId="22" fillId="0" borderId="0" xfId="23" applyFont="true" applyBorder="true" applyAlignment="true" applyProtection="true">
      <alignment horizontal="center" vertical="center" textRotation="0" wrapText="true" indent="0" shrinkToFit="false"/>
      <protection locked="true" hidden="false"/>
    </xf>
    <xf numFmtId="164" fontId="86" fillId="0" borderId="0" xfId="27" applyFont="true" applyBorder="true" applyAlignment="true" applyProtection="true">
      <alignment horizontal="center" vertical="center" textRotation="0" wrapText="true" indent="0" shrinkToFit="false"/>
      <protection locked="true" hidden="false"/>
    </xf>
    <xf numFmtId="164" fontId="0" fillId="0" borderId="0" xfId="32" applyFont="false" applyBorder="false" applyAlignment="true" applyProtection="false">
      <alignment horizontal="center" vertical="center" textRotation="0" wrapText="true" indent="0" shrinkToFit="false"/>
      <protection locked="true" hidden="false"/>
    </xf>
    <xf numFmtId="172" fontId="0" fillId="0" borderId="0" xfId="32" applyFont="false" applyBorder="false" applyAlignment="true" applyProtection="false">
      <alignment horizontal="center" vertical="center" textRotation="0" wrapText="true" indent="0" shrinkToFit="false"/>
      <protection locked="true" hidden="false"/>
    </xf>
    <xf numFmtId="172" fontId="22" fillId="0" borderId="0" xfId="32" applyFont="true" applyBorder="false" applyAlignment="true" applyProtection="false">
      <alignment horizontal="center" vertical="center" textRotation="0" wrapText="true" indent="0" shrinkToFit="false"/>
      <protection locked="true" hidden="false"/>
    </xf>
    <xf numFmtId="172" fontId="22" fillId="0" borderId="0" xfId="23" applyFont="true" applyBorder="true" applyAlignment="true" applyProtection="true">
      <alignment horizontal="center" vertical="center" textRotation="0" wrapText="true" indent="0" shrinkToFit="false"/>
      <protection locked="true" hidden="false"/>
    </xf>
    <xf numFmtId="172" fontId="86" fillId="0" borderId="0" xfId="27" applyFont="true" applyBorder="true" applyAlignment="true" applyProtection="true">
      <alignment horizontal="center" vertical="center" textRotation="0" wrapText="false" indent="0" shrinkToFit="false"/>
      <protection locked="true" hidden="false"/>
    </xf>
    <xf numFmtId="172" fontId="50" fillId="30" borderId="5" xfId="32" applyFont="true" applyBorder="true" applyAlignment="true" applyProtection="false">
      <alignment horizontal="center" vertical="center" textRotation="0" wrapText="false" indent="0" shrinkToFit="false"/>
      <protection locked="true" hidden="false"/>
    </xf>
    <xf numFmtId="164" fontId="31" fillId="0" borderId="5" xfId="32" applyFont="true" applyBorder="true" applyAlignment="true" applyProtection="false">
      <alignment horizontal="center" vertical="center" textRotation="0" wrapText="false" indent="0" shrinkToFit="false"/>
      <protection locked="true" hidden="false"/>
    </xf>
    <xf numFmtId="172" fontId="31" fillId="30" borderId="5" xfId="32" applyFont="true" applyBorder="true" applyAlignment="true" applyProtection="false">
      <alignment horizontal="center" vertical="center" textRotation="0" wrapText="false" indent="0" shrinkToFit="false"/>
      <protection locked="true" hidden="false"/>
    </xf>
    <xf numFmtId="164" fontId="61" fillId="0" borderId="32" xfId="32" applyFont="true" applyBorder="true" applyAlignment="true" applyProtection="false">
      <alignment horizontal="center" vertical="center" textRotation="0" wrapText="false" indent="0" shrinkToFit="false"/>
      <protection locked="true" hidden="false"/>
    </xf>
    <xf numFmtId="164" fontId="61" fillId="0" borderId="33" xfId="32" applyFont="true" applyBorder="true" applyAlignment="true" applyProtection="false">
      <alignment horizontal="center" vertical="center" textRotation="0" wrapText="false" indent="0" shrinkToFit="false"/>
      <protection locked="true" hidden="false"/>
    </xf>
    <xf numFmtId="164" fontId="0" fillId="0" borderId="5" xfId="32" applyFont="false" applyBorder="true" applyAlignment="true" applyProtection="false">
      <alignment horizontal="general" vertical="center" textRotation="0" wrapText="false" indent="0" shrinkToFit="false"/>
      <protection locked="true" hidden="false"/>
    </xf>
    <xf numFmtId="172" fontId="83" fillId="30" borderId="5" xfId="32" applyFont="true" applyBorder="true" applyAlignment="true" applyProtection="false">
      <alignment horizontal="center" vertical="center" textRotation="0" wrapText="false" indent="0" shrinkToFit="false"/>
      <protection locked="true" hidden="false"/>
    </xf>
    <xf numFmtId="164" fontId="36" fillId="0" borderId="20" xfId="32" applyFont="true" applyBorder="true" applyAlignment="true" applyProtection="false">
      <alignment horizontal="center" vertical="center" textRotation="0" wrapText="true" indent="0" shrinkToFit="false"/>
      <protection locked="true" hidden="false"/>
    </xf>
    <xf numFmtId="164" fontId="0" fillId="0" borderId="12" xfId="32" applyFont="false" applyBorder="true" applyAlignment="true" applyProtection="false">
      <alignment horizontal="center" vertical="center" textRotation="0" wrapText="true" indent="0" shrinkToFit="false"/>
      <protection locked="true" hidden="false"/>
    </xf>
    <xf numFmtId="172" fontId="95" fillId="5" borderId="5" xfId="27" applyFont="true" applyBorder="true" applyAlignment="true" applyProtection="true">
      <alignment horizontal="center" vertical="bottom" textRotation="0" wrapText="false" indent="0" shrinkToFit="false"/>
      <protection locked="true" hidden="false"/>
    </xf>
    <xf numFmtId="164" fontId="50" fillId="0" borderId="5" xfId="32" applyFont="true" applyBorder="true" applyAlignment="true" applyProtection="false">
      <alignment horizontal="general" vertical="center" textRotation="0" wrapText="false" indent="0" shrinkToFit="false"/>
      <protection locked="true" hidden="false"/>
    </xf>
    <xf numFmtId="164" fontId="50" fillId="0" borderId="0" xfId="32" applyFont="true" applyBorder="false" applyAlignment="true" applyProtection="false">
      <alignment horizontal="general" vertical="center" textRotation="0" wrapText="true" indent="0" shrinkToFit="false"/>
      <protection locked="true" hidden="false"/>
    </xf>
    <xf numFmtId="164" fontId="100" fillId="0" borderId="48" xfId="32" applyFont="true" applyBorder="true" applyAlignment="true" applyProtection="false">
      <alignment horizontal="center" vertical="center" textRotation="0" wrapText="true" indent="0" shrinkToFit="false"/>
      <protection locked="true" hidden="false"/>
    </xf>
    <xf numFmtId="164" fontId="50" fillId="0" borderId="0" xfId="32" applyFont="true" applyBorder="false" applyAlignment="true" applyProtection="false">
      <alignment horizontal="left" vertical="center" textRotation="0" wrapText="true" indent="0" shrinkToFit="false"/>
      <protection locked="true" hidden="false"/>
    </xf>
    <xf numFmtId="164" fontId="9" fillId="0" borderId="0" xfId="36" applyFont="true" applyBorder="false" applyAlignment="true" applyProtection="false">
      <alignment horizontal="right" vertical="center" textRotation="0" wrapText="true" indent="0" shrinkToFit="false"/>
      <protection locked="true" hidden="false"/>
    </xf>
    <xf numFmtId="164" fontId="0" fillId="13" borderId="5" xfId="32" applyFont="false" applyBorder="true" applyAlignment="true" applyProtection="false">
      <alignment horizontal="center" vertical="center" textRotation="0" wrapText="true" indent="0" shrinkToFit="false"/>
      <protection locked="true" hidden="false"/>
    </xf>
    <xf numFmtId="170" fontId="0" fillId="13" borderId="5" xfId="32" applyFont="false" applyBorder="true" applyAlignment="true" applyProtection="false">
      <alignment horizontal="center" vertical="center" textRotation="0" wrapText="true" indent="0" shrinkToFit="false"/>
      <protection locked="true" hidden="false"/>
    </xf>
    <xf numFmtId="164" fontId="100" fillId="21" borderId="5" xfId="32" applyFont="true" applyBorder="true" applyAlignment="true" applyProtection="false">
      <alignment horizontal="center" vertical="center" textRotation="0" wrapText="false" indent="0" shrinkToFit="false"/>
      <protection locked="true" hidden="false"/>
    </xf>
    <xf numFmtId="167" fontId="75" fillId="7" borderId="5" xfId="32" applyFont="true" applyBorder="true" applyAlignment="true" applyProtection="false">
      <alignment horizontal="center" vertical="center" textRotation="0" wrapText="true" indent="0" shrinkToFit="false"/>
      <protection locked="true" hidden="false"/>
    </xf>
    <xf numFmtId="179" fontId="75" fillId="7" borderId="5" xfId="32" applyFont="true" applyBorder="true" applyAlignment="true" applyProtection="false">
      <alignment horizontal="center" vertical="center" textRotation="0" wrapText="true" indent="0" shrinkToFit="false"/>
      <protection locked="true" hidden="false"/>
    </xf>
    <xf numFmtId="164" fontId="72" fillId="7" borderId="5" xfId="32" applyFont="true" applyBorder="true" applyAlignment="true" applyProtection="false">
      <alignment horizontal="center" vertical="center" textRotation="0" wrapText="true" indent="0" shrinkToFit="false" readingOrder="2"/>
      <protection locked="true" hidden="false"/>
    </xf>
    <xf numFmtId="167" fontId="100" fillId="7" borderId="5" xfId="32" applyFont="true" applyBorder="true" applyAlignment="true" applyProtection="false">
      <alignment horizontal="center" vertical="center" textRotation="0" wrapText="true" indent="0" shrinkToFit="false"/>
      <protection locked="true" hidden="false"/>
    </xf>
    <xf numFmtId="179" fontId="100" fillId="7" borderId="5" xfId="32" applyFont="true" applyBorder="true" applyAlignment="true" applyProtection="false">
      <alignment horizontal="center" vertical="center" textRotation="0" wrapText="true" indent="0" shrinkToFit="false"/>
      <protection locked="true" hidden="false"/>
    </xf>
    <xf numFmtId="164" fontId="75" fillId="7" borderId="5" xfId="32" applyFont="true" applyBorder="true" applyAlignment="true" applyProtection="false">
      <alignment horizontal="center" vertical="center" textRotation="0" wrapText="true" indent="0" shrinkToFit="false"/>
      <protection locked="true" hidden="false"/>
    </xf>
    <xf numFmtId="164" fontId="36" fillId="0" borderId="5" xfId="36" applyFont="true" applyBorder="true" applyAlignment="true" applyProtection="false">
      <alignment horizontal="right" vertical="top" textRotation="0" wrapText="true" indent="0" shrinkToFit="false"/>
      <protection locked="true" hidden="false"/>
    </xf>
    <xf numFmtId="164" fontId="15" fillId="9" borderId="5" xfId="32" applyFont="true" applyBorder="true" applyAlignment="true" applyProtection="false">
      <alignment horizontal="center" vertical="center" textRotation="0" wrapText="true" indent="0" shrinkToFit="false"/>
      <protection locked="true" hidden="false"/>
    </xf>
    <xf numFmtId="164" fontId="100" fillId="19" borderId="5" xfId="32" applyFont="true" applyBorder="true" applyAlignment="true" applyProtection="false">
      <alignment horizontal="center" vertical="center" textRotation="0" wrapText="false" indent="0" shrinkToFit="false"/>
      <protection locked="true" hidden="false"/>
    </xf>
    <xf numFmtId="164" fontId="100" fillId="20" borderId="5" xfId="32" applyFont="true" applyBorder="true" applyAlignment="true" applyProtection="false">
      <alignment horizontal="center" vertical="center" textRotation="0" wrapText="false" indent="0" shrinkToFit="false"/>
      <protection locked="true" hidden="false"/>
    </xf>
    <xf numFmtId="164" fontId="100" fillId="12" borderId="5" xfId="32" applyFont="true" applyBorder="true" applyAlignment="true" applyProtection="false">
      <alignment horizontal="center" vertical="center" textRotation="0" wrapText="false" indent="0" shrinkToFit="false"/>
      <protection locked="true" hidden="false"/>
    </xf>
    <xf numFmtId="171" fontId="75" fillId="7" borderId="5" xfId="32" applyFont="true" applyBorder="true" applyAlignment="true" applyProtection="false">
      <alignment horizontal="center" vertical="center" textRotation="0" wrapText="true" indent="0" shrinkToFit="false"/>
      <protection locked="true" hidden="false"/>
    </xf>
    <xf numFmtId="164" fontId="0" fillId="0" borderId="5" xfId="36" applyFont="true" applyBorder="true" applyAlignment="true" applyProtection="false">
      <alignment horizontal="left" vertical="top" textRotation="0" wrapText="true" indent="0" shrinkToFit="false"/>
      <protection locked="true" hidden="false"/>
    </xf>
    <xf numFmtId="164" fontId="72" fillId="7" borderId="5" xfId="32" applyFont="true" applyBorder="true" applyAlignment="true" applyProtection="false">
      <alignment horizontal="center" vertical="center" textRotation="0" wrapText="true" indent="0" shrinkToFit="false"/>
      <protection locked="true" hidden="false"/>
    </xf>
    <xf numFmtId="164" fontId="75" fillId="16" borderId="5" xfId="32" applyFont="true" applyBorder="true" applyAlignment="true" applyProtection="false">
      <alignment horizontal="center" vertical="center" textRotation="0" wrapText="true" indent="0" shrinkToFit="false"/>
      <protection locked="true" hidden="false"/>
    </xf>
    <xf numFmtId="172" fontId="49" fillId="30" borderId="35" xfId="32" applyFont="true" applyBorder="true" applyAlignment="true" applyProtection="false">
      <alignment horizontal="center" vertical="center" textRotation="0" wrapText="true" indent="0" shrinkToFit="false"/>
      <protection locked="true" hidden="false"/>
    </xf>
    <xf numFmtId="164" fontId="0" fillId="0" borderId="5" xfId="32" applyFont="true" applyBorder="true" applyAlignment="true" applyProtection="false">
      <alignment horizontal="left" vertical="bottom" textRotation="0" wrapText="true" indent="0" shrinkToFit="false"/>
      <protection locked="true" hidden="false"/>
    </xf>
    <xf numFmtId="164" fontId="0" fillId="0" borderId="0" xfId="36" applyFont="true" applyBorder="false" applyAlignment="true" applyProtection="false">
      <alignment horizontal="left" vertical="top" textRotation="0" wrapText="true" indent="0" shrinkToFit="false"/>
      <protection locked="true" hidden="false"/>
    </xf>
    <xf numFmtId="171" fontId="100" fillId="7" borderId="5" xfId="32" applyFont="true" applyBorder="true" applyAlignment="true" applyProtection="false">
      <alignment horizontal="center" vertical="center" textRotation="0" wrapText="true" indent="0" shrinkToFit="false"/>
      <protection locked="true" hidden="false"/>
    </xf>
    <xf numFmtId="164" fontId="39" fillId="7" borderId="5" xfId="32" applyFont="true" applyBorder="true" applyAlignment="true" applyProtection="false">
      <alignment horizontal="center" vertical="center" textRotation="0" wrapText="true" indent="0" shrinkToFit="false"/>
      <protection locked="true" hidden="false"/>
    </xf>
    <xf numFmtId="164" fontId="100" fillId="0" borderId="37" xfId="32" applyFont="true" applyBorder="true" applyAlignment="true" applyProtection="false">
      <alignment horizontal="center" vertical="center" textRotation="0" wrapText="true" indent="0" shrinkToFit="false"/>
      <protection locked="true" hidden="false"/>
    </xf>
    <xf numFmtId="164" fontId="100" fillId="7" borderId="5" xfId="32" applyFont="true" applyBorder="true" applyAlignment="true" applyProtection="false">
      <alignment horizontal="center" vertical="center" textRotation="0" wrapText="true" indent="0" shrinkToFit="false" readingOrder="2"/>
      <protection locked="true" hidden="false"/>
    </xf>
    <xf numFmtId="164" fontId="39" fillId="7" borderId="5" xfId="32" applyFont="true" applyBorder="true" applyAlignment="true" applyProtection="false">
      <alignment horizontal="center" vertical="center" textRotation="0" wrapText="true" indent="0" shrinkToFit="false" readingOrder="2"/>
      <protection locked="true" hidden="false"/>
    </xf>
    <xf numFmtId="164" fontId="75" fillId="40" borderId="5" xfId="32" applyFont="true" applyBorder="true" applyAlignment="true" applyProtection="false">
      <alignment horizontal="center" vertical="center" textRotation="0" wrapText="true" indent="0" shrinkToFit="false"/>
      <protection locked="true" hidden="false"/>
    </xf>
    <xf numFmtId="164" fontId="36" fillId="0" borderId="0" xfId="32" applyFont="true" applyBorder="false" applyAlignment="true" applyProtection="false">
      <alignment horizontal="general" vertical="bottom" textRotation="0" wrapText="true" indent="0" shrinkToFit="false"/>
      <protection locked="true" hidden="false"/>
    </xf>
    <xf numFmtId="164" fontId="0" fillId="0" borderId="5" xfId="36" applyFont="true" applyBorder="true" applyAlignment="true" applyProtection="false">
      <alignment horizontal="right" vertical="top" textRotation="0" wrapText="true" indent="0" shrinkToFit="false"/>
      <protection locked="true" hidden="false"/>
    </xf>
    <xf numFmtId="164" fontId="5" fillId="5" borderId="5" xfId="32" applyFont="true" applyBorder="true" applyAlignment="true" applyProtection="false">
      <alignment horizontal="center" vertical="center" textRotation="0" wrapText="true" indent="0" shrinkToFit="false"/>
      <protection locked="true" hidden="false"/>
    </xf>
    <xf numFmtId="164" fontId="26" fillId="0" borderId="0" xfId="32" applyFont="true" applyBorder="false" applyAlignment="true" applyProtection="false">
      <alignment horizontal="center" vertical="center" textRotation="0" wrapText="true" indent="0" shrinkToFit="false"/>
      <protection locked="true" hidden="false"/>
    </xf>
    <xf numFmtId="170" fontId="25" fillId="0" borderId="0" xfId="32" applyFont="true" applyBorder="false" applyAlignment="true" applyProtection="false">
      <alignment horizontal="center" vertical="center" textRotation="0" wrapText="true" indent="0" shrinkToFit="false"/>
      <protection locked="true" hidden="false"/>
    </xf>
    <xf numFmtId="167" fontId="29" fillId="0" borderId="0" xfId="38" applyFont="true" applyBorder="true" applyAlignment="true" applyProtection="true">
      <alignment horizontal="center" vertical="center" textRotation="0" wrapText="true" indent="0" shrinkToFit="false"/>
      <protection locked="true" hidden="false"/>
    </xf>
    <xf numFmtId="166" fontId="9" fillId="0" borderId="0" xfId="22" applyFont="true" applyBorder="true" applyAlignment="true" applyProtection="true">
      <alignment horizontal="center" vertical="center" textRotation="0" wrapText="false" indent="0" shrinkToFit="false"/>
      <protection locked="true" hidden="false"/>
    </xf>
    <xf numFmtId="171" fontId="29" fillId="0" borderId="0" xfId="38" applyFont="true" applyBorder="true" applyAlignment="true" applyProtection="true">
      <alignment horizontal="center" vertical="center" textRotation="0" wrapText="false" indent="0" shrinkToFit="false"/>
      <protection locked="true" hidden="false"/>
    </xf>
    <xf numFmtId="166" fontId="9" fillId="0" borderId="0" xfId="20" applyFont="true" applyBorder="true" applyAlignment="true" applyProtection="true">
      <alignment horizontal="center" vertical="center" textRotation="0" wrapText="false" indent="0" shrinkToFit="false"/>
      <protection locked="true" hidden="false"/>
    </xf>
    <xf numFmtId="164" fontId="30" fillId="0" borderId="0" xfId="38" applyFont="true" applyBorder="true" applyAlignment="true" applyProtection="true">
      <alignment horizontal="center" vertical="center" textRotation="0" wrapText="false" indent="0" shrinkToFit="false"/>
      <protection locked="true" hidden="false"/>
    </xf>
    <xf numFmtId="164" fontId="0" fillId="0" borderId="0" xfId="36" applyFont="false" applyBorder="false" applyAlignment="true" applyProtection="false">
      <alignment horizontal="right" vertical="top" textRotation="0" wrapText="true" indent="0" shrinkToFit="false"/>
      <protection locked="true" hidden="false"/>
    </xf>
    <xf numFmtId="164" fontId="29" fillId="10" borderId="0" xfId="35" applyFont="true" applyBorder="true" applyAlignment="true" applyProtection="true">
      <alignment horizontal="center" vertical="center" textRotation="0" wrapText="true" indent="0" shrinkToFit="false"/>
      <protection locked="true" hidden="false"/>
    </xf>
    <xf numFmtId="164" fontId="22" fillId="12" borderId="18" xfId="32" applyFont="true" applyBorder="true" applyAlignment="true" applyProtection="false">
      <alignment horizontal="center" vertical="center" textRotation="0" wrapText="true" indent="0" shrinkToFit="false"/>
      <protection locked="true" hidden="false"/>
    </xf>
    <xf numFmtId="164" fontId="39" fillId="0" borderId="20" xfId="32" applyFont="true" applyBorder="true" applyAlignment="true" applyProtection="false">
      <alignment horizontal="center" vertical="center" textRotation="0" wrapText="true" indent="0" shrinkToFit="false"/>
      <protection locked="true" hidden="false"/>
    </xf>
    <xf numFmtId="164" fontId="61" fillId="0" borderId="0" xfId="32" applyFont="true" applyBorder="true" applyAlignment="true" applyProtection="false">
      <alignment horizontal="center" vertical="center" textRotation="0" wrapText="false" indent="0" shrinkToFit="false"/>
      <protection locked="true" hidden="false"/>
    </xf>
    <xf numFmtId="164" fontId="89" fillId="0" borderId="5" xfId="32" applyFont="true" applyBorder="true" applyAlignment="true" applyProtection="false">
      <alignment horizontal="right" vertical="center" textRotation="0" wrapText="false" indent="0" shrinkToFit="false"/>
      <protection locked="true" hidden="false"/>
    </xf>
    <xf numFmtId="164" fontId="89" fillId="0" borderId="5" xfId="32" applyFont="true" applyBorder="true" applyAlignment="true" applyProtection="false">
      <alignment horizontal="right" vertical="bottom" textRotation="0" wrapText="false" indent="0" shrinkToFit="false"/>
      <protection locked="true" hidden="false"/>
    </xf>
    <xf numFmtId="164" fontId="9" fillId="0" borderId="0" xfId="36" applyFont="true" applyBorder="false" applyAlignment="true" applyProtection="false">
      <alignment horizontal="left" vertical="top" textRotation="0" wrapText="true" indent="0" shrinkToFit="false"/>
      <protection locked="true" hidden="false"/>
    </xf>
    <xf numFmtId="164" fontId="61" fillId="0" borderId="60" xfId="32" applyFont="true" applyBorder="true" applyAlignment="true" applyProtection="false">
      <alignment horizontal="center" vertical="center" textRotation="0" wrapText="false" indent="0" shrinkToFit="false"/>
      <protection locked="true" hidden="false"/>
    </xf>
    <xf numFmtId="164" fontId="61" fillId="0" borderId="42" xfId="32" applyFont="true" applyBorder="true" applyAlignment="true" applyProtection="false">
      <alignment horizontal="center" vertical="center" textRotation="0" wrapText="false" indent="0" shrinkToFit="false"/>
      <protection locked="true" hidden="false"/>
    </xf>
    <xf numFmtId="164" fontId="67" fillId="0" borderId="0" xfId="32" applyFont="true" applyBorder="false" applyAlignment="true" applyProtection="false">
      <alignment horizontal="center" vertical="center" textRotation="0" wrapText="true" indent="0" shrinkToFit="false"/>
      <protection locked="true" hidden="false"/>
    </xf>
    <xf numFmtId="164" fontId="50" fillId="0" borderId="0" xfId="32" applyFont="true" applyBorder="false" applyAlignment="true" applyProtection="false">
      <alignment horizontal="center" vertical="bottom" textRotation="0" wrapText="false" indent="0" shrinkToFit="false" readingOrder="2"/>
      <protection locked="true" hidden="false"/>
    </xf>
    <xf numFmtId="164" fontId="50" fillId="0" borderId="0" xfId="32" applyFont="true" applyBorder="false" applyAlignment="true" applyProtection="false">
      <alignment horizontal="center" vertical="bottom" textRotation="0" wrapText="false" indent="0" shrinkToFit="false"/>
      <protection locked="true" hidden="false"/>
    </xf>
    <xf numFmtId="164" fontId="89" fillId="0" borderId="0" xfId="32" applyFont="true" applyBorder="false" applyAlignment="true" applyProtection="false">
      <alignment horizontal="center" vertical="center" textRotation="0" wrapText="false" indent="0" shrinkToFit="false"/>
      <protection locked="true" hidden="false"/>
    </xf>
    <xf numFmtId="164" fontId="0" fillId="0" borderId="0" xfId="32" applyFont="false" applyBorder="false" applyAlignment="true" applyProtection="false">
      <alignment horizontal="right" vertical="center" textRotation="0" wrapText="false" indent="0" shrinkToFit="false"/>
      <protection locked="true" hidden="false"/>
    </xf>
    <xf numFmtId="164" fontId="50" fillId="0" borderId="0" xfId="32" applyFont="true" applyBorder="false" applyAlignment="true" applyProtection="false">
      <alignment horizontal="right" vertical="center" textRotation="0" wrapText="true" indent="0" shrinkToFit="false"/>
      <protection locked="true" hidden="false"/>
    </xf>
    <xf numFmtId="164" fontId="90" fillId="0" borderId="0" xfId="32" applyFont="true" applyBorder="false" applyAlignment="true" applyProtection="false">
      <alignment horizontal="center" vertical="center" textRotation="0" wrapText="true" indent="0" shrinkToFit="false"/>
      <protection locked="true" hidden="false"/>
    </xf>
    <xf numFmtId="164" fontId="89" fillId="0" borderId="0" xfId="32" applyFont="true" applyBorder="false" applyAlignment="true" applyProtection="false">
      <alignment horizontal="right" vertical="center" textRotation="0" wrapText="false" indent="0" shrinkToFit="false"/>
      <protection locked="true" hidden="false"/>
    </xf>
    <xf numFmtId="164" fontId="0" fillId="0" borderId="0" xfId="36" applyFont="false" applyBorder="false" applyAlignment="true" applyProtection="false">
      <alignment horizontal="right" vertical="center" textRotation="0" wrapText="false" indent="0" shrinkToFit="false"/>
      <protection locked="true" hidden="false"/>
    </xf>
    <xf numFmtId="164" fontId="29" fillId="0" borderId="10" xfId="36" applyFont="true" applyBorder="true" applyAlignment="true" applyProtection="false">
      <alignment horizontal="center" vertical="center" textRotation="0" wrapText="true" indent="0" shrinkToFit="false"/>
      <protection locked="true" hidden="false"/>
    </xf>
    <xf numFmtId="168" fontId="75" fillId="7" borderId="5" xfId="32" applyFont="true" applyBorder="true" applyAlignment="true" applyProtection="false">
      <alignment horizontal="center" vertical="center" textRotation="0" wrapText="true" indent="0" shrinkToFit="false"/>
      <protection locked="true" hidden="false"/>
    </xf>
    <xf numFmtId="168" fontId="100" fillId="7" borderId="5" xfId="32" applyFont="true" applyBorder="true" applyAlignment="true" applyProtection="false">
      <alignment horizontal="center" vertical="center" textRotation="0" wrapText="true" indent="0" shrinkToFit="false"/>
      <protection locked="true" hidden="false"/>
    </xf>
    <xf numFmtId="167" fontId="75" fillId="7" borderId="5" xfId="33" applyFont="true" applyBorder="true" applyAlignment="true" applyProtection="true">
      <alignment horizontal="center" vertical="center" textRotation="0" wrapText="true" indent="0" shrinkToFit="false"/>
      <protection locked="true" hidden="false"/>
    </xf>
    <xf numFmtId="173" fontId="59" fillId="7" borderId="5" xfId="33" applyFont="true" applyBorder="true" applyAlignment="true" applyProtection="true">
      <alignment horizontal="center" vertical="center" textRotation="0" wrapText="true" indent="0" shrinkToFit="false"/>
      <protection locked="true" hidden="false"/>
    </xf>
    <xf numFmtId="168" fontId="59" fillId="7" borderId="5" xfId="33" applyFont="true" applyBorder="true" applyAlignment="true" applyProtection="true">
      <alignment horizontal="center" vertical="center" textRotation="0" wrapText="false" indent="0" shrinkToFit="false"/>
      <protection locked="true" hidden="false"/>
    </xf>
    <xf numFmtId="168" fontId="31" fillId="2" borderId="5" xfId="20" applyFont="true" applyBorder="true" applyAlignment="true" applyProtection="true">
      <alignment horizontal="center" vertical="center" textRotation="0" wrapText="false" indent="0" shrinkToFit="false"/>
      <protection locked="true" hidden="false"/>
    </xf>
    <xf numFmtId="164" fontId="105" fillId="5" borderId="10" xfId="26" applyFont="true" applyBorder="true" applyAlignment="true" applyProtection="true">
      <alignment horizontal="center" vertical="center" textRotation="0" wrapText="false" indent="0" shrinkToFit="false"/>
      <protection locked="true" hidden="false"/>
    </xf>
    <xf numFmtId="164" fontId="106" fillId="41" borderId="5" xfId="32" applyFont="true" applyBorder="true" applyAlignment="true" applyProtection="false">
      <alignment horizontal="center" vertical="center" textRotation="0" wrapText="true" indent="0" shrinkToFit="false"/>
      <protection locked="true" hidden="false"/>
    </xf>
    <xf numFmtId="173" fontId="26" fillId="7" borderId="5" xfId="33" applyFont="true" applyBorder="true" applyAlignment="true" applyProtection="true">
      <alignment horizontal="center" vertical="center" textRotation="0" wrapText="false" indent="0" shrinkToFit="false"/>
      <protection locked="true" hidden="false"/>
    </xf>
    <xf numFmtId="164" fontId="22" fillId="30" borderId="10" xfId="32" applyFont="true" applyBorder="true" applyAlignment="true" applyProtection="false">
      <alignment horizontal="center" vertical="center" textRotation="0" wrapText="false" indent="0" shrinkToFit="false"/>
      <protection locked="true" hidden="false"/>
    </xf>
    <xf numFmtId="164" fontId="106" fillId="42" borderId="5" xfId="32" applyFont="true" applyBorder="true" applyAlignment="true" applyProtection="false">
      <alignment horizontal="center" vertical="center" textRotation="0" wrapText="true" indent="0" shrinkToFit="false"/>
      <protection locked="true" hidden="false"/>
    </xf>
    <xf numFmtId="164" fontId="29" fillId="0" borderId="36" xfId="36" applyFont="true" applyBorder="true" applyAlignment="true" applyProtection="false">
      <alignment horizontal="center" vertical="center" textRotation="0" wrapText="true" indent="0" shrinkToFit="false"/>
      <protection locked="true" hidden="false"/>
    </xf>
    <xf numFmtId="164" fontId="106" fillId="43" borderId="5" xfId="32" applyFont="true" applyBorder="true" applyAlignment="true" applyProtection="false">
      <alignment horizontal="center" vertical="center" textRotation="0" wrapText="true" indent="0" shrinkToFit="false"/>
      <protection locked="true" hidden="false"/>
    </xf>
    <xf numFmtId="164" fontId="105" fillId="9" borderId="10" xfId="42" applyFont="true" applyBorder="true" applyAlignment="true" applyProtection="true">
      <alignment horizontal="center" vertical="center" textRotation="0" wrapText="false" indent="0" shrinkToFit="false"/>
      <protection locked="true" hidden="false"/>
    </xf>
    <xf numFmtId="164" fontId="106" fillId="44" borderId="5" xfId="32" applyFont="true" applyBorder="true" applyAlignment="true" applyProtection="false">
      <alignment horizontal="center" vertical="center" textRotation="0" wrapText="true" indent="0" shrinkToFit="false"/>
      <protection locked="true" hidden="false"/>
    </xf>
    <xf numFmtId="164" fontId="106" fillId="45" borderId="5" xfId="32" applyFont="true" applyBorder="true" applyAlignment="true" applyProtection="false">
      <alignment horizontal="center" vertical="center" textRotation="0" wrapText="true" indent="0" shrinkToFit="false"/>
      <protection locked="true" hidden="false"/>
    </xf>
    <xf numFmtId="164" fontId="22" fillId="29" borderId="61" xfId="32" applyFont="true" applyBorder="true" applyAlignment="true" applyProtection="false">
      <alignment horizontal="center" vertical="center" textRotation="0" wrapText="true" indent="0" shrinkToFit="false"/>
      <protection locked="true" hidden="false"/>
    </xf>
    <xf numFmtId="164" fontId="106" fillId="46" borderId="5" xfId="32" applyFont="true" applyBorder="true" applyAlignment="true" applyProtection="false">
      <alignment horizontal="center" vertical="center" textRotation="0" wrapText="true" indent="0" shrinkToFit="false"/>
      <protection locked="true" hidden="false"/>
    </xf>
    <xf numFmtId="164" fontId="106" fillId="47" borderId="5" xfId="32" applyFont="true" applyBorder="true" applyAlignment="true" applyProtection="false">
      <alignment horizontal="center" vertical="center" textRotation="0" wrapText="true" indent="0" shrinkToFit="false"/>
      <protection locked="true" hidden="false"/>
    </xf>
    <xf numFmtId="164" fontId="106" fillId="48" borderId="5" xfId="32" applyFont="true" applyBorder="true" applyAlignment="true" applyProtection="false">
      <alignment horizontal="center" vertical="center" textRotation="0" wrapText="true" indent="0" shrinkToFit="false"/>
      <protection locked="true" hidden="false"/>
    </xf>
    <xf numFmtId="164" fontId="106" fillId="49" borderId="5" xfId="32" applyFont="true" applyBorder="true" applyAlignment="true" applyProtection="false">
      <alignment horizontal="center" vertical="center" textRotation="0" wrapText="true" indent="0" shrinkToFit="false"/>
      <protection locked="true" hidden="false"/>
    </xf>
    <xf numFmtId="164" fontId="106" fillId="50" borderId="5" xfId="32" applyFont="true" applyBorder="true" applyAlignment="true" applyProtection="false">
      <alignment horizontal="center" vertical="center" textRotation="0" wrapText="true" indent="0" shrinkToFit="false"/>
      <protection locked="true" hidden="false"/>
    </xf>
    <xf numFmtId="164" fontId="47" fillId="5" borderId="5" xfId="32" applyFont="true" applyBorder="true" applyAlignment="true" applyProtection="false">
      <alignment horizontal="center" vertical="center" textRotation="0" wrapText="true" indent="0" shrinkToFit="false"/>
      <protection locked="true" hidden="false"/>
    </xf>
    <xf numFmtId="164" fontId="106" fillId="51" borderId="5" xfId="32" applyFont="true" applyBorder="true" applyAlignment="true" applyProtection="false">
      <alignment horizontal="center" vertical="center" textRotation="0" wrapText="true" indent="0" shrinkToFit="false"/>
      <protection locked="true" hidden="false"/>
    </xf>
    <xf numFmtId="164" fontId="106" fillId="52" borderId="5" xfId="32" applyFont="true" applyBorder="true" applyAlignment="true" applyProtection="false">
      <alignment horizontal="center" vertical="center" textRotation="0" wrapText="true" indent="0" shrinkToFit="false"/>
      <protection locked="true" hidden="false"/>
    </xf>
    <xf numFmtId="167" fontId="100" fillId="7" borderId="5" xfId="33" applyFont="true" applyBorder="true" applyAlignment="true" applyProtection="true">
      <alignment horizontal="center" vertical="center" textRotation="0" wrapText="true" indent="0" shrinkToFit="false"/>
      <protection locked="true" hidden="false"/>
    </xf>
    <xf numFmtId="164" fontId="105" fillId="9" borderId="61" xfId="42" applyFont="true" applyBorder="true" applyAlignment="true" applyProtection="true">
      <alignment horizontal="center" vertical="center" textRotation="0" wrapText="false" indent="0" shrinkToFit="false"/>
      <protection locked="true" hidden="false"/>
    </xf>
    <xf numFmtId="172" fontId="48" fillId="0" borderId="5" xfId="32" applyFont="true" applyBorder="true" applyAlignment="true" applyProtection="false">
      <alignment horizontal="center" vertical="center" textRotation="0" wrapText="true" indent="0" shrinkToFit="false"/>
      <protection locked="true" hidden="false"/>
    </xf>
    <xf numFmtId="164" fontId="22" fillId="29" borderId="10" xfId="32" applyFont="true" applyBorder="true" applyAlignment="true" applyProtection="false">
      <alignment horizontal="center" vertical="center" textRotation="0" wrapText="true" indent="0" shrinkToFit="false"/>
      <protection locked="true" hidden="false"/>
    </xf>
    <xf numFmtId="164" fontId="54" fillId="5" borderId="5" xfId="32" applyFont="true" applyBorder="true" applyAlignment="true" applyProtection="false">
      <alignment horizontal="center" vertical="center" textRotation="0" wrapText="true" indent="0" shrinkToFit="false"/>
      <protection locked="true" hidden="false"/>
    </xf>
    <xf numFmtId="165" fontId="54" fillId="5" borderId="5" xfId="32" applyFont="true" applyBorder="true" applyAlignment="true" applyProtection="false">
      <alignment horizontal="center" vertical="center" textRotation="0" wrapText="true" indent="0" shrinkToFit="false"/>
      <protection locked="true" hidden="false"/>
    </xf>
    <xf numFmtId="164" fontId="105" fillId="6" borderId="10" xfId="29" applyFont="true" applyBorder="true" applyAlignment="true" applyProtection="true">
      <alignment horizontal="center" vertical="center" textRotation="0" wrapText="false" indent="0" shrinkToFit="false"/>
      <protection locked="true" hidden="false"/>
    </xf>
    <xf numFmtId="164" fontId="105" fillId="5" borderId="61" xfId="26" applyFont="true" applyBorder="true" applyAlignment="true" applyProtection="true">
      <alignment horizontal="center" vertical="center" textRotation="0" wrapText="false" indent="0" shrinkToFit="false"/>
      <protection locked="true" hidden="false"/>
    </xf>
    <xf numFmtId="172" fontId="5" fillId="5" borderId="5" xfId="32" applyFont="true" applyBorder="true" applyAlignment="true" applyProtection="false">
      <alignment horizontal="center" vertical="center" textRotation="0" wrapText="true" indent="0" shrinkToFit="false"/>
      <protection locked="true" hidden="false"/>
    </xf>
    <xf numFmtId="164" fontId="105" fillId="5" borderId="0" xfId="26" applyFont="true" applyBorder="true" applyAlignment="true" applyProtection="true">
      <alignment horizontal="center" vertical="center" textRotation="0" wrapText="false" indent="0" shrinkToFit="false"/>
      <protection locked="true" hidden="false"/>
    </xf>
    <xf numFmtId="171" fontId="100" fillId="7" borderId="5" xfId="33" applyFont="true" applyBorder="true" applyAlignment="true" applyProtection="true">
      <alignment horizontal="center" vertical="center" textRotation="0" wrapText="true" indent="0" shrinkToFit="false"/>
      <protection locked="true" hidden="false"/>
    </xf>
    <xf numFmtId="164" fontId="72" fillId="7" borderId="5" xfId="33" applyFont="true" applyBorder="true" applyAlignment="true" applyProtection="true">
      <alignment horizontal="center" vertical="center" textRotation="0" wrapText="true" indent="0" shrinkToFit="false" readingOrder="2"/>
      <protection locked="true" hidden="false"/>
    </xf>
    <xf numFmtId="167" fontId="39" fillId="7" borderId="5" xfId="32" applyFont="true" applyBorder="true" applyAlignment="true" applyProtection="false">
      <alignment horizontal="center" vertical="center" textRotation="0" wrapText="true" indent="0" shrinkToFit="false"/>
      <protection locked="true" hidden="false"/>
    </xf>
    <xf numFmtId="168" fontId="100" fillId="7" borderId="5" xfId="33" applyFont="true" applyBorder="true" applyAlignment="true" applyProtection="true">
      <alignment horizontal="center" vertical="center" textRotation="0" wrapText="true" indent="0" shrinkToFit="false"/>
      <protection locked="true" hidden="false"/>
    </xf>
    <xf numFmtId="167" fontId="39" fillId="7" borderId="5" xfId="33" applyFont="true" applyBorder="true" applyAlignment="true" applyProtection="true">
      <alignment horizontal="center" vertical="center" textRotation="0" wrapText="true" indent="0" shrinkToFit="false"/>
      <protection locked="true" hidden="false"/>
    </xf>
    <xf numFmtId="164" fontId="100" fillId="7" borderId="5" xfId="33" applyFont="true" applyBorder="true" applyAlignment="true" applyProtection="true">
      <alignment horizontal="center" vertical="center" textRotation="0" wrapText="true" indent="0" shrinkToFit="false" readingOrder="2"/>
      <protection locked="true" hidden="false"/>
    </xf>
    <xf numFmtId="179" fontId="100" fillId="7" borderId="5" xfId="33" applyFont="true" applyBorder="true" applyAlignment="true" applyProtection="true">
      <alignment horizontal="center" vertical="center" textRotation="0" wrapText="true" indent="0" shrinkToFit="false"/>
      <protection locked="true" hidden="false"/>
    </xf>
    <xf numFmtId="171" fontId="75" fillId="7" borderId="5" xfId="33" applyFont="true" applyBorder="true" applyAlignment="true" applyProtection="true">
      <alignment horizontal="center" vertical="center" textRotation="0" wrapText="true" indent="0" shrinkToFit="false"/>
      <protection locked="true" hidden="false"/>
    </xf>
    <xf numFmtId="167" fontId="75" fillId="7" borderId="5" xfId="33" applyFont="true" applyBorder="true" applyAlignment="true" applyProtection="true">
      <alignment horizontal="center" vertical="center" textRotation="0" wrapText="true" indent="0" shrinkToFit="false" readingOrder="2"/>
      <protection locked="true" hidden="false"/>
    </xf>
    <xf numFmtId="164" fontId="39" fillId="7" borderId="5" xfId="33" applyFont="true" applyBorder="true" applyAlignment="true" applyProtection="true">
      <alignment horizontal="center" vertical="center" textRotation="0" wrapText="true" indent="0" shrinkToFit="false"/>
      <protection locked="true" hidden="false"/>
    </xf>
    <xf numFmtId="164" fontId="75" fillId="7" borderId="5" xfId="33" applyFont="true" applyBorder="true" applyAlignment="true" applyProtection="true">
      <alignment horizontal="center" vertical="center" textRotation="0" wrapText="true" indent="0" shrinkToFit="false"/>
      <protection locked="true" hidden="false"/>
    </xf>
    <xf numFmtId="164" fontId="39" fillId="7" borderId="5" xfId="33" applyFont="true" applyBorder="true" applyAlignment="true" applyProtection="true">
      <alignment horizontal="center" vertical="center" textRotation="0" wrapText="true" indent="0" shrinkToFit="false" readingOrder="2"/>
      <protection locked="true" hidden="false"/>
    </xf>
    <xf numFmtId="164" fontId="36" fillId="0" borderId="5" xfId="36" applyFont="true" applyBorder="true" applyAlignment="true" applyProtection="false">
      <alignment horizontal="left" vertical="top" textRotation="0" wrapText="true" indent="0" shrinkToFit="false"/>
      <protection locked="true" hidden="false"/>
    </xf>
    <xf numFmtId="164" fontId="26" fillId="0" borderId="0" xfId="33" applyFont="true" applyBorder="true" applyAlignment="true" applyProtection="true">
      <alignment horizontal="center" vertical="center" textRotation="0" wrapText="false" indent="0" shrinkToFit="false"/>
      <protection locked="true" hidden="false"/>
    </xf>
    <xf numFmtId="164" fontId="22" fillId="12" borderId="15" xfId="32" applyFont="true" applyBorder="true" applyAlignment="true" applyProtection="false">
      <alignment horizontal="center" vertical="center" textRotation="0" wrapText="true" indent="0" shrinkToFit="false"/>
      <protection locked="true" hidden="false"/>
    </xf>
    <xf numFmtId="164" fontId="22" fillId="12" borderId="32" xfId="32" applyFont="true" applyBorder="true" applyAlignment="true" applyProtection="false">
      <alignment horizontal="general" vertical="center" textRotation="0" wrapText="true" indent="0" shrinkToFit="false"/>
      <protection locked="true" hidden="false"/>
    </xf>
    <xf numFmtId="164" fontId="103" fillId="3" borderId="5" xfId="32" applyFont="true" applyBorder="true" applyAlignment="true" applyProtection="false">
      <alignment horizontal="center" vertical="center" textRotation="0" wrapText="true" indent="0" shrinkToFit="false"/>
      <protection locked="true" hidden="false"/>
    </xf>
    <xf numFmtId="164" fontId="22" fillId="12" borderId="33" xfId="32" applyFont="true" applyBorder="true" applyAlignment="true" applyProtection="false">
      <alignment horizontal="general" vertical="center" textRotation="0" wrapText="true" indent="0" shrinkToFit="false"/>
      <protection locked="true" hidden="false"/>
    </xf>
    <xf numFmtId="164" fontId="31" fillId="0" borderId="0" xfId="36" applyFont="true" applyBorder="false" applyAlignment="true" applyProtection="false">
      <alignment horizontal="right" vertical="center" textRotation="0" wrapText="false" indent="0" shrinkToFit="false"/>
      <protection locked="true" hidden="false"/>
    </xf>
    <xf numFmtId="164" fontId="104" fillId="0" borderId="43" xfId="32" applyFont="true" applyBorder="true" applyAlignment="true" applyProtection="false">
      <alignment horizontal="center" vertical="center" textRotation="0" wrapText="true" indent="0" shrinkToFit="false" readingOrder="2"/>
      <protection locked="true" hidden="false"/>
    </xf>
    <xf numFmtId="172" fontId="0" fillId="30" borderId="37" xfId="32" applyFont="false" applyBorder="true" applyAlignment="true" applyProtection="false">
      <alignment horizontal="center" vertical="center" textRotation="0" wrapText="true" indent="0" shrinkToFit="false"/>
      <protection locked="true" hidden="false"/>
    </xf>
    <xf numFmtId="175" fontId="0" fillId="30" borderId="48" xfId="32" applyFont="false" applyBorder="true" applyAlignment="true" applyProtection="false">
      <alignment horizontal="center" vertical="center" textRotation="0" wrapText="true" indent="0" shrinkToFit="false"/>
      <protection locked="true" hidden="false"/>
    </xf>
    <xf numFmtId="164" fontId="0" fillId="0" borderId="29" xfId="32" applyFont="false" applyBorder="true" applyAlignment="true" applyProtection="false">
      <alignment horizontal="center" vertical="center" textRotation="0" wrapText="true" indent="0" shrinkToFit="false"/>
      <protection locked="true" hidden="false"/>
    </xf>
    <xf numFmtId="164" fontId="100" fillId="29" borderId="20" xfId="32" applyFont="true" applyBorder="true" applyAlignment="true" applyProtection="false">
      <alignment horizontal="center" vertical="center" textRotation="0" wrapText="true" indent="0" shrinkToFit="false"/>
      <protection locked="true" hidden="false"/>
    </xf>
    <xf numFmtId="180" fontId="86" fillId="5" borderId="15" xfId="27" applyFont="true" applyBorder="true" applyAlignment="true" applyProtection="true">
      <alignment horizontal="center" vertical="center" textRotation="0" wrapText="false" indent="0" shrinkToFit="false"/>
      <protection locked="true" hidden="false"/>
    </xf>
    <xf numFmtId="172" fontId="93" fillId="30" borderId="5" xfId="32" applyFont="true" applyBorder="true" applyAlignment="true" applyProtection="false">
      <alignment horizontal="center" vertical="center" textRotation="0" wrapText="false" indent="0" shrinkToFit="false"/>
      <protection locked="true" hidden="false"/>
    </xf>
    <xf numFmtId="164" fontId="0" fillId="0" borderId="5" xfId="32" applyFont="false" applyBorder="true" applyAlignment="true" applyProtection="false">
      <alignment horizontal="right" vertical="center" textRotation="0" wrapText="false" indent="0" shrinkToFit="false"/>
      <protection locked="true" hidden="false"/>
    </xf>
    <xf numFmtId="164" fontId="50" fillId="0" borderId="5" xfId="32" applyFont="true" applyBorder="true" applyAlignment="true" applyProtection="false">
      <alignment horizontal="right" vertical="center" textRotation="0" wrapText="false" indent="0" shrinkToFit="false"/>
      <protection locked="true" hidden="false"/>
    </xf>
    <xf numFmtId="164" fontId="22" fillId="0" borderId="0" xfId="32" applyFont="true" applyBorder="false" applyAlignment="true" applyProtection="false">
      <alignment horizontal="left" vertical="bottom" textRotation="0" wrapText="false" indent="0" shrinkToFit="false"/>
      <protection locked="true" hidden="false"/>
    </xf>
    <xf numFmtId="168" fontId="31" fillId="0" borderId="0" xfId="20" applyFont="true" applyBorder="true" applyAlignment="true" applyProtection="true">
      <alignment horizontal="center" vertical="center" textRotation="0" wrapText="false" indent="0" shrinkToFit="false"/>
      <protection locked="true" hidden="false"/>
    </xf>
    <xf numFmtId="164" fontId="39" fillId="0" borderId="8" xfId="32" applyFont="true" applyBorder="true" applyAlignment="true" applyProtection="false">
      <alignment horizontal="center" vertical="center" textRotation="0" wrapText="true" indent="0" shrinkToFit="false" readingOrder="2"/>
      <protection locked="true" hidden="false"/>
    </xf>
    <xf numFmtId="164" fontId="100" fillId="0" borderId="7" xfId="32" applyFont="true" applyBorder="true" applyAlignment="true" applyProtection="false">
      <alignment horizontal="center" vertical="center" textRotation="0" wrapText="true" indent="0" shrinkToFit="false"/>
      <protection locked="true" hidden="false"/>
    </xf>
    <xf numFmtId="164" fontId="100" fillId="0" borderId="0" xfId="32" applyFont="true" applyBorder="false" applyAlignment="true" applyProtection="false">
      <alignment horizontal="center" vertical="center" textRotation="0" wrapText="true" indent="0" shrinkToFit="false" readingOrder="2"/>
      <protection locked="true" hidden="false"/>
    </xf>
    <xf numFmtId="164" fontId="100" fillId="0" borderId="0" xfId="32" applyFont="true" applyBorder="false" applyAlignment="true" applyProtection="false">
      <alignment horizontal="center" vertical="center" textRotation="0" wrapText="true" indent="0" shrinkToFit="false"/>
      <protection locked="true" hidden="false"/>
    </xf>
  </cellXfs>
  <cellStyles count="38">
    <cellStyle name="Normal" xfId="0" builtinId="0"/>
    <cellStyle name="Comma" xfId="15" builtinId="3"/>
    <cellStyle name="Comma [0]" xfId="16" builtinId="6"/>
    <cellStyle name="Currency" xfId="17" builtinId="4"/>
    <cellStyle name="Currency [0]" xfId="18" builtinId="7"/>
    <cellStyle name="Percent" xfId="19" builtinId="5"/>
    <cellStyle name="20% - تمييز1 2" xfId="20"/>
    <cellStyle name="20% - تمييز1 2 2" xfId="21"/>
    <cellStyle name="40% - تمييز1 2" xfId="22"/>
    <cellStyle name="40% - تمييز1 2 2 2" xfId="23"/>
    <cellStyle name="40% - تمييز1 2 2 2 2" xfId="24"/>
    <cellStyle name="60% - تمييز4 2" xfId="25"/>
    <cellStyle name="Bad 2" xfId="26"/>
    <cellStyle name="Bad 3" xfId="27"/>
    <cellStyle name="Neutral 2" xfId="28"/>
    <cellStyle name="Neutral 2 2" xfId="29"/>
    <cellStyle name="Normal 2" xfId="30"/>
    <cellStyle name="Normal 3" xfId="31"/>
    <cellStyle name="Normal 4" xfId="32"/>
    <cellStyle name="Note 2" xfId="33"/>
    <cellStyle name="Percent 2" xfId="34"/>
    <cellStyle name="حساب 2" xfId="35"/>
    <cellStyle name="عادي 2" xfId="36"/>
    <cellStyle name="عادي 2 2" xfId="37"/>
    <cellStyle name="ملاحظة 2" xfId="38"/>
    <cellStyle name="ملاحظة 2 2" xfId="39"/>
    <cellStyle name="Pivot Table Corner" xfId="40"/>
    <cellStyle name="Pivot Table Value" xfId="41"/>
    <cellStyle name="Excel Built-in Good" xfId="42"/>
    <cellStyle name="Excel Built-in Neutral" xfId="43"/>
    <cellStyle name="Excel Built-in Bad" xfId="44"/>
    <cellStyle name="Excel Built-in Note" xfId="45"/>
    <cellStyle name="Excel Built-in 40% - Accent1" xfId="46"/>
    <cellStyle name="Excel Built-in 20% - Accent1" xfId="47"/>
    <cellStyle name="Excel Built-in Output" xfId="48"/>
    <cellStyle name="Excel Built-in 60% - Accent4" xfId="49"/>
    <cellStyle name="Excel Built-in Warning Text" xfId="50"/>
    <cellStyle name="Excel Built-in Calculation" xfId="51"/>
  </cellStyles>
  <dxfs count="550">
    <dxf>
      <fill>
        <patternFill patternType="solid">
          <fgColor rgb="FF97A97C"/>
          <bgColor rgb="FF000000"/>
        </patternFill>
      </fill>
    </dxf>
    <dxf>
      <fill>
        <patternFill patternType="solid">
          <fgColor rgb="FFCFE1B9"/>
          <bgColor rgb="FF000000"/>
        </patternFill>
      </fill>
    </dxf>
    <dxf>
      <fill>
        <patternFill patternType="solid">
          <fgColor rgb="FFE7E6E6"/>
          <bgColor rgb="FF000000"/>
        </patternFill>
      </fill>
    </dxf>
    <dxf>
      <fill>
        <patternFill patternType="solid">
          <fgColor rgb="FFF5E960"/>
          <bgColor rgb="FF000000"/>
        </patternFill>
      </fill>
    </dxf>
    <dxf>
      <fill>
        <patternFill patternType="solid">
          <fgColor rgb="FF000000"/>
          <bgColor rgb="FF00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00B050"/>
        </patternFill>
      </fill>
    </dxf>
    <dxf>
      <font>
        <color rgb="FF9C5700"/>
      </font>
      <fill>
        <patternFill>
          <bgColor rgb="FFFFEB9C"/>
        </patternFill>
      </fill>
    </dxf>
    <dxf>
      <fill>
        <patternFill>
          <bgColor theme="4" tint="0.7999"/>
        </patternFill>
      </fill>
    </dxf>
    <dxf>
      <font>
        <color rgb="FF9C5700"/>
      </font>
      <fill>
        <patternFill>
          <bgColor rgb="FFFFEB9C"/>
        </patternFill>
      </fill>
    </dxf>
    <dxf>
      <font>
        <name val="Calibri"/>
        <charset val="1"/>
        <family val="0"/>
        <color rgb="FF000000"/>
        <sz val="11"/>
      </font>
      <alignment horizontal="general" vertical="bottom" textRotation="0" wrapText="false" indent="0" shrinkToFit="false"/>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patternType="solid">
          <bgColor rgb="FF000000"/>
        </patternFill>
      </fill>
    </dxf>
    <dxf>
      <fill>
        <patternFill patternType="solid">
          <fgColor rgb="FF006600"/>
          <bgColor rgb="FF000000"/>
        </patternFill>
      </fill>
    </dxf>
    <dxf>
      <fill>
        <patternFill patternType="solid">
          <fgColor rgb="FFFF0000"/>
          <bgColor rgb="FF000000"/>
        </patternFill>
      </fill>
    </dxf>
    <dxf>
      <fill>
        <patternFill patternType="solid">
          <fgColor rgb="FFFFFF00"/>
          <bgColor rgb="FF000000"/>
        </patternFill>
      </fill>
    </dxf>
    <dxf>
      <fill>
        <patternFill patternType="solid">
          <fgColor rgb="FFFFFFFF"/>
          <bgColor rgb="FF000000"/>
        </patternFill>
      </fill>
    </dxf>
    <dxf>
      <fill>
        <patternFill patternType="solid">
          <fgColor rgb="FF0070C0"/>
          <bgColor rgb="FF000000"/>
        </patternFill>
      </fill>
    </dxf>
    <dxf>
      <fill>
        <patternFill patternType="solid">
          <fgColor rgb="FF00B050"/>
          <bgColor rgb="FF000000"/>
        </patternFill>
      </fill>
    </dxf>
    <dxf>
      <fill>
        <patternFill patternType="solid">
          <fgColor rgb="FF00B0F0"/>
          <bgColor rgb="FF000000"/>
        </patternFill>
      </fill>
    </dxf>
    <dxf>
      <fill>
        <patternFill patternType="solid">
          <fgColor rgb="FFFFFFCC"/>
          <bgColor rgb="FF000000"/>
        </patternFill>
      </fill>
    </dxf>
    <dxf>
      <fill>
        <patternFill patternType="solid">
          <fgColor rgb="FFFFF2CC"/>
          <bgColor rgb="FF000000"/>
        </patternFill>
      </fill>
    </dxf>
    <dxf>
      <fill>
        <patternFill patternType="solid">
          <fgColor rgb="FFBDD7EE"/>
          <bgColor rgb="FF000000"/>
        </patternFill>
      </fill>
    </dxf>
    <dxf>
      <fill>
        <patternFill patternType="solid">
          <fgColor rgb="FFDEEBF7"/>
          <bgColor rgb="FF000000"/>
        </patternFill>
      </fill>
    </dxf>
    <dxf>
      <fill>
        <patternFill patternType="solid">
          <fgColor rgb="FFC6EFCE"/>
          <bgColor rgb="FF000000"/>
        </patternFill>
      </fill>
    </dxf>
    <dxf>
      <fill>
        <patternFill patternType="solid">
          <fgColor rgb="FF006100"/>
          <bgColor rgb="FF000000"/>
        </patternFill>
      </fill>
    </dxf>
    <dxf>
      <fill>
        <patternFill patternType="solid">
          <fgColor rgb="FF3F3F3F"/>
          <bgColor rgb="FF000000"/>
        </patternFill>
      </fill>
    </dxf>
    <dxf>
      <fill>
        <patternFill patternType="solid">
          <fgColor rgb="FFFFD966"/>
          <bgColor rgb="FF000000"/>
        </patternFill>
      </fill>
    </dxf>
    <dxf>
      <fill>
        <patternFill patternType="solid">
          <fgColor rgb="FFFFEB9C"/>
          <bgColor rgb="FF000000"/>
        </patternFill>
      </fill>
    </dxf>
    <dxf>
      <fill>
        <patternFill patternType="solid">
          <fgColor rgb="FF9C5700"/>
          <bgColor rgb="FF000000"/>
        </patternFill>
      </fill>
    </dxf>
    <dxf>
      <fill>
        <patternFill patternType="solid">
          <fgColor rgb="FFFFC7CE"/>
          <bgColor rgb="FF000000"/>
        </patternFill>
      </fill>
    </dxf>
    <dxf>
      <fill>
        <patternFill patternType="solid">
          <fgColor rgb="FF9C0006"/>
          <bgColor rgb="FF00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patternType="solid">
          <fgColor rgb="FF008000"/>
          <bgColor rgb="FF000000"/>
        </patternFill>
      </fill>
    </dxf>
    <dxf>
      <fill>
        <patternFill patternType="solid">
          <fgColor rgb="FF9C6500"/>
          <bgColor rgb="FF00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patternType="solid">
          <fgColor rgb="FFD0D0D0"/>
          <bgColor rgb="FF000000"/>
        </patternFill>
      </fill>
    </dxf>
    <dxf>
      <fill>
        <patternFill patternType="solid">
          <fgColor rgb="FF83CCEB"/>
          <bgColor rgb="FF000000"/>
        </patternFill>
      </fill>
    </dxf>
    <dxf>
      <fill>
        <patternFill patternType="solid">
          <fgColor rgb="FF8ED973"/>
          <bgColor rgb="FF000000"/>
        </patternFill>
      </fill>
    </dxf>
    <dxf>
      <fill>
        <patternFill patternType="solid">
          <fgColor rgb="FFD86DCD"/>
          <bgColor rgb="FF000000"/>
        </patternFill>
      </fill>
    </dxf>
    <dxf>
      <fill>
        <patternFill patternType="solid">
          <fgColor rgb="FFF1A983"/>
          <bgColor rgb="FF000000"/>
        </patternFill>
      </fill>
    </dxf>
    <dxf>
      <fill>
        <patternFill patternType="solid">
          <fgColor rgb="FFD0CECE"/>
          <bgColor rgb="FF000000"/>
        </patternFill>
      </fill>
    </dxf>
    <dxf>
      <fill>
        <patternFill patternType="solid">
          <fgColor rgb="FFEDEDED"/>
          <bgColor rgb="FF000000"/>
        </patternFill>
      </fill>
    </dxf>
    <dxf>
      <fill>
        <patternFill patternType="solid">
          <fgColor rgb="FFFBE5D6"/>
          <bgColor rgb="FF000000"/>
        </patternFill>
      </fill>
    </dxf>
    <dxf>
      <fill>
        <patternFill patternType="solid">
          <fgColor rgb="FFBFBFBF"/>
          <bgColor rgb="FF00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patternType="solid">
          <fgColor rgb="FFAFABAB"/>
          <bgColor rgb="FF000000"/>
        </patternFill>
      </fill>
    </dxf>
    <dxf>
      <fill>
        <patternFill patternType="solid">
          <fgColor rgb="FFFFE699"/>
          <bgColor rgb="FF00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5700"/>
      </font>
      <fill>
        <patternFill>
          <bgColor rgb="FFFFEB9C"/>
        </patternFill>
      </fill>
    </dxf>
    <dxf>
      <fill>
        <patternFill>
          <bgColor theme="4" tint="0.7999"/>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s>
  <colors>
    <indexedColors>
      <rgbColor rgb="FF000000"/>
      <rgbColor rgb="FFFFFFFF"/>
      <rgbColor rgb="FFFF0000"/>
      <rgbColor rgb="FF70AD47"/>
      <rgbColor rgb="FF0000FF"/>
      <rgbColor rgb="FFFFFF00"/>
      <rgbColor rgb="FFF4B183"/>
      <rgbColor rgb="FFC5E0B4"/>
      <rgbColor rgb="FF9C0006"/>
      <rgbColor rgb="FF008000"/>
      <rgbColor rgb="FFEDEDED"/>
      <rgbColor rgb="FF9C6500"/>
      <rgbColor rgb="FFD0CECE"/>
      <rgbColor rgb="FF006600"/>
      <rgbColor rgb="FFBFBFBF"/>
      <rgbColor rgb="FF6E827F"/>
      <rgbColor rgb="FFAFABAB"/>
      <rgbColor rgb="FFAF5C20"/>
      <rgbColor rgb="FFFFFFCC"/>
      <rgbColor rgb="FFDEEBF7"/>
      <rgbColor rgb="FFFFE699"/>
      <rgbColor rgb="FFD86DCD"/>
      <rgbColor rgb="FF0070C0"/>
      <rgbColor rgb="FFBDD7EE"/>
      <rgbColor rgb="FFFFF2CC"/>
      <rgbColor rgb="FFC9CBB9"/>
      <rgbColor rgb="FFF5E960"/>
      <rgbColor rgb="FFCFE1B9"/>
      <rgbColor rgb="FFD0D0D0"/>
      <rgbColor rgb="FFFBE5D6"/>
      <rgbColor rgb="FF006100"/>
      <rgbColor rgb="FFE8E8E8"/>
      <rgbColor rgb="FF00B0F0"/>
      <rgbColor rgb="FFF2F2F2"/>
      <rgbColor rgb="FFC6EFCE"/>
      <rgbColor rgb="FFFFEB9C"/>
      <rgbColor rgb="FF83CCEB"/>
      <rgbColor rgb="FFF1A983"/>
      <rgbColor rgb="FFB2B2B2"/>
      <rgbColor rgb="FFFFC7CE"/>
      <rgbColor rgb="FFB38C89"/>
      <rgbColor rgb="FF6CE34B"/>
      <rgbColor rgb="FF93BD41"/>
      <rgbColor rgb="FFFFD966"/>
      <rgbColor rgb="FFBF9000"/>
      <rgbColor rgb="FFFE7A1D"/>
      <rgbColor rgb="FF60640C"/>
      <rgbColor rgb="FF97A97C"/>
      <rgbColor rgb="FFE7E6E6"/>
      <rgbColor rgb="FF00B050"/>
      <rgbColor rgb="FF18100D"/>
      <rgbColor rgb="FF222222"/>
      <rgbColor rgb="FF9C5700"/>
      <rgbColor rgb="FFB46D61"/>
      <rgbColor rgb="FF50831A"/>
      <rgbColor rgb="FF3F3F3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Relationship Id="rId17" Type="http://schemas.openxmlformats.org/officeDocument/2006/relationships/pivotCacheDefinition" Target="pivotCache/pivotCacheDefinition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pivotCache/_rels/pivotCacheDefinition1.xml.rels><?xml version="1.0" encoding="UTF-8"?>
<Relationships xmlns="http://schemas.openxmlformats.org/package/2006/relationships"><Relationship Id="rId1" Type="http://schemas.openxmlformats.org/officeDocument/2006/relationships/pivotCacheRecords" Target="pivotCacheRecords1.xml"/>
</Relationships>
</file>

<file path=xl/pivotCache/pivotCacheDefinition1.xml><?xml version="1.0" encoding="utf-8"?>
<pivotCacheDefinition xmlns="http://schemas.openxmlformats.org/spreadsheetml/2006/main" xmlns:r="http://schemas.openxmlformats.org/officeDocument/2006/relationships" r:id="rId1" recordCount="57" createdVersion="3">
  <cacheSource type="worksheet">
    <worksheetSource ref="A1:A58" sheet="DPCache_February 2023"/>
  </cacheSource>
  <cacheFields count="1">
    <cacheField name="Time line" numFmtId="0">
      <sharedItems count="4">
        <s v="24 Hours"/>
        <s v="48 Hours"/>
        <s v="72 Hours"/>
        <s v="More than 72 Hours"/>
      </sharedItems>
    </cacheField>
  </cacheFields>
</pivotCacheDefinition>
</file>

<file path=xl/pivotCache/pivotCacheRecords1.xml><?xml version="1.0" encoding="utf-8"?>
<pivotCacheRecords xmlns="http://schemas.openxmlformats.org/spreadsheetml/2006/main" xmlns:r="http://schemas.openxmlformats.org/officeDocument/2006/relationships" count="57">
  <r>
    <x v="0"/>
  </r>
  <r>
    <x v="3"/>
  </r>
  <r>
    <x v="0"/>
  </r>
  <r>
    <x v="0"/>
  </r>
  <r>
    <x v="1"/>
  </r>
  <r>
    <x v="1"/>
  </r>
  <r>
    <x v="1"/>
  </r>
  <r>
    <x v="3"/>
  </r>
  <r>
    <x v="0"/>
  </r>
  <r>
    <x v="0"/>
  </r>
  <r>
    <x v="3"/>
  </r>
  <r>
    <x v="3"/>
  </r>
  <r>
    <x v="1"/>
  </r>
  <r>
    <x v="0"/>
  </r>
  <r>
    <x v="0"/>
  </r>
  <r>
    <x v="2"/>
  </r>
  <r>
    <x v="3"/>
  </r>
  <r>
    <x v="1"/>
  </r>
  <r>
    <x v="3"/>
  </r>
  <r>
    <x v="3"/>
  </r>
  <r>
    <x v="0"/>
  </r>
  <r>
    <x v="2"/>
  </r>
  <r>
    <x v="2"/>
  </r>
  <r>
    <x v="1"/>
  </r>
  <r>
    <x v="3"/>
  </r>
  <r>
    <x v="3"/>
  </r>
  <r>
    <x v="3"/>
  </r>
  <r>
    <x v="3"/>
  </r>
  <r>
    <x v="2"/>
  </r>
  <r>
    <x v="3"/>
  </r>
  <r>
    <x v="1"/>
  </r>
  <r>
    <x v="0"/>
  </r>
  <r>
    <x v="0"/>
  </r>
  <r>
    <x v="3"/>
  </r>
  <r>
    <x v="3"/>
  </r>
  <r>
    <x v="3"/>
  </r>
  <r>
    <x v="3"/>
  </r>
  <r>
    <x v="3"/>
  </r>
  <r>
    <x v="1"/>
  </r>
  <r>
    <x v="0"/>
  </r>
  <r>
    <x v="3"/>
  </r>
  <r>
    <x v="3"/>
  </r>
  <r>
    <x v="3"/>
  </r>
  <r>
    <x v="1"/>
  </r>
  <r>
    <x v="3"/>
  </r>
  <r>
    <x v="1"/>
  </r>
  <r>
    <x v="3"/>
  </r>
  <r>
    <x v="3"/>
  </r>
  <r>
    <x v="3"/>
  </r>
  <r>
    <x v="2"/>
  </r>
  <r>
    <x v="3"/>
  </r>
  <r>
    <x v="3"/>
  </r>
  <r>
    <x v="1"/>
  </r>
  <r>
    <x v="0"/>
  </r>
  <r>
    <x v="3"/>
  </r>
  <r>
    <x v="2"/>
  </r>
  <r>
    <x v="0"/>
  </r>
</pivotCacheRecords>
</file>

<file path=xl/pivotTables/_rels/pivotTable1.xml.rels><?xml version="1.0" encoding="UTF-8"?>
<Relationships xmlns="http://schemas.openxmlformats.org/package/2006/relationships"><Relationship Id="rId1" Type="http://schemas.openxmlformats.org/officeDocument/2006/relationships/pivotCacheDefinition" Target="../pivotCache/pivotCacheDefinition1.xml"/>
</Relationships>
</file>

<file path=xl/pivotTables/pivotTable1.xml><?xml version="1.0" encoding="utf-8"?>
<pivotTableDefinition xmlns="http://schemas.openxmlformats.org/spreadsheetml/2006/main" name="PivotTable1" cacheId="1" applyNumberFormats="0" applyBorderFormats="0" applyFontFormats="0" applyPatternFormats="0" applyAlignmentFormats="0" applyWidthHeightFormats="0" dataCaption="Values" showDrill="1" useAutoFormatting="0" itemPrintTitles="1" indent="0" outline="1" outlineData="1" compact="1" compactData="1">
  <location ref="K122:K123" firstHeaderRow="1" firstDataRow="1" firstDataCol="0"/>
  <pivotFields count="1">
    <pivotField showAll="0"/>
  </pivotFields>
  <pivotTableStyleInfo name="PivotStyleLight16" showRowHeaders="1" showColHeaders="1" showRowStripes="0" showColStripes="0" showLastColumn="1"/>
</pivotTableDefinition>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itchFamily="0" charset="1"/>
        <a:ea typeface="Arial" pitchFamily="0" charset="1"/>
        <a:cs typeface="Arial" pitchFamily="0" charset="1"/>
      </a:majorFont>
      <a:minorFont>
        <a:latin typeface="Calibri" pitchFamily="0" charset="1"/>
        <a:ea typeface="Arial" pitchFamily="0" charset="1"/>
        <a:cs typeface="Arial"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pivotTable" Target="../pivotTables/pivotTable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D206"/>
  <sheetViews>
    <sheetView showFormulas="false" showGridLines="true" showRowColHeaders="true" showZeros="true" rightToLeft="false" tabSelected="true" showOutlineSymbols="true" defaultGridColor="true" view="normal" topLeftCell="A49" colorId="64" zoomScale="70" zoomScaleNormal="70" zoomScalePageLayoutView="100" workbookViewId="0">
      <selection pane="topLeft" activeCell="AO91" activeCellId="0" sqref="AO91"/>
    </sheetView>
  </sheetViews>
  <sheetFormatPr defaultColWidth="9.4296875" defaultRowHeight="15" zeroHeight="false" outlineLevelRow="0" outlineLevelCol="0"/>
  <cols>
    <col collapsed="false" customWidth="true" hidden="false" outlineLevel="0" max="1" min="1" style="0" width="8.43"/>
    <col collapsed="false" customWidth="true" hidden="false" outlineLevel="0" max="2" min="2" style="1" width="6.71"/>
    <col collapsed="false" customWidth="true" hidden="false" outlineLevel="0" max="3" min="3" style="2" width="13.29"/>
    <col collapsed="false" customWidth="true" hidden="false" outlineLevel="0" max="4" min="4" style="1" width="16.43"/>
    <col collapsed="false" customWidth="true" hidden="false" outlineLevel="0" max="5" min="5" style="1" width="19"/>
    <col collapsed="false" customWidth="true" hidden="false" outlineLevel="0" max="6" min="6" style="1" width="17.43"/>
    <col collapsed="false" customWidth="true" hidden="false" outlineLevel="0" max="7" min="7" style="1" width="20.43"/>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43"/>
    <col collapsed="false" customWidth="true" hidden="false" outlineLevel="0" max="14" min="14" style="1" width="16"/>
    <col collapsed="false" customWidth="true" hidden="false" outlineLevel="0" max="15" min="15" style="1" width="28.72"/>
    <col collapsed="false" customWidth="true" hidden="false" outlineLevel="0" max="16" min="16" style="1" width="20.43"/>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43"/>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6.86"/>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43"/>
    <col collapsed="false" customWidth="true" hidden="false" outlineLevel="0" max="38" min="38" style="1" width="11"/>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43"/>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43"/>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43"/>
    <col collapsed="false" customWidth="true" hidden="false" outlineLevel="0" max="57" min="57" style="1" width="27.15"/>
    <col collapsed="false" customWidth="true" hidden="false" outlineLevel="0" max="58" min="58" style="1" width="37.71"/>
    <col collapsed="false" customWidth="false" hidden="false" outlineLevel="0" max="60" min="59" style="1" width="9.43"/>
    <col collapsed="false" customWidth="true" hidden="false" outlineLevel="0" max="61" min="61" style="1" width="24.29"/>
    <col collapsed="false" customWidth="true" hidden="false" outlineLevel="0" max="62" min="62" style="1" width="27.15"/>
    <col collapsed="false" customWidth="true" hidden="false" outlineLevel="0" max="63" min="63" style="1" width="18.43"/>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0.29"/>
    <col collapsed="false" customWidth="true" hidden="false" outlineLevel="0" max="70" min="70" style="1" width="12.29"/>
    <col collapsed="false" customWidth="false" hidden="false" outlineLevel="0" max="71" min="71" style="1" width="9.43"/>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2.29"/>
    <col collapsed="false" customWidth="false" hidden="false" outlineLevel="0" max="82" min="82" style="1" width="9.43"/>
    <col collapsed="false" customWidth="true" hidden="false" outlineLevel="0" max="83" min="83" style="1" width="20.43"/>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2.29"/>
    <col collapsed="false" customWidth="false" hidden="false" outlineLevel="0" max="93" min="93" style="1" width="9.43"/>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43"/>
  </cols>
  <sheetData>
    <row r="1" s="22" customFormat="true" ht="36.75" hidden="false" customHeight="true" outlineLevel="0" collapsed="false">
      <c r="A1" s="6" t="s">
        <v>0</v>
      </c>
      <c r="B1" s="7" t="s">
        <v>1</v>
      </c>
      <c r="C1" s="8"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18" t="s">
        <v>30</v>
      </c>
      <c r="AW1" s="19" t="s">
        <v>31</v>
      </c>
      <c r="AX1" s="18" t="s">
        <v>32</v>
      </c>
      <c r="AY1" s="18" t="s">
        <v>33</v>
      </c>
      <c r="AZ1" s="18" t="s">
        <v>34</v>
      </c>
      <c r="BA1" s="18" t="s">
        <v>35</v>
      </c>
      <c r="BB1" s="20" t="s">
        <v>36</v>
      </c>
      <c r="BC1" s="20" t="s">
        <v>37</v>
      </c>
      <c r="BD1" s="21" t="s">
        <v>38</v>
      </c>
      <c r="BE1" s="21" t="s">
        <v>39</v>
      </c>
      <c r="BF1" s="21" t="s">
        <v>40</v>
      </c>
      <c r="BH1" s="23"/>
      <c r="BJ1" s="24"/>
      <c r="BK1" s="25"/>
      <c r="BL1" s="25"/>
      <c r="BM1" s="25"/>
      <c r="BN1" s="25"/>
      <c r="BO1" s="26" t="s">
        <v>2</v>
      </c>
      <c r="BP1" s="8" t="s">
        <v>3</v>
      </c>
      <c r="BQ1" s="8" t="s">
        <v>4</v>
      </c>
      <c r="BR1" s="8" t="s">
        <v>5</v>
      </c>
      <c r="BS1" s="8" t="s">
        <v>6</v>
      </c>
      <c r="BT1" s="8" t="s">
        <v>7</v>
      </c>
      <c r="BU1" s="8" t="s">
        <v>8</v>
      </c>
      <c r="BV1" s="8" t="s">
        <v>9</v>
      </c>
      <c r="BW1" s="27" t="s">
        <v>10</v>
      </c>
      <c r="BX1" s="28"/>
      <c r="BY1" s="26" t="s">
        <v>2</v>
      </c>
      <c r="BZ1" s="26" t="s">
        <v>3</v>
      </c>
      <c r="CA1" s="26" t="s">
        <v>4</v>
      </c>
      <c r="CB1" s="26" t="s">
        <v>5</v>
      </c>
      <c r="CC1" s="26" t="s">
        <v>6</v>
      </c>
      <c r="CD1" s="26" t="s">
        <v>7</v>
      </c>
      <c r="CE1" s="26" t="s">
        <v>8</v>
      </c>
      <c r="CF1" s="26" t="s">
        <v>9</v>
      </c>
      <c r="CG1" s="29" t="s">
        <v>10</v>
      </c>
      <c r="CH1" s="28"/>
      <c r="CI1" s="30" t="s">
        <v>2</v>
      </c>
      <c r="CJ1" s="8" t="s">
        <v>3</v>
      </c>
      <c r="CK1" s="8" t="s">
        <v>4</v>
      </c>
      <c r="CL1" s="8" t="s">
        <v>5</v>
      </c>
      <c r="CM1" s="8" t="s">
        <v>6</v>
      </c>
      <c r="CN1" s="8" t="s">
        <v>7</v>
      </c>
      <c r="CO1" s="8" t="s">
        <v>8</v>
      </c>
      <c r="CP1" s="8" t="s">
        <v>9</v>
      </c>
      <c r="CQ1" s="27" t="s">
        <v>10</v>
      </c>
      <c r="CR1" s="28"/>
      <c r="CS1" s="26" t="s">
        <v>2</v>
      </c>
      <c r="CT1" s="26" t="s">
        <v>3</v>
      </c>
      <c r="CU1" s="26" t="s">
        <v>4</v>
      </c>
      <c r="CV1" s="26" t="s">
        <v>5</v>
      </c>
      <c r="CW1" s="26" t="s">
        <v>6</v>
      </c>
      <c r="CX1" s="26" t="s">
        <v>7</v>
      </c>
      <c r="CY1" s="26" t="s">
        <v>8</v>
      </c>
      <c r="CZ1" s="26" t="s">
        <v>9</v>
      </c>
      <c r="DA1" s="29" t="s">
        <v>10</v>
      </c>
    </row>
    <row r="2" s="22" customFormat="true" ht="12.75" hidden="false" customHeight="true" outlineLevel="0" collapsed="false">
      <c r="A2" s="6"/>
      <c r="B2" s="7"/>
      <c r="C2" s="8"/>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18"/>
      <c r="AW2" s="18"/>
      <c r="AX2" s="18"/>
      <c r="AY2" s="18"/>
      <c r="AZ2" s="18"/>
      <c r="BA2" s="18"/>
      <c r="BB2" s="20"/>
      <c r="BC2" s="20"/>
      <c r="BD2" s="21"/>
      <c r="BE2" s="21"/>
      <c r="BF2" s="21"/>
      <c r="BG2" s="33"/>
      <c r="BJ2" s="24"/>
      <c r="BK2" s="25"/>
      <c r="BL2" s="25"/>
      <c r="BM2" s="25"/>
      <c r="BN2" s="25"/>
      <c r="BO2" s="34" t="n">
        <v>2042</v>
      </c>
      <c r="BP2" s="35" t="n">
        <v>1568218</v>
      </c>
      <c r="BQ2" s="35" t="s">
        <v>43</v>
      </c>
      <c r="BR2" s="35" t="s">
        <v>44</v>
      </c>
      <c r="BS2" s="35" t="s">
        <v>45</v>
      </c>
      <c r="BT2" s="35" t="s">
        <v>46</v>
      </c>
      <c r="BU2" s="36" t="n">
        <v>45294.4555555556</v>
      </c>
      <c r="BV2" s="35" t="s">
        <v>47</v>
      </c>
      <c r="BW2" s="37" t="s">
        <v>48</v>
      </c>
      <c r="BX2" s="38"/>
      <c r="BY2" s="39" t="n">
        <v>2032</v>
      </c>
      <c r="BZ2" s="35" t="n">
        <v>30307854</v>
      </c>
      <c r="CA2" s="35" t="s">
        <v>49</v>
      </c>
      <c r="CB2" s="35" t="s">
        <v>44</v>
      </c>
      <c r="CC2" s="35" t="s">
        <v>45</v>
      </c>
      <c r="CD2" s="35" t="s">
        <v>50</v>
      </c>
      <c r="CE2" s="36" t="n">
        <v>45292.7486111111</v>
      </c>
      <c r="CF2" s="35" t="s">
        <v>51</v>
      </c>
      <c r="CG2" s="37" t="s">
        <v>52</v>
      </c>
      <c r="CH2" s="38"/>
      <c r="CI2" s="40" t="n">
        <v>2035</v>
      </c>
      <c r="CJ2" s="35" t="n">
        <v>30278305</v>
      </c>
      <c r="CK2" s="35" t="s">
        <v>53</v>
      </c>
      <c r="CL2" s="35" t="s">
        <v>44</v>
      </c>
      <c r="CM2" s="35" t="s">
        <v>54</v>
      </c>
      <c r="CN2" s="35" t="s">
        <v>55</v>
      </c>
      <c r="CO2" s="36" t="n">
        <v>45292.8180555556</v>
      </c>
      <c r="CP2" s="35" t="s">
        <v>47</v>
      </c>
      <c r="CQ2" s="37" t="s">
        <v>52</v>
      </c>
      <c r="CR2" s="41"/>
      <c r="CS2" s="40" t="n">
        <v>2037</v>
      </c>
      <c r="CT2" s="35" t="n">
        <v>30001771</v>
      </c>
      <c r="CU2" s="35" t="s">
        <v>56</v>
      </c>
      <c r="CV2" s="35" t="s">
        <v>44</v>
      </c>
      <c r="CW2" s="35" t="s">
        <v>54</v>
      </c>
      <c r="CX2" s="35" t="s">
        <v>57</v>
      </c>
      <c r="CY2" s="36" t="n">
        <v>45293.7152777778</v>
      </c>
      <c r="CZ2" s="35" t="s">
        <v>47</v>
      </c>
      <c r="DA2" s="37" t="s">
        <v>48</v>
      </c>
    </row>
    <row r="3" customFormat="false" ht="15" hidden="false" customHeight="true" outlineLevel="0" collapsed="false">
      <c r="A3" s="42" t="n">
        <v>1</v>
      </c>
      <c r="B3" s="43" t="n">
        <v>1</v>
      </c>
      <c r="C3" s="39" t="n">
        <v>2032</v>
      </c>
      <c r="D3" s="35" t="n">
        <v>30307854</v>
      </c>
      <c r="E3" s="35" t="s">
        <v>49</v>
      </c>
      <c r="F3" s="35" t="s">
        <v>44</v>
      </c>
      <c r="G3" s="35" t="s">
        <v>45</v>
      </c>
      <c r="H3" s="35" t="s">
        <v>50</v>
      </c>
      <c r="I3" s="36" t="n">
        <v>45292.7486111111</v>
      </c>
      <c r="J3" s="35" t="s">
        <v>51</v>
      </c>
      <c r="K3" s="37" t="s">
        <v>52</v>
      </c>
      <c r="L3" s="44" t="n">
        <v>45292</v>
      </c>
      <c r="M3" s="45" t="n">
        <v>0.748611111111111</v>
      </c>
      <c r="N3" s="46" t="s">
        <v>51</v>
      </c>
      <c r="O3" s="44" t="n">
        <v>45292</v>
      </c>
      <c r="P3" s="45" t="n">
        <v>0.748611111111111</v>
      </c>
      <c r="Q3" s="47"/>
      <c r="R3" s="48"/>
      <c r="S3" s="49"/>
      <c r="T3" s="44" t="n">
        <v>45292</v>
      </c>
      <c r="U3" s="50" t="n">
        <v>0.752083333333333</v>
      </c>
      <c r="V3" s="46" t="s">
        <v>51</v>
      </c>
      <c r="W3" s="51" t="n">
        <f aca="false">(U3+T3)-(P3+O3)</f>
        <v>0.00347222222222222</v>
      </c>
      <c r="X3" s="52"/>
      <c r="Y3" s="48"/>
      <c r="Z3" s="49"/>
      <c r="AA3" s="53" t="n">
        <f aca="false">(Y3+X3)-(U3+T3)</f>
        <v>-45292.7520833333</v>
      </c>
      <c r="AB3" s="52"/>
      <c r="AC3" s="48"/>
      <c r="AD3" s="49"/>
      <c r="AE3" s="53" t="n">
        <f aca="false">(AC3+AB3)-(Y3+X3)</f>
        <v>0</v>
      </c>
      <c r="AF3" s="52"/>
      <c r="AG3" s="48"/>
      <c r="AH3" s="49"/>
      <c r="AI3" s="54"/>
      <c r="AJ3" s="55" t="n">
        <f aca="false">(AG3+AF3)-(U3+T3)</f>
        <v>-45292.7520833333</v>
      </c>
      <c r="AK3" s="52"/>
      <c r="AL3" s="48"/>
      <c r="AM3" s="49"/>
      <c r="AN3" s="55" t="n">
        <f aca="false">(AL3+AK3)-(U3+T3)</f>
        <v>-45292.7520833333</v>
      </c>
      <c r="AO3" s="56" t="n">
        <v>45292</v>
      </c>
      <c r="AP3" s="45" t="n">
        <v>0.86875</v>
      </c>
      <c r="AQ3" s="57" t="n">
        <f aca="false">(AP3+AO3)-(U3+T3)</f>
        <v>0.116666666666667</v>
      </c>
      <c r="AR3" s="58" t="n">
        <v>45293</v>
      </c>
      <c r="AS3" s="45" t="n">
        <v>0.720138888888889</v>
      </c>
      <c r="AT3" s="46" t="s">
        <v>51</v>
      </c>
      <c r="AU3" s="59" t="n">
        <f aca="false">(AS3+AR3)-(U3+T3)</f>
        <v>0.968055555555556</v>
      </c>
      <c r="AV3" s="60"/>
      <c r="AW3" s="60"/>
      <c r="AX3" s="60" t="s">
        <v>58</v>
      </c>
      <c r="AY3" s="61" t="s">
        <v>59</v>
      </c>
      <c r="AZ3" s="62" t="s">
        <v>60</v>
      </c>
      <c r="BA3" s="63" t="s">
        <v>61</v>
      </c>
      <c r="BB3" s="64" t="s">
        <v>62</v>
      </c>
      <c r="BC3" s="65" t="s">
        <v>63</v>
      </c>
      <c r="BD3" s="66"/>
      <c r="BE3" s="67" t="s">
        <v>64</v>
      </c>
      <c r="BF3" s="68"/>
      <c r="BJ3" s="69"/>
      <c r="BK3" s="70"/>
      <c r="BL3" s="70"/>
      <c r="BM3" s="70"/>
      <c r="BN3" s="70"/>
      <c r="BO3" s="34" t="n">
        <v>2057</v>
      </c>
      <c r="BP3" s="35" t="n">
        <v>1457498</v>
      </c>
      <c r="BQ3" s="35" t="s">
        <v>43</v>
      </c>
      <c r="BR3" s="35" t="s">
        <v>65</v>
      </c>
      <c r="BS3" s="35" t="s">
        <v>45</v>
      </c>
      <c r="BT3" s="35" t="s">
        <v>66</v>
      </c>
      <c r="BU3" s="36" t="n">
        <v>45299.4916666667</v>
      </c>
      <c r="BV3" s="35" t="s">
        <v>51</v>
      </c>
      <c r="BW3" s="37" t="s">
        <v>67</v>
      </c>
      <c r="BX3" s="38"/>
      <c r="BY3" s="34" t="n">
        <v>2033</v>
      </c>
      <c r="BZ3" s="35" t="n">
        <v>30168793</v>
      </c>
      <c r="CA3" s="35" t="s">
        <v>49</v>
      </c>
      <c r="CB3" s="35" t="s">
        <v>65</v>
      </c>
      <c r="CC3" s="35" t="s">
        <v>45</v>
      </c>
      <c r="CD3" s="35" t="s">
        <v>68</v>
      </c>
      <c r="CE3" s="36" t="n">
        <v>45292.7520833333</v>
      </c>
      <c r="CF3" s="35" t="s">
        <v>51</v>
      </c>
      <c r="CG3" s="37" t="s">
        <v>67</v>
      </c>
      <c r="CH3" s="38"/>
      <c r="CI3" s="40" t="n">
        <v>2036</v>
      </c>
      <c r="CJ3" s="35" t="n">
        <v>30156520</v>
      </c>
      <c r="CK3" s="35" t="s">
        <v>53</v>
      </c>
      <c r="CL3" s="35" t="s">
        <v>44</v>
      </c>
      <c r="CM3" s="35" t="s">
        <v>45</v>
      </c>
      <c r="CN3" s="35" t="s">
        <v>46</v>
      </c>
      <c r="CO3" s="36" t="n">
        <v>45293.7326388889</v>
      </c>
      <c r="CP3" s="35" t="s">
        <v>47</v>
      </c>
      <c r="CQ3" s="37" t="s">
        <v>52</v>
      </c>
      <c r="CR3" s="41"/>
      <c r="CS3" s="40" t="n">
        <v>2038</v>
      </c>
      <c r="CT3" s="71" t="n">
        <v>30307500</v>
      </c>
      <c r="CU3" s="71" t="s">
        <v>56</v>
      </c>
      <c r="CV3" s="71" t="s">
        <v>69</v>
      </c>
      <c r="CW3" s="71" t="s">
        <v>54</v>
      </c>
      <c r="CX3" s="71" t="s">
        <v>70</v>
      </c>
      <c r="CY3" s="72" t="n">
        <v>45298.3784722222</v>
      </c>
      <c r="CZ3" s="71" t="s">
        <v>47</v>
      </c>
      <c r="DA3" s="37" t="s">
        <v>71</v>
      </c>
    </row>
    <row r="4" customFormat="false" ht="15" hidden="false" customHeight="true" outlineLevel="0" collapsed="false">
      <c r="A4" s="42"/>
      <c r="B4" s="43" t="n">
        <v>2</v>
      </c>
      <c r="C4" s="34" t="n">
        <v>2033</v>
      </c>
      <c r="D4" s="35" t="n">
        <v>30168793</v>
      </c>
      <c r="E4" s="35" t="s">
        <v>49</v>
      </c>
      <c r="F4" s="35" t="s">
        <v>65</v>
      </c>
      <c r="G4" s="35" t="s">
        <v>45</v>
      </c>
      <c r="H4" s="35" t="s">
        <v>68</v>
      </c>
      <c r="I4" s="36" t="n">
        <v>45292.7520833333</v>
      </c>
      <c r="J4" s="35" t="s">
        <v>51</v>
      </c>
      <c r="K4" s="37" t="s">
        <v>67</v>
      </c>
      <c r="L4" s="58" t="n">
        <v>45292</v>
      </c>
      <c r="M4" s="45" t="n">
        <v>0.752083333333333</v>
      </c>
      <c r="N4" s="46" t="s">
        <v>51</v>
      </c>
      <c r="O4" s="58" t="n">
        <v>45292</v>
      </c>
      <c r="P4" s="45" t="n">
        <v>0.752083333333333</v>
      </c>
      <c r="Q4" s="58"/>
      <c r="R4" s="50"/>
      <c r="S4" s="73"/>
      <c r="T4" s="58" t="n">
        <v>45292</v>
      </c>
      <c r="U4" s="50" t="n">
        <v>0.782638888888889</v>
      </c>
      <c r="V4" s="74" t="s">
        <v>47</v>
      </c>
      <c r="W4" s="51" t="n">
        <f aca="false">(U4+T4)-(P4+O4)</f>
        <v>0.0305555555555556</v>
      </c>
      <c r="X4" s="58" t="n">
        <v>45294</v>
      </c>
      <c r="Y4" s="45" t="n">
        <v>0.449305555555556</v>
      </c>
      <c r="Z4" s="74" t="s">
        <v>47</v>
      </c>
      <c r="AA4" s="53" t="n">
        <f aca="false">(Y4+X4)-(U4+T4)</f>
        <v>1.66666666666667</v>
      </c>
      <c r="AB4" s="58" t="n">
        <v>45295</v>
      </c>
      <c r="AC4" s="45" t="n">
        <v>0.727083333333333</v>
      </c>
      <c r="AD4" s="74" t="s">
        <v>47</v>
      </c>
      <c r="AE4" s="53" t="n">
        <f aca="false">(AC4+AB4)-(Y4+X4)</f>
        <v>1.27777777777778</v>
      </c>
      <c r="AF4" s="58"/>
      <c r="AG4" s="73"/>
      <c r="AH4" s="73"/>
      <c r="AI4" s="54"/>
      <c r="AJ4" s="55" t="n">
        <f aca="false">(AG4+AF4)-(U4+T4)</f>
        <v>-45292.7826388889</v>
      </c>
      <c r="AK4" s="73"/>
      <c r="AL4" s="73"/>
      <c r="AM4" s="73"/>
      <c r="AN4" s="55" t="n">
        <f aca="false">(AL4+AK4)-(U4+T4)</f>
        <v>-45292.7826388889</v>
      </c>
      <c r="AO4" s="75" t="n">
        <v>45293</v>
      </c>
      <c r="AP4" s="45" t="n">
        <v>0.898611111111111</v>
      </c>
      <c r="AQ4" s="57" t="n">
        <f aca="false">(AP4+AO4)-(U4+T4)</f>
        <v>1.11597222222222</v>
      </c>
      <c r="AR4" s="58" t="n">
        <v>45295</v>
      </c>
      <c r="AS4" s="45" t="n">
        <v>0.795833333333333</v>
      </c>
      <c r="AT4" s="74" t="s">
        <v>47</v>
      </c>
      <c r="AU4" s="59" t="n">
        <f aca="false">(AS4+AR4)-(U4+T4)</f>
        <v>3.01319444444444</v>
      </c>
      <c r="AV4" s="60"/>
      <c r="AW4" s="60"/>
      <c r="AX4" s="60" t="s">
        <v>58</v>
      </c>
      <c r="AY4" s="63" t="s">
        <v>72</v>
      </c>
      <c r="AZ4" s="76" t="s">
        <v>73</v>
      </c>
      <c r="BA4" s="77" t="s">
        <v>74</v>
      </c>
      <c r="BB4" s="78" t="s">
        <v>75</v>
      </c>
      <c r="BC4" s="79" t="s">
        <v>76</v>
      </c>
      <c r="BD4" s="66"/>
      <c r="BE4" s="67" t="s">
        <v>64</v>
      </c>
      <c r="BF4" s="68"/>
      <c r="BJ4" s="69"/>
      <c r="BK4" s="70"/>
      <c r="BL4" s="70"/>
      <c r="BM4" s="70"/>
      <c r="BN4" s="70"/>
      <c r="BO4" s="40" t="n">
        <v>2074</v>
      </c>
      <c r="BP4" s="35" t="n">
        <v>20050079</v>
      </c>
      <c r="BQ4" s="35" t="s">
        <v>43</v>
      </c>
      <c r="BR4" s="35" t="s">
        <v>44</v>
      </c>
      <c r="BS4" s="35" t="s">
        <v>45</v>
      </c>
      <c r="BT4" s="35" t="s">
        <v>46</v>
      </c>
      <c r="BU4" s="36" t="n">
        <v>45307.5111111111</v>
      </c>
      <c r="BV4" s="35" t="s">
        <v>77</v>
      </c>
      <c r="BW4" s="37" t="s">
        <v>52</v>
      </c>
      <c r="BX4" s="38"/>
      <c r="BY4" s="39" t="n">
        <v>2033</v>
      </c>
      <c r="BZ4" s="35" t="n">
        <v>30168793</v>
      </c>
      <c r="CA4" s="35" t="s">
        <v>49</v>
      </c>
      <c r="CB4" s="35" t="s">
        <v>65</v>
      </c>
      <c r="CC4" s="35" t="s">
        <v>45</v>
      </c>
      <c r="CD4" s="35" t="s">
        <v>68</v>
      </c>
      <c r="CE4" s="36" t="n">
        <v>45292.7520833333</v>
      </c>
      <c r="CF4" s="35" t="s">
        <v>51</v>
      </c>
      <c r="CG4" s="37" t="s">
        <v>52</v>
      </c>
      <c r="CH4" s="38"/>
      <c r="CI4" s="39" t="n">
        <v>2041</v>
      </c>
      <c r="CJ4" s="35" t="n">
        <v>30305408</v>
      </c>
      <c r="CK4" s="35" t="s">
        <v>53</v>
      </c>
      <c r="CL4" s="35" t="s">
        <v>44</v>
      </c>
      <c r="CM4" s="35" t="s">
        <v>54</v>
      </c>
      <c r="CN4" s="35" t="s">
        <v>78</v>
      </c>
      <c r="CO4" s="36" t="n">
        <v>45294.4180555556</v>
      </c>
      <c r="CP4" s="35" t="s">
        <v>47</v>
      </c>
      <c r="CQ4" s="37" t="s">
        <v>71</v>
      </c>
      <c r="CR4" s="41"/>
      <c r="CS4" s="34" t="n">
        <v>2043</v>
      </c>
      <c r="CT4" s="80" t="n">
        <v>1131114</v>
      </c>
      <c r="CU4" s="80" t="s">
        <v>56</v>
      </c>
      <c r="CV4" s="80" t="s">
        <v>44</v>
      </c>
      <c r="CW4" s="80" t="s">
        <v>45</v>
      </c>
      <c r="CX4" s="80" t="s">
        <v>79</v>
      </c>
      <c r="CY4" s="81" t="n">
        <v>45295.6409722222</v>
      </c>
      <c r="CZ4" s="80" t="s">
        <v>51</v>
      </c>
      <c r="DA4" s="37" t="s">
        <v>71</v>
      </c>
    </row>
    <row r="5" customFormat="false" ht="18.75" hidden="false" customHeight="true" outlineLevel="0" collapsed="false">
      <c r="A5" s="42"/>
      <c r="B5" s="43" t="n">
        <v>3</v>
      </c>
      <c r="C5" s="39" t="n">
        <v>2033</v>
      </c>
      <c r="D5" s="35" t="n">
        <v>30168793</v>
      </c>
      <c r="E5" s="35" t="s">
        <v>49</v>
      </c>
      <c r="F5" s="35" t="s">
        <v>65</v>
      </c>
      <c r="G5" s="35" t="s">
        <v>45</v>
      </c>
      <c r="H5" s="35" t="s">
        <v>68</v>
      </c>
      <c r="I5" s="36" t="n">
        <v>45292.7520833333</v>
      </c>
      <c r="J5" s="35" t="s">
        <v>51</v>
      </c>
      <c r="K5" s="37" t="s">
        <v>52</v>
      </c>
      <c r="L5" s="58" t="n">
        <v>45292</v>
      </c>
      <c r="M5" s="45" t="n">
        <v>0.752083333333333</v>
      </c>
      <c r="N5" s="46" t="s">
        <v>51</v>
      </c>
      <c r="O5" s="58" t="n">
        <v>45292</v>
      </c>
      <c r="P5" s="45" t="n">
        <v>0.752083333333333</v>
      </c>
      <c r="Q5" s="58"/>
      <c r="R5" s="50"/>
      <c r="S5" s="82"/>
      <c r="T5" s="58" t="n">
        <v>45292</v>
      </c>
      <c r="U5" s="50" t="n">
        <v>0.782638888888889</v>
      </c>
      <c r="V5" s="74" t="s">
        <v>47</v>
      </c>
      <c r="W5" s="51" t="n">
        <f aca="false">(U5+T5)-(P5+O5)</f>
        <v>0.0305555555555556</v>
      </c>
      <c r="X5" s="58"/>
      <c r="Y5" s="73"/>
      <c r="Z5" s="73"/>
      <c r="AA5" s="53" t="n">
        <f aca="false">(Y5+X5)-(U5+T5)</f>
        <v>-45292.7826388889</v>
      </c>
      <c r="AB5" s="58"/>
      <c r="AC5" s="73"/>
      <c r="AD5" s="73"/>
      <c r="AE5" s="53" t="n">
        <f aca="false">(AC5+AB5)-(Y5+X5)</f>
        <v>0</v>
      </c>
      <c r="AF5" s="58"/>
      <c r="AG5" s="73"/>
      <c r="AH5" s="73"/>
      <c r="AI5" s="54"/>
      <c r="AJ5" s="55" t="n">
        <f aca="false">(AG5+AF5)-(U5+T5)</f>
        <v>-45292.7826388889</v>
      </c>
      <c r="AK5" s="73"/>
      <c r="AL5" s="73"/>
      <c r="AM5" s="73"/>
      <c r="AN5" s="55" t="n">
        <f aca="false">(AL5+AK5)-(U5+T5)</f>
        <v>-45292.7826388889</v>
      </c>
      <c r="AO5" s="56" t="n">
        <v>45295</v>
      </c>
      <c r="AP5" s="45" t="n">
        <v>0.795138888888889</v>
      </c>
      <c r="AQ5" s="57" t="n">
        <f aca="false">(AP5+AO5)-(U5+T5)</f>
        <v>3.0125</v>
      </c>
      <c r="AR5" s="58" t="n">
        <v>45293</v>
      </c>
      <c r="AS5" s="45" t="n">
        <v>0.579861111111111</v>
      </c>
      <c r="AT5" s="74" t="s">
        <v>47</v>
      </c>
      <c r="AU5" s="59" t="n">
        <f aca="false">(AS5+AR5)-(U5+T5)</f>
        <v>0.797222222222222</v>
      </c>
      <c r="AV5" s="60"/>
      <c r="AW5" s="60"/>
      <c r="AX5" s="60" t="s">
        <v>58</v>
      </c>
      <c r="AY5" s="63" t="s">
        <v>72</v>
      </c>
      <c r="AZ5" s="76" t="s">
        <v>73</v>
      </c>
      <c r="BA5" s="77" t="s">
        <v>74</v>
      </c>
      <c r="BB5" s="78" t="s">
        <v>75</v>
      </c>
      <c r="BC5" s="79" t="s">
        <v>76</v>
      </c>
      <c r="BD5" s="66"/>
      <c r="BE5" s="67" t="s">
        <v>64</v>
      </c>
      <c r="BF5" s="68"/>
      <c r="BJ5" s="83"/>
      <c r="BK5" s="84"/>
      <c r="BL5" s="84"/>
      <c r="BM5" s="84"/>
      <c r="BN5" s="84"/>
      <c r="BO5" s="40" t="n">
        <v>2088</v>
      </c>
      <c r="BP5" s="35" t="n">
        <v>30308966</v>
      </c>
      <c r="BQ5" s="35" t="s">
        <v>43</v>
      </c>
      <c r="BR5" s="35" t="s">
        <v>65</v>
      </c>
      <c r="BS5" s="35" t="s">
        <v>45</v>
      </c>
      <c r="BT5" s="35" t="s">
        <v>68</v>
      </c>
      <c r="BU5" s="36" t="n">
        <v>45309.6083333333</v>
      </c>
      <c r="BV5" s="35" t="s">
        <v>51</v>
      </c>
      <c r="BW5" s="37" t="s">
        <v>52</v>
      </c>
      <c r="BX5" s="38"/>
      <c r="BY5" s="39" t="n">
        <v>2034</v>
      </c>
      <c r="BZ5" s="35" t="n">
        <v>30302414</v>
      </c>
      <c r="CA5" s="35" t="s">
        <v>49</v>
      </c>
      <c r="CB5" s="35" t="s">
        <v>44</v>
      </c>
      <c r="CC5" s="35" t="s">
        <v>80</v>
      </c>
      <c r="CD5" s="35" t="s">
        <v>81</v>
      </c>
      <c r="CE5" s="36" t="n">
        <v>45292.7861111111</v>
      </c>
      <c r="CF5" s="35" t="s">
        <v>51</v>
      </c>
      <c r="CG5" s="37" t="s">
        <v>52</v>
      </c>
      <c r="CH5" s="38"/>
      <c r="CI5" s="40" t="n">
        <v>2046</v>
      </c>
      <c r="CJ5" s="35" t="n">
        <v>30071263</v>
      </c>
      <c r="CK5" s="35" t="s">
        <v>53</v>
      </c>
      <c r="CL5" s="35" t="s">
        <v>44</v>
      </c>
      <c r="CM5" s="35" t="s">
        <v>54</v>
      </c>
      <c r="CN5" s="35" t="s">
        <v>55</v>
      </c>
      <c r="CO5" s="36" t="n">
        <v>45297.6430555556</v>
      </c>
      <c r="CP5" s="35" t="s">
        <v>47</v>
      </c>
      <c r="CQ5" s="37" t="s">
        <v>48</v>
      </c>
      <c r="CR5" s="41"/>
      <c r="CS5" s="34" t="n">
        <v>2044</v>
      </c>
      <c r="CT5" s="35" t="n">
        <v>30178557</v>
      </c>
      <c r="CU5" s="35" t="s">
        <v>56</v>
      </c>
      <c r="CV5" s="35" t="s">
        <v>69</v>
      </c>
      <c r="CW5" s="35" t="s">
        <v>54</v>
      </c>
      <c r="CX5" s="35" t="s">
        <v>82</v>
      </c>
      <c r="CY5" s="36" t="n">
        <v>45295.6645833333</v>
      </c>
      <c r="CZ5" s="35" t="s">
        <v>47</v>
      </c>
      <c r="DA5" s="37" t="s">
        <v>71</v>
      </c>
    </row>
    <row r="6" customFormat="false" ht="19.5" hidden="false" customHeight="true" outlineLevel="0" collapsed="false">
      <c r="A6" s="42"/>
      <c r="B6" s="43" t="n">
        <v>4</v>
      </c>
      <c r="C6" s="39" t="n">
        <v>2034</v>
      </c>
      <c r="D6" s="35" t="n">
        <v>30302414</v>
      </c>
      <c r="E6" s="35" t="s">
        <v>49</v>
      </c>
      <c r="F6" s="35" t="s">
        <v>44</v>
      </c>
      <c r="G6" s="35" t="s">
        <v>80</v>
      </c>
      <c r="H6" s="35" t="s">
        <v>81</v>
      </c>
      <c r="I6" s="36" t="n">
        <v>45292.7861111111</v>
      </c>
      <c r="J6" s="35" t="s">
        <v>51</v>
      </c>
      <c r="K6" s="37" t="s">
        <v>52</v>
      </c>
      <c r="L6" s="58" t="n">
        <v>45292</v>
      </c>
      <c r="M6" s="45" t="n">
        <v>0.786111111111111</v>
      </c>
      <c r="N6" s="46" t="s">
        <v>51</v>
      </c>
      <c r="O6" s="58" t="n">
        <v>45292</v>
      </c>
      <c r="P6" s="45" t="n">
        <v>0.786111111111111</v>
      </c>
      <c r="Q6" s="58"/>
      <c r="R6" s="50"/>
      <c r="S6" s="73"/>
      <c r="T6" s="58" t="n">
        <v>45292</v>
      </c>
      <c r="U6" s="50" t="n">
        <v>0.797222222222222</v>
      </c>
      <c r="V6" s="46" t="s">
        <v>51</v>
      </c>
      <c r="W6" s="51" t="n">
        <f aca="false">(U6+T6)-(P6+O6)</f>
        <v>0.0111111111111111</v>
      </c>
      <c r="X6" s="58"/>
      <c r="Y6" s="73"/>
      <c r="Z6" s="73"/>
      <c r="AA6" s="53" t="n">
        <f aca="false">(Y6+X6)-(U6+T6)</f>
        <v>-45292.7972222222</v>
      </c>
      <c r="AB6" s="58"/>
      <c r="AC6" s="73"/>
      <c r="AD6" s="73"/>
      <c r="AE6" s="53" t="n">
        <f aca="false">(AC6+AB6)-(Y6+X6)</f>
        <v>0</v>
      </c>
      <c r="AF6" s="58"/>
      <c r="AG6" s="73"/>
      <c r="AH6" s="73"/>
      <c r="AI6" s="54"/>
      <c r="AJ6" s="55" t="n">
        <f aca="false">(AG6+AF6)-(U6+T6)</f>
        <v>-45292.7972222222</v>
      </c>
      <c r="AK6" s="73"/>
      <c r="AL6" s="73"/>
      <c r="AM6" s="73"/>
      <c r="AN6" s="55" t="n">
        <f aca="false">(AL6+AK6)-(U6+T6)</f>
        <v>-45292.7972222222</v>
      </c>
      <c r="AO6" s="75"/>
      <c r="AP6" s="45"/>
      <c r="AQ6" s="57" t="n">
        <f aca="false">(AP6+AO6)-(U6+T6)</f>
        <v>-45292.7972222222</v>
      </c>
      <c r="AR6" s="58" t="n">
        <v>45293</v>
      </c>
      <c r="AS6" s="45" t="n">
        <v>0.707638888888889</v>
      </c>
      <c r="AT6" s="74" t="s">
        <v>47</v>
      </c>
      <c r="AU6" s="59" t="n">
        <f aca="false">(AS6+AR6)-(U6+T6)</f>
        <v>0.910416666666667</v>
      </c>
      <c r="AV6" s="60"/>
      <c r="AW6" s="60"/>
      <c r="AX6" s="60" t="s">
        <v>58</v>
      </c>
      <c r="AY6" s="63" t="s">
        <v>72</v>
      </c>
      <c r="AZ6" s="62" t="s">
        <v>83</v>
      </c>
      <c r="BA6" s="85" t="s">
        <v>84</v>
      </c>
      <c r="BB6" s="86" t="s">
        <v>85</v>
      </c>
      <c r="BC6" s="79" t="s">
        <v>86</v>
      </c>
      <c r="BD6" s="66"/>
      <c r="BE6" s="67" t="s">
        <v>64</v>
      </c>
      <c r="BF6" s="87"/>
      <c r="BJ6" s="83"/>
      <c r="BK6" s="84"/>
      <c r="BL6" s="84"/>
      <c r="BM6" s="84"/>
      <c r="BN6" s="84"/>
      <c r="BO6" s="39" t="n">
        <v>2095</v>
      </c>
      <c r="BP6" s="35" t="n">
        <v>1810320</v>
      </c>
      <c r="BQ6" s="35" t="s">
        <v>43</v>
      </c>
      <c r="BR6" s="35" t="s">
        <v>44</v>
      </c>
      <c r="BS6" s="35" t="s">
        <v>45</v>
      </c>
      <c r="BT6" s="35" t="s">
        <v>46</v>
      </c>
      <c r="BU6" s="36" t="n">
        <v>45312.6041666667</v>
      </c>
      <c r="BV6" s="35" t="s">
        <v>47</v>
      </c>
      <c r="BW6" s="37" t="s">
        <v>52</v>
      </c>
      <c r="BX6" s="38"/>
      <c r="BY6" s="39" t="n">
        <v>2053</v>
      </c>
      <c r="BZ6" s="35" t="n">
        <v>30308251</v>
      </c>
      <c r="CA6" s="35" t="s">
        <v>49</v>
      </c>
      <c r="CB6" s="35" t="s">
        <v>44</v>
      </c>
      <c r="CC6" s="35" t="s">
        <v>54</v>
      </c>
      <c r="CD6" s="35" t="s">
        <v>87</v>
      </c>
      <c r="CE6" s="36" t="n">
        <v>45298.7375</v>
      </c>
      <c r="CF6" s="35" t="s">
        <v>51</v>
      </c>
      <c r="CG6" s="37" t="s">
        <v>52</v>
      </c>
      <c r="CH6" s="38"/>
      <c r="CI6" s="34" t="n">
        <v>2047</v>
      </c>
      <c r="CJ6" s="71" t="n">
        <v>30237906</v>
      </c>
      <c r="CK6" s="71" t="s">
        <v>53</v>
      </c>
      <c r="CL6" s="71" t="s">
        <v>44</v>
      </c>
      <c r="CM6" s="71" t="s">
        <v>54</v>
      </c>
      <c r="CN6" s="71" t="s">
        <v>87</v>
      </c>
      <c r="CO6" s="72" t="n">
        <v>45297.7833333333</v>
      </c>
      <c r="CP6" s="71" t="s">
        <v>47</v>
      </c>
      <c r="CQ6" s="37" t="s">
        <v>48</v>
      </c>
      <c r="CR6" s="41"/>
      <c r="CS6" s="40" t="n">
        <v>2050</v>
      </c>
      <c r="CT6" s="35" t="n">
        <v>30308162</v>
      </c>
      <c r="CU6" s="35" t="s">
        <v>56</v>
      </c>
      <c r="CV6" s="35" t="s">
        <v>69</v>
      </c>
      <c r="CW6" s="35" t="s">
        <v>54</v>
      </c>
      <c r="CX6" s="35" t="s">
        <v>88</v>
      </c>
      <c r="CY6" s="36" t="n">
        <v>45297.8222222222</v>
      </c>
      <c r="CZ6" s="35" t="s">
        <v>47</v>
      </c>
      <c r="DA6" s="37" t="s">
        <v>52</v>
      </c>
    </row>
    <row r="7" customFormat="false" ht="22.5" hidden="false" customHeight="true" outlineLevel="0" collapsed="false">
      <c r="A7" s="42"/>
      <c r="B7" s="43" t="n">
        <v>5</v>
      </c>
      <c r="C7" s="40" t="n">
        <v>2035</v>
      </c>
      <c r="D7" s="35" t="n">
        <v>30278305</v>
      </c>
      <c r="E7" s="35" t="s">
        <v>53</v>
      </c>
      <c r="F7" s="35" t="s">
        <v>44</v>
      </c>
      <c r="G7" s="35" t="s">
        <v>54</v>
      </c>
      <c r="H7" s="35" t="s">
        <v>55</v>
      </c>
      <c r="I7" s="36" t="n">
        <v>45292.8180555556</v>
      </c>
      <c r="J7" s="35" t="s">
        <v>47</v>
      </c>
      <c r="K7" s="37" t="s">
        <v>52</v>
      </c>
      <c r="L7" s="58" t="n">
        <v>45292</v>
      </c>
      <c r="M7" s="45" t="n">
        <v>0.810416666666667</v>
      </c>
      <c r="N7" s="74" t="s">
        <v>47</v>
      </c>
      <c r="O7" s="58" t="n">
        <v>45292</v>
      </c>
      <c r="P7" s="45" t="n">
        <v>0.818055555555556</v>
      </c>
      <c r="Q7" s="58" t="n">
        <v>45292</v>
      </c>
      <c r="R7" s="45" t="n">
        <v>0.826388888888889</v>
      </c>
      <c r="S7" s="74" t="s">
        <v>47</v>
      </c>
      <c r="T7" s="58" t="n">
        <v>45292</v>
      </c>
      <c r="U7" s="50" t="n">
        <v>0.827083333333333</v>
      </c>
      <c r="V7" s="74" t="s">
        <v>47</v>
      </c>
      <c r="W7" s="51" t="n">
        <f aca="false">(U7+T7)-(P7+O7)</f>
        <v>0.00902777777777778</v>
      </c>
      <c r="X7" s="58"/>
      <c r="Y7" s="73"/>
      <c r="Z7" s="73"/>
      <c r="AA7" s="53" t="n">
        <f aca="false">(Y7+X7)-(U7+T7)</f>
        <v>-45292.8270833333</v>
      </c>
      <c r="AB7" s="58"/>
      <c r="AC7" s="73"/>
      <c r="AD7" s="73"/>
      <c r="AE7" s="53" t="n">
        <f aca="false">(AC7+AB7)-(Y7+X7)</f>
        <v>0</v>
      </c>
      <c r="AF7" s="58"/>
      <c r="AG7" s="73"/>
      <c r="AH7" s="73"/>
      <c r="AI7" s="54"/>
      <c r="AJ7" s="55" t="n">
        <f aca="false">(AG7+AF7)-(U7+T7)</f>
        <v>-45292.8270833333</v>
      </c>
      <c r="AK7" s="73"/>
      <c r="AL7" s="73"/>
      <c r="AM7" s="73"/>
      <c r="AN7" s="55" t="n">
        <f aca="false">(AL7+AK7)-(U7+T7)</f>
        <v>-45292.8270833333</v>
      </c>
      <c r="AO7" s="75" t="n">
        <v>45292</v>
      </c>
      <c r="AP7" s="45" t="n">
        <v>0.876388888888889</v>
      </c>
      <c r="AQ7" s="57" t="n">
        <f aca="false">(AP7+AO7)-(U7+T7)</f>
        <v>0.0493055555555556</v>
      </c>
      <c r="AR7" s="58" t="n">
        <v>45293</v>
      </c>
      <c r="AS7" s="45" t="n">
        <v>0.578472222222222</v>
      </c>
      <c r="AT7" s="74" t="s">
        <v>47</v>
      </c>
      <c r="AU7" s="59" t="n">
        <f aca="false">(AS7+AR7)-(U7+T7)</f>
        <v>0.751388888888889</v>
      </c>
      <c r="AV7" s="60"/>
      <c r="AW7" s="60" t="s">
        <v>89</v>
      </c>
      <c r="AX7" s="60" t="s">
        <v>90</v>
      </c>
      <c r="AY7" s="61" t="s">
        <v>91</v>
      </c>
      <c r="AZ7" s="88" t="s">
        <v>92</v>
      </c>
      <c r="BA7" s="85" t="s">
        <v>93</v>
      </c>
      <c r="BB7" s="86" t="s">
        <v>94</v>
      </c>
      <c r="BC7" s="79" t="s">
        <v>95</v>
      </c>
      <c r="BD7" s="66"/>
      <c r="BE7" s="67" t="s">
        <v>64</v>
      </c>
      <c r="BF7" s="68"/>
      <c r="BJ7" s="83"/>
      <c r="BK7" s="84"/>
      <c r="BL7" s="84"/>
      <c r="BM7" s="84"/>
      <c r="BN7" s="84"/>
      <c r="BO7" s="34" t="n">
        <v>2097</v>
      </c>
      <c r="BP7" s="35" t="n">
        <v>30291618</v>
      </c>
      <c r="BQ7" s="35" t="s">
        <v>43</v>
      </c>
      <c r="BR7" s="35" t="s">
        <v>44</v>
      </c>
      <c r="BS7" s="35" t="s">
        <v>54</v>
      </c>
      <c r="BT7" s="35" t="s">
        <v>96</v>
      </c>
      <c r="BU7" s="36" t="n">
        <v>45312.7083333333</v>
      </c>
      <c r="BV7" s="35" t="s">
        <v>51</v>
      </c>
      <c r="BW7" s="37" t="s">
        <v>67</v>
      </c>
      <c r="BX7" s="38"/>
      <c r="BY7" s="34" t="n">
        <v>2059</v>
      </c>
      <c r="BZ7" s="35" t="n">
        <v>30118804</v>
      </c>
      <c r="CA7" s="35" t="s">
        <v>49</v>
      </c>
      <c r="CB7" s="35" t="s">
        <v>44</v>
      </c>
      <c r="CC7" s="35" t="s">
        <v>54</v>
      </c>
      <c r="CD7" s="35" t="s">
        <v>96</v>
      </c>
      <c r="CE7" s="36" t="n">
        <v>45300.4208333333</v>
      </c>
      <c r="CF7" s="35" t="s">
        <v>47</v>
      </c>
      <c r="CG7" s="37" t="s">
        <v>67</v>
      </c>
      <c r="CH7" s="38"/>
      <c r="CI7" s="34" t="n">
        <v>2049</v>
      </c>
      <c r="CJ7" s="35" t="n">
        <v>1106561812</v>
      </c>
      <c r="CK7" s="35" t="s">
        <v>53</v>
      </c>
      <c r="CL7" s="35" t="s">
        <v>44</v>
      </c>
      <c r="CM7" s="35" t="s">
        <v>54</v>
      </c>
      <c r="CN7" s="35" t="s">
        <v>97</v>
      </c>
      <c r="CO7" s="36" t="n">
        <v>45297.7833333333</v>
      </c>
      <c r="CP7" s="35" t="s">
        <v>47</v>
      </c>
      <c r="CQ7" s="37" t="s">
        <v>71</v>
      </c>
      <c r="CR7" s="41"/>
      <c r="CS7" s="34" t="n">
        <v>2055</v>
      </c>
      <c r="CT7" s="35" t="n">
        <v>30118804</v>
      </c>
      <c r="CU7" s="35" t="s">
        <v>56</v>
      </c>
      <c r="CV7" s="35" t="s">
        <v>44</v>
      </c>
      <c r="CW7" s="35" t="s">
        <v>54</v>
      </c>
      <c r="CX7" s="35" t="s">
        <v>96</v>
      </c>
      <c r="CY7" s="36" t="n">
        <v>45299.5180555556</v>
      </c>
      <c r="CZ7" s="35" t="s">
        <v>47</v>
      </c>
      <c r="DA7" s="37" t="s">
        <v>71</v>
      </c>
    </row>
    <row r="8" customFormat="false" ht="14.25" hidden="false" customHeight="true" outlineLevel="0" collapsed="false">
      <c r="A8" s="42"/>
      <c r="B8" s="43" t="n">
        <v>6</v>
      </c>
      <c r="C8" s="40" t="n">
        <v>2036</v>
      </c>
      <c r="D8" s="35" t="n">
        <v>30156520</v>
      </c>
      <c r="E8" s="35" t="s">
        <v>53</v>
      </c>
      <c r="F8" s="35" t="s">
        <v>44</v>
      </c>
      <c r="G8" s="35" t="s">
        <v>45</v>
      </c>
      <c r="H8" s="35" t="s">
        <v>46</v>
      </c>
      <c r="I8" s="36" t="n">
        <v>45293.7326388889</v>
      </c>
      <c r="J8" s="35" t="s">
        <v>47</v>
      </c>
      <c r="K8" s="37" t="s">
        <v>52</v>
      </c>
      <c r="L8" s="58" t="n">
        <v>45293</v>
      </c>
      <c r="M8" s="45" t="n">
        <v>0.649305555555556</v>
      </c>
      <c r="N8" s="74" t="s">
        <v>47</v>
      </c>
      <c r="O8" s="58" t="n">
        <v>45293</v>
      </c>
      <c r="P8" s="45" t="n">
        <v>0.732638888888889</v>
      </c>
      <c r="Q8" s="58" t="n">
        <v>45293</v>
      </c>
      <c r="R8" s="45" t="n">
        <v>0.778472222222222</v>
      </c>
      <c r="S8" s="74" t="s">
        <v>47</v>
      </c>
      <c r="T8" s="58" t="n">
        <v>45293</v>
      </c>
      <c r="U8" s="50" t="n">
        <v>0.779861111111111</v>
      </c>
      <c r="V8" s="74" t="s">
        <v>47</v>
      </c>
      <c r="W8" s="51" t="n">
        <f aca="false">(U8+T8)-(P8+O8)</f>
        <v>0.0472222222222222</v>
      </c>
      <c r="X8" s="58"/>
      <c r="Y8" s="73"/>
      <c r="Z8" s="73"/>
      <c r="AA8" s="53" t="n">
        <f aca="false">(Y8+X8)-(U8+T8)</f>
        <v>-45293.7798611111</v>
      </c>
      <c r="AB8" s="58"/>
      <c r="AC8" s="73"/>
      <c r="AD8" s="73"/>
      <c r="AE8" s="53" t="n">
        <f aca="false">(AC8+AB8)-(Y8+X8)</f>
        <v>0</v>
      </c>
      <c r="AF8" s="58"/>
      <c r="AG8" s="73"/>
      <c r="AH8" s="73"/>
      <c r="AI8" s="54"/>
      <c r="AJ8" s="55" t="n">
        <f aca="false">(AG8+AF8)-(U8+T8)</f>
        <v>-45293.7798611111</v>
      </c>
      <c r="AK8" s="73"/>
      <c r="AL8" s="73"/>
      <c r="AM8" s="73"/>
      <c r="AN8" s="55" t="n">
        <f aca="false">(AL8+AK8)-(U8+T8)</f>
        <v>-45293.7798611111</v>
      </c>
      <c r="AO8" s="75" t="n">
        <v>45294</v>
      </c>
      <c r="AP8" s="45" t="n">
        <v>0.989583333333333</v>
      </c>
      <c r="AQ8" s="57" t="n">
        <f aca="false">(AP8+AO8)-(U8+T8)</f>
        <v>1.20972222222222</v>
      </c>
      <c r="AR8" s="58" t="n">
        <v>45294</v>
      </c>
      <c r="AS8" s="45" t="n">
        <v>0.55</v>
      </c>
      <c r="AT8" s="74" t="s">
        <v>47</v>
      </c>
      <c r="AU8" s="59" t="n">
        <f aca="false">(AS8+AR8)-(U8+T8)</f>
        <v>0.770138888888889</v>
      </c>
      <c r="AV8" s="60"/>
      <c r="AW8" s="60"/>
      <c r="AX8" s="60" t="s">
        <v>98</v>
      </c>
      <c r="AY8" s="61" t="s">
        <v>99</v>
      </c>
      <c r="AZ8" s="89" t="s">
        <v>100</v>
      </c>
      <c r="BA8" s="85" t="s">
        <v>101</v>
      </c>
      <c r="BB8" s="90" t="s">
        <v>102</v>
      </c>
      <c r="BC8" s="79" t="s">
        <v>103</v>
      </c>
      <c r="BD8" s="66"/>
      <c r="BE8" s="67" t="s">
        <v>64</v>
      </c>
      <c r="BF8" s="68"/>
      <c r="BJ8" s="83"/>
      <c r="BK8" s="84"/>
      <c r="BL8" s="84"/>
      <c r="BM8" s="84"/>
      <c r="BN8" s="84"/>
      <c r="BO8" s="34" t="n">
        <v>2141</v>
      </c>
      <c r="BP8" s="35" t="n">
        <v>1760166</v>
      </c>
      <c r="BQ8" s="35" t="s">
        <v>43</v>
      </c>
      <c r="BR8" s="35" t="s">
        <v>44</v>
      </c>
      <c r="BS8" s="35" t="s">
        <v>45</v>
      </c>
      <c r="BT8" s="35" t="s">
        <v>79</v>
      </c>
      <c r="BU8" s="36" t="n">
        <v>45321.5333333333</v>
      </c>
      <c r="BV8" s="35" t="s">
        <v>51</v>
      </c>
      <c r="BW8" s="37" t="s">
        <v>71</v>
      </c>
      <c r="BX8" s="38"/>
      <c r="BY8" s="34" t="n">
        <v>2076</v>
      </c>
      <c r="BZ8" s="71" t="n">
        <v>30308966</v>
      </c>
      <c r="CA8" s="71" t="s">
        <v>49</v>
      </c>
      <c r="CB8" s="71" t="s">
        <v>65</v>
      </c>
      <c r="CC8" s="71" t="s">
        <v>45</v>
      </c>
      <c r="CD8" s="71" t="s">
        <v>68</v>
      </c>
      <c r="CE8" s="72" t="n">
        <v>45307.7472222222</v>
      </c>
      <c r="CF8" s="71" t="s">
        <v>51</v>
      </c>
      <c r="CG8" s="37" t="s">
        <v>48</v>
      </c>
      <c r="CH8" s="38"/>
      <c r="CI8" s="34" t="n">
        <v>2051</v>
      </c>
      <c r="CJ8" s="35" t="n">
        <v>30074927</v>
      </c>
      <c r="CK8" s="35" t="s">
        <v>53</v>
      </c>
      <c r="CL8" s="35" t="s">
        <v>44</v>
      </c>
      <c r="CM8" s="35" t="s">
        <v>54</v>
      </c>
      <c r="CN8" s="35" t="s">
        <v>104</v>
      </c>
      <c r="CO8" s="36" t="n">
        <v>45297.8895833333</v>
      </c>
      <c r="CP8" s="91" t="s">
        <v>47</v>
      </c>
      <c r="CQ8" s="37" t="s">
        <v>71</v>
      </c>
      <c r="CR8" s="41"/>
      <c r="CS8" s="39" t="n">
        <v>2058</v>
      </c>
      <c r="CT8" s="35" t="n">
        <v>30228047</v>
      </c>
      <c r="CU8" s="35" t="s">
        <v>56</v>
      </c>
      <c r="CV8" s="35" t="s">
        <v>69</v>
      </c>
      <c r="CW8" s="35" t="s">
        <v>54</v>
      </c>
      <c r="CX8" s="35" t="s">
        <v>88</v>
      </c>
      <c r="CY8" s="36" t="n">
        <v>45299.7986111111</v>
      </c>
      <c r="CZ8" s="35" t="s">
        <v>47</v>
      </c>
      <c r="DA8" s="37" t="s">
        <v>67</v>
      </c>
    </row>
    <row r="9" customFormat="false" ht="15" hidden="false" customHeight="true" outlineLevel="0" collapsed="false">
      <c r="A9" s="42"/>
      <c r="B9" s="43" t="n">
        <v>7</v>
      </c>
      <c r="C9" s="40" t="n">
        <v>2037</v>
      </c>
      <c r="D9" s="35" t="n">
        <v>30001771</v>
      </c>
      <c r="E9" s="35" t="s">
        <v>56</v>
      </c>
      <c r="F9" s="35" t="s">
        <v>44</v>
      </c>
      <c r="G9" s="35" t="s">
        <v>54</v>
      </c>
      <c r="H9" s="35" t="s">
        <v>57</v>
      </c>
      <c r="I9" s="36" t="n">
        <v>45293.7152777778</v>
      </c>
      <c r="J9" s="35" t="s">
        <v>47</v>
      </c>
      <c r="K9" s="37" t="s">
        <v>48</v>
      </c>
      <c r="L9" s="58" t="n">
        <v>45293</v>
      </c>
      <c r="M9" s="45" t="n">
        <v>0.697916666666667</v>
      </c>
      <c r="N9" s="74" t="s">
        <v>47</v>
      </c>
      <c r="O9" s="58" t="n">
        <v>45293</v>
      </c>
      <c r="P9" s="45" t="n">
        <v>0.715277777777778</v>
      </c>
      <c r="Q9" s="58" t="n">
        <v>45294</v>
      </c>
      <c r="R9" s="45" t="n">
        <v>0.409722222222222</v>
      </c>
      <c r="S9" s="74" t="s">
        <v>47</v>
      </c>
      <c r="T9" s="58" t="n">
        <v>45294</v>
      </c>
      <c r="U9" s="50" t="n">
        <v>0.424305555555556</v>
      </c>
      <c r="V9" s="74" t="s">
        <v>47</v>
      </c>
      <c r="W9" s="51" t="n">
        <f aca="false">(U9+T9)-(P9+O9)</f>
        <v>0.709027777777778</v>
      </c>
      <c r="X9" s="58"/>
      <c r="Y9" s="45"/>
      <c r="Z9" s="73"/>
      <c r="AA9" s="53" t="n">
        <f aca="false">(Y9+X9)-(U9+T9)</f>
        <v>-45294.4243055556</v>
      </c>
      <c r="AB9" s="58"/>
      <c r="AC9" s="73"/>
      <c r="AD9" s="73"/>
      <c r="AE9" s="53" t="n">
        <f aca="false">(AC9+AB9)-(Y9+X9)</f>
        <v>0</v>
      </c>
      <c r="AF9" s="58"/>
      <c r="AG9" s="73"/>
      <c r="AH9" s="73"/>
      <c r="AI9" s="54"/>
      <c r="AJ9" s="55" t="n">
        <f aca="false">(AG9+AF9)-(U9+T9)</f>
        <v>-45294.4243055556</v>
      </c>
      <c r="AK9" s="73"/>
      <c r="AL9" s="73"/>
      <c r="AM9" s="73"/>
      <c r="AN9" s="55" t="n">
        <f aca="false">(AL9+AK9)-(U9+T9)</f>
        <v>-45294.4243055556</v>
      </c>
      <c r="AO9" s="75" t="n">
        <v>45295</v>
      </c>
      <c r="AP9" s="45" t="n">
        <v>0.411805555555556</v>
      </c>
      <c r="AQ9" s="57" t="n">
        <f aca="false">(AP9+AO9)-(U9+T9)</f>
        <v>0.9875</v>
      </c>
      <c r="AR9" s="58" t="n">
        <v>45295</v>
      </c>
      <c r="AS9" s="45" t="n">
        <v>0.725</v>
      </c>
      <c r="AT9" s="74" t="s">
        <v>47</v>
      </c>
      <c r="AU9" s="59" t="n">
        <f aca="false">(AS9+AR9)-(U9+T9)</f>
        <v>1.30069444444444</v>
      </c>
      <c r="AV9" s="60" t="n">
        <v>15346</v>
      </c>
      <c r="AW9" s="60" t="s">
        <v>105</v>
      </c>
      <c r="AX9" s="60" t="s">
        <v>90</v>
      </c>
      <c r="AY9" s="61" t="s">
        <v>91</v>
      </c>
      <c r="AZ9" s="92" t="s">
        <v>106</v>
      </c>
      <c r="BA9" s="85" t="s">
        <v>107</v>
      </c>
      <c r="BB9" s="90" t="s">
        <v>108</v>
      </c>
      <c r="BC9" s="79" t="s">
        <v>109</v>
      </c>
      <c r="BD9" s="66"/>
      <c r="BE9" s="67" t="s">
        <v>64</v>
      </c>
      <c r="BF9" s="68"/>
      <c r="BJ9" s="93"/>
      <c r="BK9" s="94"/>
      <c r="BL9" s="94"/>
      <c r="BM9" s="94"/>
      <c r="BN9" s="94"/>
      <c r="BO9" s="39" t="n">
        <v>2151</v>
      </c>
      <c r="BP9" s="35" t="n">
        <v>30049850</v>
      </c>
      <c r="BQ9" s="35" t="s">
        <v>43</v>
      </c>
      <c r="BR9" s="35" t="s">
        <v>44</v>
      </c>
      <c r="BS9" s="35" t="s">
        <v>45</v>
      </c>
      <c r="BT9" s="35" t="s">
        <v>46</v>
      </c>
      <c r="BU9" s="36" t="n">
        <v>45322.6652777778</v>
      </c>
      <c r="BV9" s="35" t="s">
        <v>77</v>
      </c>
      <c r="BW9" s="37" t="s">
        <v>52</v>
      </c>
      <c r="BX9" s="38"/>
      <c r="BY9" s="40" t="n">
        <v>2086</v>
      </c>
      <c r="BZ9" s="35" t="n">
        <v>30185001</v>
      </c>
      <c r="CA9" s="35" t="s">
        <v>49</v>
      </c>
      <c r="CB9" s="35" t="s">
        <v>69</v>
      </c>
      <c r="CC9" s="35" t="s">
        <v>45</v>
      </c>
      <c r="CD9" s="35" t="s">
        <v>46</v>
      </c>
      <c r="CE9" s="36" t="n">
        <v>45309.5354166667</v>
      </c>
      <c r="CF9" s="35" t="s">
        <v>51</v>
      </c>
      <c r="CG9" s="37" t="s">
        <v>52</v>
      </c>
      <c r="CH9" s="38"/>
      <c r="CI9" s="40" t="n">
        <v>2052</v>
      </c>
      <c r="CJ9" s="71" t="n">
        <v>30308251</v>
      </c>
      <c r="CK9" s="71" t="s">
        <v>53</v>
      </c>
      <c r="CL9" s="71" t="s">
        <v>44</v>
      </c>
      <c r="CM9" s="71" t="s">
        <v>54</v>
      </c>
      <c r="CN9" s="71" t="s">
        <v>87</v>
      </c>
      <c r="CO9" s="72" t="n">
        <v>45298.7083333333</v>
      </c>
      <c r="CP9" s="71" t="s">
        <v>51</v>
      </c>
      <c r="CQ9" s="37" t="s">
        <v>52</v>
      </c>
      <c r="CR9" s="41"/>
      <c r="CS9" s="34" t="n">
        <v>2063</v>
      </c>
      <c r="CT9" s="35" t="n">
        <v>30225858</v>
      </c>
      <c r="CU9" s="35" t="s">
        <v>56</v>
      </c>
      <c r="CV9" s="35" t="s">
        <v>44</v>
      </c>
      <c r="CW9" s="35" t="s">
        <v>54</v>
      </c>
      <c r="CX9" s="35" t="s">
        <v>96</v>
      </c>
      <c r="CY9" s="36" t="n">
        <v>45301.5833333333</v>
      </c>
      <c r="CZ9" s="91" t="s">
        <v>77</v>
      </c>
      <c r="DA9" s="37" t="s">
        <v>71</v>
      </c>
    </row>
    <row r="10" customFormat="false" ht="15" hidden="false" customHeight="true" outlineLevel="0" collapsed="false">
      <c r="A10" s="42"/>
      <c r="B10" s="43" t="n">
        <v>8</v>
      </c>
      <c r="C10" s="40" t="n">
        <v>2038</v>
      </c>
      <c r="D10" s="71" t="n">
        <v>30307500</v>
      </c>
      <c r="E10" s="71" t="s">
        <v>56</v>
      </c>
      <c r="F10" s="71" t="s">
        <v>69</v>
      </c>
      <c r="G10" s="71" t="s">
        <v>54</v>
      </c>
      <c r="H10" s="71" t="s">
        <v>70</v>
      </c>
      <c r="I10" s="72" t="n">
        <v>45298.3784722222</v>
      </c>
      <c r="J10" s="71" t="s">
        <v>47</v>
      </c>
      <c r="K10" s="37" t="s">
        <v>71</v>
      </c>
      <c r="L10" s="58" t="n">
        <v>45293</v>
      </c>
      <c r="M10" s="45" t="n">
        <v>0.763194444444444</v>
      </c>
      <c r="N10" s="74" t="s">
        <v>47</v>
      </c>
      <c r="O10" s="58" t="n">
        <v>45298</v>
      </c>
      <c r="P10" s="45" t="n">
        <v>0.378472222222222</v>
      </c>
      <c r="Q10" s="58" t="n">
        <v>45350</v>
      </c>
      <c r="R10" s="45" t="n">
        <v>0.879166666666667</v>
      </c>
      <c r="S10" s="74" t="s">
        <v>47</v>
      </c>
      <c r="T10" s="58" t="n">
        <v>45351</v>
      </c>
      <c r="U10" s="50" t="n">
        <v>0.802083333333333</v>
      </c>
      <c r="V10" s="74" t="s">
        <v>47</v>
      </c>
      <c r="W10" s="51" t="n">
        <f aca="false">(U10+T10)-(P10+O10)</f>
        <v>53.4236111111111</v>
      </c>
      <c r="X10" s="58" t="n">
        <v>45353</v>
      </c>
      <c r="Y10" s="45" t="n">
        <v>0.602083333333333</v>
      </c>
      <c r="Z10" s="74" t="s">
        <v>47</v>
      </c>
      <c r="AA10" s="53" t="n">
        <f aca="false">(Y10+X10)-(U10+T10)</f>
        <v>1.8</v>
      </c>
      <c r="AB10" s="58"/>
      <c r="AC10" s="73"/>
      <c r="AD10" s="73"/>
      <c r="AE10" s="53" t="n">
        <f aca="false">(AC10+AB10)-(Y10+X10)</f>
        <v>-45353.6020833333</v>
      </c>
      <c r="AF10" s="58"/>
      <c r="AG10" s="73"/>
      <c r="AH10" s="73"/>
      <c r="AI10" s="54"/>
      <c r="AJ10" s="55" t="n">
        <f aca="false">(AG10+AF10)-(U10+T10)</f>
        <v>-45351.8020833333</v>
      </c>
      <c r="AK10" s="58" t="n">
        <v>45454</v>
      </c>
      <c r="AL10" s="45" t="n">
        <v>0.811111111111111</v>
      </c>
      <c r="AM10" s="95" t="s">
        <v>77</v>
      </c>
      <c r="AN10" s="55" t="n">
        <f aca="false">(AL10+AK10)-(U10+T10)</f>
        <v>103.009027777778</v>
      </c>
      <c r="AO10" s="75"/>
      <c r="AP10" s="45"/>
      <c r="AQ10" s="57" t="n">
        <f aca="false">(AP10+AO10)-(U10+T10)</f>
        <v>-45351.8020833333</v>
      </c>
      <c r="AR10" s="58"/>
      <c r="AS10" s="45"/>
      <c r="AT10" s="73"/>
      <c r="AU10" s="59" t="n">
        <f aca="false">(AS10+AR10)-(U10+T10)</f>
        <v>-45351.8020833333</v>
      </c>
      <c r="AV10" s="60"/>
      <c r="AW10" s="60"/>
      <c r="AX10" s="60" t="s">
        <v>98</v>
      </c>
      <c r="AY10" s="61" t="s">
        <v>110</v>
      </c>
      <c r="AZ10" s="61" t="s">
        <v>111</v>
      </c>
      <c r="BA10" s="96" t="s">
        <v>112</v>
      </c>
      <c r="BB10" s="90" t="s">
        <v>113</v>
      </c>
      <c r="BC10" s="79" t="s">
        <v>114</v>
      </c>
      <c r="BD10" s="66"/>
      <c r="BE10" s="67" t="s">
        <v>64</v>
      </c>
      <c r="BF10" s="68"/>
      <c r="BJ10" s="93"/>
      <c r="BK10" s="94"/>
      <c r="BL10" s="94"/>
      <c r="BM10" s="94"/>
      <c r="BN10" s="97"/>
      <c r="BO10" s="38"/>
      <c r="BP10" s="38"/>
      <c r="BQ10" s="38"/>
      <c r="BR10" s="38"/>
      <c r="BS10" s="38"/>
      <c r="BT10" s="38"/>
      <c r="BU10" s="38"/>
      <c r="BV10" s="38"/>
      <c r="BW10" s="38"/>
      <c r="BX10" s="38"/>
      <c r="BY10" s="40" t="n">
        <v>2086</v>
      </c>
      <c r="BZ10" s="35" t="n">
        <v>30185001</v>
      </c>
      <c r="CA10" s="35" t="s">
        <v>49</v>
      </c>
      <c r="CB10" s="35" t="s">
        <v>69</v>
      </c>
      <c r="CC10" s="35" t="s">
        <v>45</v>
      </c>
      <c r="CD10" s="35" t="s">
        <v>115</v>
      </c>
      <c r="CE10" s="36" t="n">
        <v>45309.5354166667</v>
      </c>
      <c r="CF10" s="35" t="s">
        <v>51</v>
      </c>
      <c r="CG10" s="37" t="s">
        <v>52</v>
      </c>
      <c r="CH10" s="38"/>
      <c r="CI10" s="40" t="n">
        <v>2060</v>
      </c>
      <c r="CJ10" s="35" t="n">
        <v>30237906</v>
      </c>
      <c r="CK10" s="35" t="s">
        <v>53</v>
      </c>
      <c r="CL10" s="35" t="s">
        <v>44</v>
      </c>
      <c r="CM10" s="35" t="s">
        <v>54</v>
      </c>
      <c r="CN10" s="35" t="s">
        <v>87</v>
      </c>
      <c r="CO10" s="36" t="n">
        <v>45300.4826388889</v>
      </c>
      <c r="CP10" s="35" t="s">
        <v>47</v>
      </c>
      <c r="CQ10" s="37" t="s">
        <v>52</v>
      </c>
      <c r="CR10" s="41"/>
      <c r="CS10" s="34" t="n">
        <v>2064</v>
      </c>
      <c r="CT10" s="35" t="s">
        <v>116</v>
      </c>
      <c r="CU10" s="35" t="s">
        <v>56</v>
      </c>
      <c r="CV10" s="35" t="s">
        <v>44</v>
      </c>
      <c r="CW10" s="35" t="s">
        <v>54</v>
      </c>
      <c r="CX10" s="35" t="s">
        <v>87</v>
      </c>
      <c r="CY10" s="36" t="n">
        <v>45301.81875</v>
      </c>
      <c r="CZ10" s="35" t="s">
        <v>77</v>
      </c>
      <c r="DA10" s="37" t="s">
        <v>71</v>
      </c>
    </row>
    <row r="11" customFormat="false" ht="15" hidden="false" customHeight="true" outlineLevel="0" collapsed="false">
      <c r="A11" s="42"/>
      <c r="B11" s="43" t="n">
        <v>9</v>
      </c>
      <c r="C11" s="34" t="n">
        <v>2041</v>
      </c>
      <c r="D11" s="35" t="n">
        <v>30305408</v>
      </c>
      <c r="E11" s="35" t="s">
        <v>53</v>
      </c>
      <c r="F11" s="35" t="s">
        <v>44</v>
      </c>
      <c r="G11" s="35" t="s">
        <v>54</v>
      </c>
      <c r="H11" s="35" t="s">
        <v>78</v>
      </c>
      <c r="I11" s="36" t="n">
        <v>45294.4180555556</v>
      </c>
      <c r="J11" s="35" t="s">
        <v>47</v>
      </c>
      <c r="K11" s="37" t="s">
        <v>71</v>
      </c>
      <c r="L11" s="58" t="n">
        <v>45294</v>
      </c>
      <c r="M11" s="45" t="n">
        <v>0.381944444444444</v>
      </c>
      <c r="N11" s="74" t="s">
        <v>47</v>
      </c>
      <c r="O11" s="58" t="n">
        <v>45294</v>
      </c>
      <c r="P11" s="45" t="n">
        <v>0.418055555555556</v>
      </c>
      <c r="Q11" s="58" t="n">
        <v>45295</v>
      </c>
      <c r="R11" s="45" t="n">
        <v>0.709722222222222</v>
      </c>
      <c r="S11" s="74" t="s">
        <v>47</v>
      </c>
      <c r="T11" s="58" t="n">
        <v>45295</v>
      </c>
      <c r="U11" s="50" t="n">
        <v>0.719444444444444</v>
      </c>
      <c r="V11" s="74" t="s">
        <v>47</v>
      </c>
      <c r="W11" s="51" t="n">
        <f aca="false">(U11+T11)-(P11+O11)</f>
        <v>1.30138888888889</v>
      </c>
      <c r="X11" s="58" t="n">
        <v>45299</v>
      </c>
      <c r="Y11" s="45" t="n">
        <v>0.586111111111111</v>
      </c>
      <c r="Z11" s="74" t="s">
        <v>47</v>
      </c>
      <c r="AA11" s="53" t="n">
        <f aca="false">(Y11+X11)-(U11+T11)</f>
        <v>3.86666666666667</v>
      </c>
      <c r="AB11" s="58" t="n">
        <v>45301</v>
      </c>
      <c r="AC11" s="45" t="n">
        <v>0.597916666666667</v>
      </c>
      <c r="AD11" s="74" t="s">
        <v>47</v>
      </c>
      <c r="AE11" s="53" t="n">
        <f aca="false">(AC11+AB11)-(Y11+X11)</f>
        <v>2.01180555555556</v>
      </c>
      <c r="AF11" s="58" t="n">
        <v>45301</v>
      </c>
      <c r="AG11" s="45" t="n">
        <v>0.616666666666667</v>
      </c>
      <c r="AH11" s="74" t="s">
        <v>47</v>
      </c>
      <c r="AI11" s="98" t="s">
        <v>117</v>
      </c>
      <c r="AJ11" s="55" t="n">
        <f aca="false">(AG11+AF11)-(U11+T11)</f>
        <v>5.89722222222222</v>
      </c>
      <c r="AK11" s="73"/>
      <c r="AL11" s="73"/>
      <c r="AM11" s="73"/>
      <c r="AN11" s="55" t="n">
        <f aca="false">(AL11+AK11)-(U11+T11)</f>
        <v>-45295.7194444445</v>
      </c>
      <c r="AO11" s="75" t="n">
        <v>45302</v>
      </c>
      <c r="AP11" s="45" t="n">
        <v>0.779166666666667</v>
      </c>
      <c r="AQ11" s="57" t="n">
        <f aca="false">(AP11+AO11)-(U11+T11)</f>
        <v>7.05972222222222</v>
      </c>
      <c r="AR11" s="58" t="n">
        <v>45302</v>
      </c>
      <c r="AS11" s="45" t="n">
        <v>0.709722222222222</v>
      </c>
      <c r="AT11" s="95" t="s">
        <v>77</v>
      </c>
      <c r="AU11" s="59" t="n">
        <f aca="false">(AS11+AR11)-(U11+T11)</f>
        <v>6.99027777777778</v>
      </c>
      <c r="AV11" s="60" t="n">
        <v>4941</v>
      </c>
      <c r="AW11" s="60" t="s">
        <v>118</v>
      </c>
      <c r="AX11" s="60" t="s">
        <v>98</v>
      </c>
      <c r="AY11" s="61" t="s">
        <v>110</v>
      </c>
      <c r="AZ11" s="61" t="s">
        <v>111</v>
      </c>
      <c r="BA11" s="85" t="s">
        <v>119</v>
      </c>
      <c r="BB11" s="90" t="s">
        <v>120</v>
      </c>
      <c r="BC11" s="79" t="s">
        <v>121</v>
      </c>
      <c r="BD11" s="66"/>
      <c r="BE11" s="67" t="s">
        <v>64</v>
      </c>
      <c r="BF11" s="68"/>
      <c r="BJ11" s="99"/>
      <c r="BK11" s="99"/>
      <c r="BL11" s="99"/>
      <c r="BM11" s="99"/>
      <c r="BN11" s="97"/>
      <c r="BO11" s="38"/>
      <c r="BP11" s="38"/>
      <c r="BQ11" s="38"/>
      <c r="BR11" s="38"/>
      <c r="BS11" s="38"/>
      <c r="BT11" s="38"/>
      <c r="BU11" s="38"/>
      <c r="BV11" s="38"/>
      <c r="BW11" s="38"/>
      <c r="BX11" s="38"/>
      <c r="BY11" s="40" t="n">
        <v>2087</v>
      </c>
      <c r="BZ11" s="35" t="n">
        <v>24761</v>
      </c>
      <c r="CA11" s="35" t="s">
        <v>49</v>
      </c>
      <c r="CB11" s="35" t="s">
        <v>44</v>
      </c>
      <c r="CC11" s="35" t="s">
        <v>45</v>
      </c>
      <c r="CD11" s="35" t="s">
        <v>50</v>
      </c>
      <c r="CE11" s="36" t="n">
        <v>45309.54375</v>
      </c>
      <c r="CF11" s="35" t="s">
        <v>51</v>
      </c>
      <c r="CG11" s="37" t="s">
        <v>52</v>
      </c>
      <c r="CH11" s="38"/>
      <c r="CI11" s="34" t="n">
        <v>2069</v>
      </c>
      <c r="CJ11" s="35" t="n">
        <v>30071173</v>
      </c>
      <c r="CK11" s="35" t="s">
        <v>53</v>
      </c>
      <c r="CL11" s="35" t="s">
        <v>65</v>
      </c>
      <c r="CM11" s="35" t="s">
        <v>45</v>
      </c>
      <c r="CN11" s="35" t="s">
        <v>122</v>
      </c>
      <c r="CO11" s="36" t="n">
        <v>45305.5305555556</v>
      </c>
      <c r="CP11" s="35" t="s">
        <v>77</v>
      </c>
      <c r="CQ11" s="37" t="s">
        <v>71</v>
      </c>
      <c r="CR11" s="41"/>
      <c r="CS11" s="40" t="n">
        <v>2068</v>
      </c>
      <c r="CT11" s="71" t="n">
        <v>30305850</v>
      </c>
      <c r="CU11" s="71" t="s">
        <v>56</v>
      </c>
      <c r="CV11" s="71" t="s">
        <v>44</v>
      </c>
      <c r="CW11" s="71" t="s">
        <v>45</v>
      </c>
      <c r="CX11" s="71" t="s">
        <v>115</v>
      </c>
      <c r="CY11" s="72" t="n">
        <v>45304.6722222222</v>
      </c>
      <c r="CZ11" s="71" t="s">
        <v>47</v>
      </c>
      <c r="DA11" s="37" t="s">
        <v>52</v>
      </c>
    </row>
    <row r="12" customFormat="false" ht="15" hidden="false" customHeight="true" outlineLevel="0" collapsed="false">
      <c r="A12" s="42"/>
      <c r="B12" s="43" t="n">
        <v>10</v>
      </c>
      <c r="C12" s="34" t="n">
        <v>2042</v>
      </c>
      <c r="D12" s="35" t="n">
        <v>1568218</v>
      </c>
      <c r="E12" s="35" t="s">
        <v>43</v>
      </c>
      <c r="F12" s="35" t="s">
        <v>44</v>
      </c>
      <c r="G12" s="35" t="s">
        <v>45</v>
      </c>
      <c r="H12" s="35" t="s">
        <v>46</v>
      </c>
      <c r="I12" s="36" t="n">
        <v>45294.4555555556</v>
      </c>
      <c r="J12" s="35" t="s">
        <v>47</v>
      </c>
      <c r="K12" s="37" t="s">
        <v>48</v>
      </c>
      <c r="L12" s="58" t="n">
        <v>45294</v>
      </c>
      <c r="M12" s="45" t="n">
        <v>0.455555555555556</v>
      </c>
      <c r="N12" s="74" t="s">
        <v>47</v>
      </c>
      <c r="O12" s="58" t="n">
        <v>45294</v>
      </c>
      <c r="P12" s="45" t="n">
        <v>0.455555555555556</v>
      </c>
      <c r="Q12" s="58"/>
      <c r="R12" s="45"/>
      <c r="S12" s="73"/>
      <c r="T12" s="58" t="n">
        <v>45294</v>
      </c>
      <c r="U12" s="50" t="n">
        <v>0.473611111111111</v>
      </c>
      <c r="V12" s="74" t="s">
        <v>47</v>
      </c>
      <c r="W12" s="51" t="n">
        <f aca="false">(U12+T12)-(P12+O12)</f>
        <v>0.0180555555555556</v>
      </c>
      <c r="X12" s="58"/>
      <c r="Y12" s="45"/>
      <c r="Z12" s="73"/>
      <c r="AA12" s="53" t="n">
        <f aca="false">(Y12+X12)-(U12+T12)</f>
        <v>-45294.4736111111</v>
      </c>
      <c r="AB12" s="58"/>
      <c r="AC12" s="73"/>
      <c r="AD12" s="73"/>
      <c r="AE12" s="53" t="n">
        <f aca="false">(AC12+AB12)-(Y12+X12)</f>
        <v>0</v>
      </c>
      <c r="AF12" s="58"/>
      <c r="AG12" s="73"/>
      <c r="AH12" s="73"/>
      <c r="AI12" s="54"/>
      <c r="AJ12" s="55" t="n">
        <f aca="false">(AG12+AF12)-(U12+T12)</f>
        <v>-45294.4736111111</v>
      </c>
      <c r="AK12" s="73"/>
      <c r="AL12" s="73"/>
      <c r="AM12" s="73"/>
      <c r="AN12" s="55" t="n">
        <f aca="false">(AL12+AK12)-(U12+T12)</f>
        <v>-45294.4736111111</v>
      </c>
      <c r="AO12" s="75" t="n">
        <v>45301</v>
      </c>
      <c r="AP12" s="45" t="n">
        <v>0.502083333333333</v>
      </c>
      <c r="AQ12" s="57" t="n">
        <f aca="false">(AP12+AO12)-(U12+T12)</f>
        <v>7.02847222222222</v>
      </c>
      <c r="AR12" s="58" t="n">
        <v>45295</v>
      </c>
      <c r="AS12" s="45" t="n">
        <v>0.627777777777778</v>
      </c>
      <c r="AT12" s="74" t="s">
        <v>47</v>
      </c>
      <c r="AU12" s="59" t="n">
        <f aca="false">(AS12+AR12)-(U12+T12)</f>
        <v>1.15416666666667</v>
      </c>
      <c r="AV12" s="60"/>
      <c r="AW12" s="60"/>
      <c r="AX12" s="60" t="s">
        <v>90</v>
      </c>
      <c r="AY12" s="89" t="s">
        <v>123</v>
      </c>
      <c r="AZ12" s="100" t="s">
        <v>124</v>
      </c>
      <c r="BA12" s="96" t="s">
        <v>125</v>
      </c>
      <c r="BB12" s="90" t="s">
        <v>126</v>
      </c>
      <c r="BC12" s="79" t="s">
        <v>127</v>
      </c>
      <c r="BD12" s="66"/>
      <c r="BE12" s="67" t="s">
        <v>64</v>
      </c>
      <c r="BF12" s="68"/>
      <c r="BN12" s="97"/>
      <c r="BO12" s="38"/>
      <c r="BP12" s="38"/>
      <c r="BQ12" s="38"/>
      <c r="BR12" s="38"/>
      <c r="BS12" s="38"/>
      <c r="BT12" s="38"/>
      <c r="BU12" s="38"/>
      <c r="BV12" s="38"/>
      <c r="BW12" s="38"/>
      <c r="BX12" s="38"/>
      <c r="BY12" s="34" t="n">
        <v>2092</v>
      </c>
      <c r="BZ12" s="35" t="n">
        <v>30060409</v>
      </c>
      <c r="CA12" s="35" t="s">
        <v>49</v>
      </c>
      <c r="CB12" s="35" t="s">
        <v>44</v>
      </c>
      <c r="CC12" s="35" t="s">
        <v>54</v>
      </c>
      <c r="CD12" s="35" t="s">
        <v>128</v>
      </c>
      <c r="CE12" s="36" t="n">
        <v>45311.4798611111</v>
      </c>
      <c r="CF12" s="35" t="s">
        <v>51</v>
      </c>
      <c r="CG12" s="37" t="s">
        <v>71</v>
      </c>
      <c r="CH12" s="38"/>
      <c r="CI12" s="40" t="n">
        <v>2079</v>
      </c>
      <c r="CJ12" s="35" t="n">
        <v>30048922</v>
      </c>
      <c r="CK12" s="35" t="s">
        <v>53</v>
      </c>
      <c r="CL12" s="35" t="s">
        <v>44</v>
      </c>
      <c r="CM12" s="35" t="s">
        <v>54</v>
      </c>
      <c r="CN12" s="35" t="s">
        <v>129</v>
      </c>
      <c r="CO12" s="36" t="n">
        <v>45307.7888888889</v>
      </c>
      <c r="CP12" s="35" t="s">
        <v>47</v>
      </c>
      <c r="CQ12" s="37" t="s">
        <v>48</v>
      </c>
      <c r="CR12" s="41"/>
      <c r="CS12" s="34" t="n">
        <v>2068</v>
      </c>
      <c r="CT12" s="35" t="n">
        <v>30305850</v>
      </c>
      <c r="CU12" s="35" t="s">
        <v>56</v>
      </c>
      <c r="CV12" s="35" t="s">
        <v>44</v>
      </c>
      <c r="CW12" s="35" t="s">
        <v>54</v>
      </c>
      <c r="CX12" s="35" t="s">
        <v>130</v>
      </c>
      <c r="CY12" s="36" t="n">
        <v>45304.8145833333</v>
      </c>
      <c r="CZ12" s="35" t="s">
        <v>47</v>
      </c>
      <c r="DA12" s="37" t="s">
        <v>52</v>
      </c>
    </row>
    <row r="13" customFormat="false" ht="15" hidden="false" customHeight="true" outlineLevel="0" collapsed="false">
      <c r="A13" s="42"/>
      <c r="B13" s="43" t="n">
        <v>11</v>
      </c>
      <c r="C13" s="34" t="n">
        <v>2043</v>
      </c>
      <c r="D13" s="80" t="n">
        <v>1131114</v>
      </c>
      <c r="E13" s="80" t="s">
        <v>56</v>
      </c>
      <c r="F13" s="80" t="s">
        <v>44</v>
      </c>
      <c r="G13" s="80" t="s">
        <v>45</v>
      </c>
      <c r="H13" s="80" t="s">
        <v>79</v>
      </c>
      <c r="I13" s="81" t="n">
        <v>45295.6409722222</v>
      </c>
      <c r="J13" s="80" t="s">
        <v>51</v>
      </c>
      <c r="K13" s="37" t="s">
        <v>71</v>
      </c>
      <c r="L13" s="58" t="n">
        <v>45294</v>
      </c>
      <c r="M13" s="45" t="n">
        <v>0.831944444444444</v>
      </c>
      <c r="N13" s="46" t="s">
        <v>51</v>
      </c>
      <c r="O13" s="58" t="n">
        <v>45295</v>
      </c>
      <c r="P13" s="45" t="n">
        <v>0.640972222222222</v>
      </c>
      <c r="Q13" s="58" t="n">
        <v>45295</v>
      </c>
      <c r="R13" s="45" t="n">
        <v>0.68125</v>
      </c>
      <c r="S13" s="74" t="s">
        <v>47</v>
      </c>
      <c r="T13" s="58" t="n">
        <v>45295</v>
      </c>
      <c r="U13" s="50" t="n">
        <v>0.683333333333333</v>
      </c>
      <c r="V13" s="74" t="s">
        <v>47</v>
      </c>
      <c r="W13" s="51" t="n">
        <f aca="false">(U13+T13)-(P13+O13)</f>
        <v>0.0423611111111111</v>
      </c>
      <c r="X13" s="58" t="n">
        <v>45321</v>
      </c>
      <c r="Y13" s="45" t="n">
        <v>0.724305555555556</v>
      </c>
      <c r="Z13" s="95" t="s">
        <v>77</v>
      </c>
      <c r="AA13" s="53" t="n">
        <f aca="false">(Y13+X13)-(U13+T13)</f>
        <v>26.0409722222222</v>
      </c>
      <c r="AB13" s="58" t="n">
        <v>45321</v>
      </c>
      <c r="AC13" s="45" t="n">
        <v>0.772222222222222</v>
      </c>
      <c r="AD13" s="74" t="s">
        <v>47</v>
      </c>
      <c r="AE13" s="53" t="n">
        <f aca="false">(AC13+AB13)-(Y13+X13)</f>
        <v>0.0479166666666667</v>
      </c>
      <c r="AF13" s="58" t="n">
        <v>45321</v>
      </c>
      <c r="AG13" s="45" t="n">
        <v>0.772222222222222</v>
      </c>
      <c r="AH13" s="74" t="s">
        <v>47</v>
      </c>
      <c r="AI13" s="98" t="s">
        <v>117</v>
      </c>
      <c r="AJ13" s="55" t="n">
        <f aca="false">(AG13+AF13)-(U13+T13)</f>
        <v>26.0888888888889</v>
      </c>
      <c r="AK13" s="73"/>
      <c r="AL13" s="73"/>
      <c r="AM13" s="73"/>
      <c r="AN13" s="55" t="n">
        <f aca="false">(AL13+AK13)-(U13+T13)</f>
        <v>-45295.6833333333</v>
      </c>
      <c r="AO13" s="75"/>
      <c r="AP13" s="45"/>
      <c r="AQ13" s="57" t="n">
        <f aca="false">(AP13+AO13)-(U13+T13)</f>
        <v>-45295.6833333333</v>
      </c>
      <c r="AR13" s="58"/>
      <c r="AS13" s="45"/>
      <c r="AT13" s="73"/>
      <c r="AU13" s="59" t="n">
        <f aca="false">(AS13+AR13)-(U13+T13)</f>
        <v>-45295.6833333333</v>
      </c>
      <c r="AV13" s="60" t="n">
        <v>9412</v>
      </c>
      <c r="AW13" s="60" t="s">
        <v>131</v>
      </c>
      <c r="AX13" s="60" t="s">
        <v>98</v>
      </c>
      <c r="AY13" s="61" t="s">
        <v>110</v>
      </c>
      <c r="AZ13" s="101" t="s">
        <v>132</v>
      </c>
      <c r="BA13" s="85" t="s">
        <v>119</v>
      </c>
      <c r="BB13" s="102" t="s">
        <v>133</v>
      </c>
      <c r="BC13" s="79" t="s">
        <v>134</v>
      </c>
      <c r="BD13" s="66"/>
      <c r="BE13" s="67" t="s">
        <v>64</v>
      </c>
      <c r="BF13" s="68"/>
      <c r="BN13" s="97"/>
      <c r="BO13" s="103" t="s">
        <v>135</v>
      </c>
      <c r="BP13" s="104" t="s">
        <v>136</v>
      </c>
      <c r="BQ13" s="105" t="s">
        <v>137</v>
      </c>
      <c r="BR13" s="106" t="s">
        <v>52</v>
      </c>
      <c r="BS13" s="107" t="s">
        <v>48</v>
      </c>
      <c r="BT13" s="108" t="s">
        <v>67</v>
      </c>
      <c r="BU13" s="109" t="s">
        <v>138</v>
      </c>
      <c r="BV13" s="110" t="s">
        <v>139</v>
      </c>
      <c r="BW13" s="38"/>
      <c r="BX13" s="38"/>
      <c r="BY13" s="39" t="n">
        <v>2101</v>
      </c>
      <c r="BZ13" s="35" t="n">
        <v>30307349</v>
      </c>
      <c r="CA13" s="35" t="s">
        <v>49</v>
      </c>
      <c r="CB13" s="35" t="s">
        <v>44</v>
      </c>
      <c r="CC13" s="35" t="s">
        <v>45</v>
      </c>
      <c r="CD13" s="35" t="s">
        <v>50</v>
      </c>
      <c r="CE13" s="36" t="n">
        <v>45313.5652777778</v>
      </c>
      <c r="CF13" s="35" t="s">
        <v>77</v>
      </c>
      <c r="CG13" s="37" t="s">
        <v>52</v>
      </c>
      <c r="CH13" s="38"/>
      <c r="CI13" s="34" t="n">
        <v>2089</v>
      </c>
      <c r="CJ13" s="35" t="n">
        <v>30254489</v>
      </c>
      <c r="CK13" s="35" t="s">
        <v>53</v>
      </c>
      <c r="CL13" s="35" t="s">
        <v>44</v>
      </c>
      <c r="CM13" s="35" t="s">
        <v>54</v>
      </c>
      <c r="CN13" s="35" t="s">
        <v>104</v>
      </c>
      <c r="CO13" s="36" t="n">
        <v>45309.6604166667</v>
      </c>
      <c r="CP13" s="35" t="s">
        <v>47</v>
      </c>
      <c r="CQ13" s="37" t="s">
        <v>71</v>
      </c>
      <c r="CR13" s="41"/>
      <c r="CS13" s="40" t="n">
        <v>2083</v>
      </c>
      <c r="CT13" s="35" t="n">
        <v>30309788</v>
      </c>
      <c r="CU13" s="35" t="s">
        <v>56</v>
      </c>
      <c r="CV13" s="35" t="s">
        <v>44</v>
      </c>
      <c r="CW13" s="35" t="s">
        <v>54</v>
      </c>
      <c r="CX13" s="35" t="s">
        <v>96</v>
      </c>
      <c r="CY13" s="36" t="n">
        <v>45308.7722222222</v>
      </c>
      <c r="CZ13" s="35" t="s">
        <v>47</v>
      </c>
      <c r="DA13" s="37" t="s">
        <v>71</v>
      </c>
    </row>
    <row r="14" customFormat="false" ht="15" hidden="false" customHeight="true" outlineLevel="0" collapsed="false">
      <c r="A14" s="42"/>
      <c r="B14" s="43" t="n">
        <v>12</v>
      </c>
      <c r="C14" s="34" t="n">
        <v>2044</v>
      </c>
      <c r="D14" s="35" t="n">
        <v>30178557</v>
      </c>
      <c r="E14" s="35" t="s">
        <v>56</v>
      </c>
      <c r="F14" s="35" t="s">
        <v>69</v>
      </c>
      <c r="G14" s="35" t="s">
        <v>54</v>
      </c>
      <c r="H14" s="35" t="s">
        <v>82</v>
      </c>
      <c r="I14" s="36" t="n">
        <v>45295.6645833333</v>
      </c>
      <c r="J14" s="35" t="s">
        <v>47</v>
      </c>
      <c r="K14" s="37" t="s">
        <v>71</v>
      </c>
      <c r="L14" s="58" t="n">
        <v>45295</v>
      </c>
      <c r="M14" s="45" t="n">
        <v>0.650694444444445</v>
      </c>
      <c r="N14" s="74" t="s">
        <v>47</v>
      </c>
      <c r="O14" s="58" t="n">
        <v>45295</v>
      </c>
      <c r="P14" s="45" t="n">
        <v>0.664583333333333</v>
      </c>
      <c r="Q14" s="58" t="n">
        <v>45295</v>
      </c>
      <c r="R14" s="45" t="n">
        <v>0.763194444444444</v>
      </c>
      <c r="S14" s="74" t="s">
        <v>47</v>
      </c>
      <c r="T14" s="58" t="n">
        <v>45295</v>
      </c>
      <c r="U14" s="50" t="n">
        <v>0.766666666666667</v>
      </c>
      <c r="V14" s="74" t="s">
        <v>47</v>
      </c>
      <c r="W14" s="51" t="n">
        <f aca="false">(U14+T14)-(P14+O14)</f>
        <v>0.102083333333333</v>
      </c>
      <c r="X14" s="58"/>
      <c r="Y14" s="45"/>
      <c r="Z14" s="73"/>
      <c r="AA14" s="53" t="n">
        <f aca="false">(Y14+X14)-(U14+T14)</f>
        <v>-45295.7666666667</v>
      </c>
      <c r="AB14" s="58"/>
      <c r="AC14" s="73"/>
      <c r="AD14" s="73"/>
      <c r="AE14" s="53" t="n">
        <f aca="false">(AC14+AB14)-(Y14+X14)</f>
        <v>0</v>
      </c>
      <c r="AF14" s="58"/>
      <c r="AG14" s="73"/>
      <c r="AH14" s="73"/>
      <c r="AI14" s="54"/>
      <c r="AJ14" s="55" t="n">
        <f aca="false">(AG14+AF14)-(U14+T14)</f>
        <v>-45295.7666666667</v>
      </c>
      <c r="AK14" s="73"/>
      <c r="AL14" s="73"/>
      <c r="AM14" s="73"/>
      <c r="AN14" s="55" t="n">
        <f aca="false">(AL14+AK14)-(U14+T14)</f>
        <v>-45295.7666666667</v>
      </c>
      <c r="AO14" s="75" t="n">
        <v>45298</v>
      </c>
      <c r="AP14" s="45" t="n">
        <v>0.401388888888889</v>
      </c>
      <c r="AQ14" s="57" t="n">
        <f aca="false">(AP14+AO14)-(U14+T14)</f>
        <v>2.63472222222222</v>
      </c>
      <c r="AR14" s="58" t="n">
        <v>45299</v>
      </c>
      <c r="AS14" s="45" t="n">
        <v>0.585416666666667</v>
      </c>
      <c r="AT14" s="74" t="s">
        <v>47</v>
      </c>
      <c r="AU14" s="59" t="n">
        <f aca="false">(AS14+AR14)-(U14+T14)</f>
        <v>3.81875</v>
      </c>
      <c r="AV14" s="60" t="n">
        <v>11087</v>
      </c>
      <c r="AW14" s="60" t="s">
        <v>140</v>
      </c>
      <c r="AX14" s="60" t="s">
        <v>98</v>
      </c>
      <c r="AY14" s="61" t="s">
        <v>99</v>
      </c>
      <c r="AZ14" s="43" t="s">
        <v>141</v>
      </c>
      <c r="BA14" s="85" t="s">
        <v>142</v>
      </c>
      <c r="BB14" s="90" t="s">
        <v>143</v>
      </c>
      <c r="BC14" s="79" t="s">
        <v>144</v>
      </c>
      <c r="BD14" s="66"/>
      <c r="BE14" s="67" t="s">
        <v>64</v>
      </c>
      <c r="BF14" s="68"/>
      <c r="BN14" s="97"/>
      <c r="BO14" s="111" t="s">
        <v>51</v>
      </c>
      <c r="BP14" s="112" t="n">
        <v>4</v>
      </c>
      <c r="BQ14" s="113" t="n">
        <v>0</v>
      </c>
      <c r="BR14" s="37" t="n">
        <v>1</v>
      </c>
      <c r="BS14" s="37" t="n">
        <v>0</v>
      </c>
      <c r="BT14" s="37" t="n">
        <v>2</v>
      </c>
      <c r="BU14" s="37" t="n">
        <v>1</v>
      </c>
      <c r="BV14" s="114" t="n">
        <v>4</v>
      </c>
      <c r="BW14" s="38"/>
      <c r="BX14" s="38"/>
      <c r="BY14" s="40" t="n">
        <v>2105</v>
      </c>
      <c r="BZ14" s="35" t="n">
        <v>30303597</v>
      </c>
      <c r="CA14" s="35" t="s">
        <v>49</v>
      </c>
      <c r="CB14" s="35" t="s">
        <v>44</v>
      </c>
      <c r="CC14" s="35" t="s">
        <v>80</v>
      </c>
      <c r="CD14" s="35" t="s">
        <v>81</v>
      </c>
      <c r="CE14" s="36" t="n">
        <v>45313.7243055556</v>
      </c>
      <c r="CF14" s="35" t="s">
        <v>47</v>
      </c>
      <c r="CG14" s="37" t="s">
        <v>52</v>
      </c>
      <c r="CH14" s="38"/>
      <c r="CI14" s="40" t="n">
        <v>2090</v>
      </c>
      <c r="CJ14" s="35" t="n">
        <v>1321129</v>
      </c>
      <c r="CK14" s="35" t="s">
        <v>53</v>
      </c>
      <c r="CL14" s="35" t="s">
        <v>44</v>
      </c>
      <c r="CM14" s="35" t="s">
        <v>54</v>
      </c>
      <c r="CN14" s="35" t="s">
        <v>87</v>
      </c>
      <c r="CO14" s="36" t="n">
        <v>45310.0347222222</v>
      </c>
      <c r="CP14" s="35" t="s">
        <v>47</v>
      </c>
      <c r="CQ14" s="37" t="s">
        <v>52</v>
      </c>
      <c r="CR14" s="41"/>
      <c r="CS14" s="40" t="n">
        <v>2123</v>
      </c>
      <c r="CT14" s="71" t="n">
        <v>30239611</v>
      </c>
      <c r="CU14" s="71" t="s">
        <v>56</v>
      </c>
      <c r="CV14" s="71" t="s">
        <v>69</v>
      </c>
      <c r="CW14" s="71" t="s">
        <v>145</v>
      </c>
      <c r="CX14" s="71" t="s">
        <v>146</v>
      </c>
      <c r="CY14" s="72" t="n">
        <v>45318.7159722222</v>
      </c>
      <c r="CZ14" s="71" t="s">
        <v>47</v>
      </c>
      <c r="DA14" s="37" t="s">
        <v>52</v>
      </c>
    </row>
    <row r="15" customFormat="false" ht="15" hidden="false" customHeight="true" outlineLevel="0" collapsed="false">
      <c r="A15" s="42"/>
      <c r="B15" s="43" t="n">
        <v>13</v>
      </c>
      <c r="C15" s="40" t="n">
        <v>2046</v>
      </c>
      <c r="D15" s="35" t="n">
        <v>30071263</v>
      </c>
      <c r="E15" s="35" t="s">
        <v>53</v>
      </c>
      <c r="F15" s="35" t="s">
        <v>44</v>
      </c>
      <c r="G15" s="35" t="s">
        <v>54</v>
      </c>
      <c r="H15" s="35" t="s">
        <v>55</v>
      </c>
      <c r="I15" s="36" t="n">
        <v>45297.6430555556</v>
      </c>
      <c r="J15" s="35" t="s">
        <v>47</v>
      </c>
      <c r="K15" s="37" t="s">
        <v>48</v>
      </c>
      <c r="L15" s="58" t="n">
        <v>45297</v>
      </c>
      <c r="M15" s="45" t="n">
        <v>0.638194444444444</v>
      </c>
      <c r="N15" s="74" t="s">
        <v>47</v>
      </c>
      <c r="O15" s="58" t="n">
        <v>45297</v>
      </c>
      <c r="P15" s="45" t="n">
        <v>0.643055555555556</v>
      </c>
      <c r="Q15" s="58" t="n">
        <v>45298</v>
      </c>
      <c r="R15" s="45" t="n">
        <v>0.602083333333333</v>
      </c>
      <c r="S15" s="74" t="s">
        <v>47</v>
      </c>
      <c r="T15" s="58" t="n">
        <v>45298</v>
      </c>
      <c r="U15" s="50" t="n">
        <v>0.665972222222222</v>
      </c>
      <c r="V15" s="74" t="s">
        <v>47</v>
      </c>
      <c r="W15" s="51" t="n">
        <f aca="false">(U15+T15)-(P15+O15)</f>
        <v>1.02291666666667</v>
      </c>
      <c r="X15" s="58"/>
      <c r="Y15" s="73"/>
      <c r="Z15" s="73"/>
      <c r="AA15" s="53" t="n">
        <f aca="false">(Y15+X15)-(U15+T15)</f>
        <v>-45298.6659722222</v>
      </c>
      <c r="AB15" s="58"/>
      <c r="AC15" s="73"/>
      <c r="AD15" s="73"/>
      <c r="AE15" s="53" t="n">
        <f aca="false">(AC15+AB15)-(Y15+X15)</f>
        <v>0</v>
      </c>
      <c r="AF15" s="58"/>
      <c r="AG15" s="73"/>
      <c r="AH15" s="73"/>
      <c r="AI15" s="54"/>
      <c r="AJ15" s="55" t="n">
        <f aca="false">(AG15+AF15)-(U15+T15)</f>
        <v>-45298.6659722222</v>
      </c>
      <c r="AK15" s="73"/>
      <c r="AL15" s="73"/>
      <c r="AM15" s="73"/>
      <c r="AN15" s="55" t="n">
        <f aca="false">(AL15+AK15)-(U15+T15)</f>
        <v>-45298.6659722222</v>
      </c>
      <c r="AO15" s="75" t="n">
        <v>45299</v>
      </c>
      <c r="AP15" s="45" t="n">
        <v>0.420833333333333</v>
      </c>
      <c r="AQ15" s="57" t="n">
        <f aca="false">(AP15+AO15)-(U15+T15)</f>
        <v>0.754861111111111</v>
      </c>
      <c r="AR15" s="58" t="n">
        <v>45300</v>
      </c>
      <c r="AS15" s="45" t="n">
        <v>0.467361111111111</v>
      </c>
      <c r="AT15" s="74" t="s">
        <v>47</v>
      </c>
      <c r="AU15" s="59" t="n">
        <f aca="false">(AS15+AR15)-(U15+T15)</f>
        <v>1.80138888888889</v>
      </c>
      <c r="AV15" s="60" t="n">
        <v>11866</v>
      </c>
      <c r="AW15" s="60" t="s">
        <v>147</v>
      </c>
      <c r="AX15" s="60" t="s">
        <v>90</v>
      </c>
      <c r="AY15" s="61" t="s">
        <v>91</v>
      </c>
      <c r="AZ15" s="61" t="s">
        <v>148</v>
      </c>
      <c r="BA15" s="85" t="s">
        <v>149</v>
      </c>
      <c r="BB15" s="90" t="s">
        <v>150</v>
      </c>
      <c r="BC15" s="79" t="s">
        <v>151</v>
      </c>
      <c r="BD15" s="66"/>
      <c r="BE15" s="67" t="s">
        <v>64</v>
      </c>
      <c r="BF15" s="68"/>
      <c r="BN15" s="97"/>
      <c r="BO15" s="111" t="s">
        <v>77</v>
      </c>
      <c r="BP15" s="112" t="n">
        <v>2</v>
      </c>
      <c r="BQ15" s="113" t="n">
        <v>0</v>
      </c>
      <c r="BR15" s="37" t="n">
        <v>2</v>
      </c>
      <c r="BS15" s="37" t="n">
        <v>0</v>
      </c>
      <c r="BT15" s="37" t="n">
        <v>0</v>
      </c>
      <c r="BU15" s="37" t="n">
        <v>0</v>
      </c>
      <c r="BV15" s="114" t="n">
        <v>2</v>
      </c>
      <c r="BW15" s="38"/>
      <c r="BX15" s="38"/>
      <c r="BY15" s="40" t="n">
        <v>2107</v>
      </c>
      <c r="BZ15" s="35" t="n">
        <v>30301934</v>
      </c>
      <c r="CA15" s="35" t="s">
        <v>49</v>
      </c>
      <c r="CB15" s="35" t="s">
        <v>44</v>
      </c>
      <c r="CC15" s="35" t="s">
        <v>80</v>
      </c>
      <c r="CD15" s="35" t="s">
        <v>81</v>
      </c>
      <c r="CE15" s="36" t="n">
        <v>45314.6125</v>
      </c>
      <c r="CF15" s="35" t="s">
        <v>47</v>
      </c>
      <c r="CG15" s="37" t="s">
        <v>52</v>
      </c>
      <c r="CH15" s="38"/>
      <c r="CI15" s="40" t="n">
        <v>2104</v>
      </c>
      <c r="CJ15" s="35" t="n">
        <v>30194469</v>
      </c>
      <c r="CK15" s="35" t="s">
        <v>53</v>
      </c>
      <c r="CL15" s="35" t="s">
        <v>69</v>
      </c>
      <c r="CM15" s="35" t="s">
        <v>54</v>
      </c>
      <c r="CN15" s="35" t="s">
        <v>152</v>
      </c>
      <c r="CO15" s="36" t="n">
        <v>45313.7388888889</v>
      </c>
      <c r="CP15" s="35" t="s">
        <v>77</v>
      </c>
      <c r="CQ15" s="37" t="s">
        <v>48</v>
      </c>
      <c r="CR15" s="41"/>
      <c r="CS15" s="34" t="n">
        <v>2142</v>
      </c>
      <c r="CT15" s="35" t="n">
        <v>30239611</v>
      </c>
      <c r="CU15" s="35" t="s">
        <v>56</v>
      </c>
      <c r="CV15" s="35" t="s">
        <v>69</v>
      </c>
      <c r="CW15" s="35" t="s">
        <v>80</v>
      </c>
      <c r="CX15" s="35" t="s">
        <v>153</v>
      </c>
      <c r="CY15" s="36" t="n">
        <v>45321.5611111111</v>
      </c>
      <c r="CZ15" s="35" t="s">
        <v>51</v>
      </c>
      <c r="DA15" s="37" t="s">
        <v>71</v>
      </c>
    </row>
    <row r="16" customFormat="false" ht="15" hidden="false" customHeight="true" outlineLevel="0" collapsed="false">
      <c r="A16" s="42"/>
      <c r="B16" s="43" t="n">
        <v>14</v>
      </c>
      <c r="C16" s="34" t="n">
        <v>2047</v>
      </c>
      <c r="D16" s="71" t="n">
        <v>30237906</v>
      </c>
      <c r="E16" s="71" t="s">
        <v>53</v>
      </c>
      <c r="F16" s="71" t="s">
        <v>44</v>
      </c>
      <c r="G16" s="71" t="s">
        <v>54</v>
      </c>
      <c r="H16" s="71" t="s">
        <v>87</v>
      </c>
      <c r="I16" s="72" t="n">
        <v>45297.7833333333</v>
      </c>
      <c r="J16" s="71" t="s">
        <v>47</v>
      </c>
      <c r="K16" s="37" t="s">
        <v>48</v>
      </c>
      <c r="L16" s="58" t="n">
        <v>45297</v>
      </c>
      <c r="M16" s="45" t="n">
        <v>0.641666666666667</v>
      </c>
      <c r="N16" s="74" t="s">
        <v>47</v>
      </c>
      <c r="O16" s="58" t="n">
        <v>45297</v>
      </c>
      <c r="P16" s="45" t="n">
        <v>0.783333333333333</v>
      </c>
      <c r="Q16" s="58" t="n">
        <v>45298</v>
      </c>
      <c r="R16" s="45" t="n">
        <v>0.629861111111111</v>
      </c>
      <c r="S16" s="74" t="s">
        <v>47</v>
      </c>
      <c r="T16" s="58" t="n">
        <v>45298</v>
      </c>
      <c r="U16" s="50" t="n">
        <v>0.667361111111111</v>
      </c>
      <c r="V16" s="74" t="s">
        <v>47</v>
      </c>
      <c r="W16" s="51" t="n">
        <f aca="false">(U16+T16)-(P16+O16)</f>
        <v>0.884027777777778</v>
      </c>
      <c r="X16" s="58" t="n">
        <v>45299</v>
      </c>
      <c r="Y16" s="45" t="n">
        <v>0.572222222222222</v>
      </c>
      <c r="Z16" s="46" t="s">
        <v>51</v>
      </c>
      <c r="AA16" s="53" t="n">
        <f aca="false">(Y16+X16)-(U16+T16)</f>
        <v>0.904861111111111</v>
      </c>
      <c r="AB16" s="58"/>
      <c r="AC16" s="45"/>
      <c r="AD16" s="73"/>
      <c r="AE16" s="53" t="n">
        <f aca="false">(AC16+AB16)-(Y16+X16)</f>
        <v>-45299.5722222222</v>
      </c>
      <c r="AF16" s="58"/>
      <c r="AG16" s="45"/>
      <c r="AH16" s="73"/>
      <c r="AI16" s="54"/>
      <c r="AJ16" s="55" t="n">
        <f aca="false">(AG16+AF16)-(U16+T16)</f>
        <v>-45298.6673611111</v>
      </c>
      <c r="AK16" s="58" t="n">
        <v>45300</v>
      </c>
      <c r="AL16" s="45" t="n">
        <v>0.482638888888889</v>
      </c>
      <c r="AM16" s="74" t="s">
        <v>47</v>
      </c>
      <c r="AN16" s="55" t="n">
        <f aca="false">(AL16+AK16)-(U16+T16)</f>
        <v>1.81527777777778</v>
      </c>
      <c r="AO16" s="75" t="n">
        <v>45298</v>
      </c>
      <c r="AP16" s="45" t="n">
        <v>0.890277777777778</v>
      </c>
      <c r="AQ16" s="57" t="n">
        <f aca="false">(AP16+AO16)-(U16+T16)</f>
        <v>0.222916666666667</v>
      </c>
      <c r="AR16" s="58"/>
      <c r="AS16" s="45"/>
      <c r="AT16" s="73"/>
      <c r="AU16" s="59" t="n">
        <f aca="false">(AS16+AR16)-(U16+T16)</f>
        <v>-45298.6673611111</v>
      </c>
      <c r="AV16" s="60"/>
      <c r="AW16" s="60"/>
      <c r="AX16" s="60" t="s">
        <v>98</v>
      </c>
      <c r="AY16" s="61" t="s">
        <v>110</v>
      </c>
      <c r="AZ16" s="43" t="s">
        <v>111</v>
      </c>
      <c r="BA16" s="85" t="s">
        <v>119</v>
      </c>
      <c r="BB16" s="90" t="s">
        <v>154</v>
      </c>
      <c r="BC16" s="79" t="s">
        <v>155</v>
      </c>
      <c r="BD16" s="66"/>
      <c r="BE16" s="115" t="s">
        <v>156</v>
      </c>
      <c r="BF16" s="68"/>
      <c r="BN16" s="97"/>
      <c r="BO16" s="111" t="s">
        <v>47</v>
      </c>
      <c r="BP16" s="112" t="n">
        <v>2</v>
      </c>
      <c r="BQ16" s="113" t="n">
        <v>1</v>
      </c>
      <c r="BR16" s="37" t="n">
        <v>1</v>
      </c>
      <c r="BS16" s="37" t="n">
        <v>1</v>
      </c>
      <c r="BT16" s="37" t="n">
        <v>0</v>
      </c>
      <c r="BU16" s="37" t="n">
        <v>0</v>
      </c>
      <c r="BV16" s="114" t="n">
        <v>2</v>
      </c>
      <c r="BW16" s="38"/>
      <c r="BX16" s="38"/>
      <c r="BY16" s="34" t="n">
        <v>2118</v>
      </c>
      <c r="BZ16" s="35" t="n">
        <v>1730272</v>
      </c>
      <c r="CA16" s="35" t="s">
        <v>49</v>
      </c>
      <c r="CB16" s="35" t="s">
        <v>44</v>
      </c>
      <c r="CC16" s="35" t="s">
        <v>45</v>
      </c>
      <c r="CD16" s="35" t="s">
        <v>79</v>
      </c>
      <c r="CE16" s="36" t="n">
        <v>45316.4006944444</v>
      </c>
      <c r="CF16" s="35" t="s">
        <v>77</v>
      </c>
      <c r="CG16" s="37" t="s">
        <v>52</v>
      </c>
      <c r="CH16" s="38"/>
      <c r="CI16" s="34" t="n">
        <v>2110</v>
      </c>
      <c r="CJ16" s="35" t="n">
        <v>30259928</v>
      </c>
      <c r="CK16" s="35" t="s">
        <v>53</v>
      </c>
      <c r="CL16" s="35" t="s">
        <v>44</v>
      </c>
      <c r="CM16" s="35" t="s">
        <v>54</v>
      </c>
      <c r="CN16" s="35" t="s">
        <v>87</v>
      </c>
      <c r="CO16" s="36" t="n">
        <v>45314.8333333333</v>
      </c>
      <c r="CP16" s="35" t="s">
        <v>47</v>
      </c>
      <c r="CQ16" s="37" t="s">
        <v>71</v>
      </c>
      <c r="CR16" s="41"/>
      <c r="CS16" s="40" t="n">
        <v>2143</v>
      </c>
      <c r="CT16" s="71" t="n">
        <v>30239611</v>
      </c>
      <c r="CU16" s="71" t="s">
        <v>56</v>
      </c>
      <c r="CV16" s="71" t="s">
        <v>69</v>
      </c>
      <c r="CW16" s="71" t="s">
        <v>80</v>
      </c>
      <c r="CX16" s="71" t="s">
        <v>157</v>
      </c>
      <c r="CY16" s="72" t="n">
        <v>45321.5722222222</v>
      </c>
      <c r="CZ16" s="71" t="s">
        <v>51</v>
      </c>
      <c r="DA16" s="37" t="s">
        <v>52</v>
      </c>
    </row>
    <row r="17" customFormat="false" ht="15" hidden="false" customHeight="true" outlineLevel="0" collapsed="false">
      <c r="A17" s="42"/>
      <c r="B17" s="43" t="n">
        <v>15</v>
      </c>
      <c r="C17" s="34" t="n">
        <v>2049</v>
      </c>
      <c r="D17" s="35" t="n">
        <v>1106561812</v>
      </c>
      <c r="E17" s="35" t="s">
        <v>53</v>
      </c>
      <c r="F17" s="35" t="s">
        <v>44</v>
      </c>
      <c r="G17" s="35" t="s">
        <v>54</v>
      </c>
      <c r="H17" s="35" t="s">
        <v>97</v>
      </c>
      <c r="I17" s="36" t="n">
        <v>45297.7833333333</v>
      </c>
      <c r="J17" s="35" t="s">
        <v>47</v>
      </c>
      <c r="K17" s="37" t="s">
        <v>71</v>
      </c>
      <c r="L17" s="58" t="n">
        <v>45297</v>
      </c>
      <c r="M17" s="45" t="n">
        <v>0.777777777777778</v>
      </c>
      <c r="N17" s="74" t="s">
        <v>47</v>
      </c>
      <c r="O17" s="58" t="n">
        <v>45297</v>
      </c>
      <c r="P17" s="45" t="n">
        <v>0.783333333333333</v>
      </c>
      <c r="Q17" s="58" t="n">
        <v>45298</v>
      </c>
      <c r="R17" s="45" t="n">
        <v>0.64375</v>
      </c>
      <c r="S17" s="74" t="s">
        <v>47</v>
      </c>
      <c r="T17" s="58" t="n">
        <v>45298</v>
      </c>
      <c r="U17" s="50" t="n">
        <v>0.647222222222222</v>
      </c>
      <c r="V17" s="74" t="s">
        <v>47</v>
      </c>
      <c r="W17" s="51" t="n">
        <f aca="false">(U17+T17)-(P17+O17)</f>
        <v>0.863888888888889</v>
      </c>
      <c r="X17" s="44" t="n">
        <v>45300</v>
      </c>
      <c r="Y17" s="45" t="n">
        <v>0.464583333333333</v>
      </c>
      <c r="Z17" s="74" t="s">
        <v>47</v>
      </c>
      <c r="AA17" s="53" t="n">
        <f aca="false">(Y17+X17)-(U17+T17)</f>
        <v>1.81736111111111</v>
      </c>
      <c r="AB17" s="58"/>
      <c r="AC17" s="73"/>
      <c r="AD17" s="73"/>
      <c r="AE17" s="53" t="n">
        <f aca="false">(AC17+AB17)-(Y17+X17)</f>
        <v>-45300.4645833333</v>
      </c>
      <c r="AF17" s="58"/>
      <c r="AG17" s="73"/>
      <c r="AH17" s="73"/>
      <c r="AI17" s="54"/>
      <c r="AJ17" s="55" t="n">
        <f aca="false">(AG17+AF17)-(U17+T17)</f>
        <v>-45298.6472222222</v>
      </c>
      <c r="AK17" s="73"/>
      <c r="AL17" s="73"/>
      <c r="AM17" s="73"/>
      <c r="AN17" s="55" t="n">
        <f aca="false">(AL17+AK17)-(U17+T17)</f>
        <v>-45298.6472222222</v>
      </c>
      <c r="AO17" s="75" t="n">
        <v>45301</v>
      </c>
      <c r="AP17" s="45" t="n">
        <v>0.502083333333333</v>
      </c>
      <c r="AQ17" s="57" t="n">
        <f aca="false">(AP17+AO17)-(U17+T17)</f>
        <v>2.85486111111111</v>
      </c>
      <c r="AR17" s="58" t="n">
        <v>45302</v>
      </c>
      <c r="AS17" s="45" t="n">
        <v>0.800694444444444</v>
      </c>
      <c r="AT17" s="74" t="s">
        <v>47</v>
      </c>
      <c r="AU17" s="59" t="n">
        <f aca="false">(AS17+AR17)-(U17+T17)</f>
        <v>4.15347222222222</v>
      </c>
      <c r="AV17" s="60" t="n">
        <v>3930</v>
      </c>
      <c r="AW17" s="60" t="s">
        <v>158</v>
      </c>
      <c r="AX17" s="60" t="s">
        <v>90</v>
      </c>
      <c r="AY17" s="61" t="s">
        <v>99</v>
      </c>
      <c r="AZ17" s="61" t="s">
        <v>106</v>
      </c>
      <c r="BA17" s="85" t="s">
        <v>159</v>
      </c>
      <c r="BB17" s="90" t="s">
        <v>160</v>
      </c>
      <c r="BC17" s="79" t="s">
        <v>161</v>
      </c>
      <c r="BD17" s="66"/>
      <c r="BE17" s="67" t="s">
        <v>64</v>
      </c>
      <c r="BF17" s="68"/>
      <c r="BN17" s="97"/>
      <c r="BO17" s="116" t="s">
        <v>139</v>
      </c>
      <c r="BP17" s="117" t="n">
        <v>8</v>
      </c>
      <c r="BQ17" s="118" t="n">
        <v>1</v>
      </c>
      <c r="BR17" s="119" t="n">
        <v>4</v>
      </c>
      <c r="BS17" s="119" t="n">
        <v>1</v>
      </c>
      <c r="BT17" s="119" t="n">
        <v>2</v>
      </c>
      <c r="BU17" s="119" t="n">
        <v>1</v>
      </c>
      <c r="BV17" s="120" t="n">
        <v>8</v>
      </c>
      <c r="BW17" s="38"/>
      <c r="BX17" s="38"/>
      <c r="BY17" s="34" t="n">
        <v>2121</v>
      </c>
      <c r="BZ17" s="71" t="n">
        <v>30207627</v>
      </c>
      <c r="CA17" s="71" t="s">
        <v>49</v>
      </c>
      <c r="CB17" s="71" t="s">
        <v>44</v>
      </c>
      <c r="CC17" s="71" t="s">
        <v>45</v>
      </c>
      <c r="CD17" s="71" t="s">
        <v>50</v>
      </c>
      <c r="CE17" s="72" t="n">
        <v>45318.6479166667</v>
      </c>
      <c r="CF17" s="71" t="s">
        <v>51</v>
      </c>
      <c r="CG17" s="37" t="s">
        <v>71</v>
      </c>
      <c r="CH17" s="38"/>
      <c r="CI17" s="40" t="n">
        <v>2116</v>
      </c>
      <c r="CJ17" s="80" t="n">
        <v>20265882</v>
      </c>
      <c r="CK17" s="80" t="s">
        <v>53</v>
      </c>
      <c r="CL17" s="80" t="s">
        <v>69</v>
      </c>
      <c r="CM17" s="80" t="s">
        <v>54</v>
      </c>
      <c r="CN17" s="80" t="s">
        <v>152</v>
      </c>
      <c r="CO17" s="81" t="n">
        <v>45316.3701388889</v>
      </c>
      <c r="CP17" s="80" t="s">
        <v>47</v>
      </c>
      <c r="CQ17" s="37" t="s">
        <v>71</v>
      </c>
      <c r="CR17" s="41"/>
      <c r="CS17" s="38"/>
      <c r="CT17" s="38"/>
      <c r="CU17" s="38"/>
      <c r="CV17" s="38"/>
      <c r="CW17" s="38"/>
      <c r="CX17" s="38"/>
      <c r="CY17" s="38"/>
      <c r="CZ17" s="38"/>
      <c r="DA17" s="38"/>
    </row>
    <row r="18" customFormat="false" ht="15" hidden="false" customHeight="true" outlineLevel="0" collapsed="false">
      <c r="A18" s="42"/>
      <c r="B18" s="43" t="n">
        <v>16</v>
      </c>
      <c r="C18" s="40" t="n">
        <v>2050</v>
      </c>
      <c r="D18" s="35" t="n">
        <v>30308162</v>
      </c>
      <c r="E18" s="35" t="s">
        <v>56</v>
      </c>
      <c r="F18" s="35" t="s">
        <v>69</v>
      </c>
      <c r="G18" s="35" t="s">
        <v>54</v>
      </c>
      <c r="H18" s="35" t="s">
        <v>88</v>
      </c>
      <c r="I18" s="36" t="n">
        <v>45297.8222222222</v>
      </c>
      <c r="J18" s="35" t="s">
        <v>47</v>
      </c>
      <c r="K18" s="37" t="s">
        <v>52</v>
      </c>
      <c r="L18" s="58" t="n">
        <v>45297</v>
      </c>
      <c r="M18" s="45" t="n">
        <v>0.81875</v>
      </c>
      <c r="N18" s="74" t="s">
        <v>47</v>
      </c>
      <c r="O18" s="58" t="n">
        <v>45297</v>
      </c>
      <c r="P18" s="45" t="n">
        <v>0.822222222222222</v>
      </c>
      <c r="Q18" s="58" t="n">
        <v>45298</v>
      </c>
      <c r="R18" s="45" t="n">
        <v>0.614583333333333</v>
      </c>
      <c r="S18" s="74" t="s">
        <v>47</v>
      </c>
      <c r="T18" s="58" t="n">
        <v>45298</v>
      </c>
      <c r="U18" s="50" t="n">
        <v>0.746527777777778</v>
      </c>
      <c r="V18" s="46" t="s">
        <v>51</v>
      </c>
      <c r="W18" s="51" t="n">
        <f aca="false">(U18+T18)-(P18+O18)</f>
        <v>0.924305555555556</v>
      </c>
      <c r="X18" s="58"/>
      <c r="Y18" s="45"/>
      <c r="Z18" s="73"/>
      <c r="AA18" s="53" t="n">
        <f aca="false">(Y18+X18)-(U18+T18)</f>
        <v>-45298.7465277778</v>
      </c>
      <c r="AB18" s="58"/>
      <c r="AC18" s="73"/>
      <c r="AD18" s="73"/>
      <c r="AE18" s="53" t="n">
        <f aca="false">(AC18+AB18)-(Y18+X18)</f>
        <v>0</v>
      </c>
      <c r="AF18" s="58"/>
      <c r="AG18" s="73"/>
      <c r="AH18" s="73"/>
      <c r="AI18" s="54"/>
      <c r="AJ18" s="55" t="n">
        <f aca="false">(AG18+AF18)-(U18+T18)</f>
        <v>-45298.7465277778</v>
      </c>
      <c r="AK18" s="73"/>
      <c r="AL18" s="73"/>
      <c r="AM18" s="73"/>
      <c r="AN18" s="55" t="n">
        <f aca="false">(AL18+AK18)-(U18+T18)</f>
        <v>-45298.7465277778</v>
      </c>
      <c r="AO18" s="75"/>
      <c r="AP18" s="45"/>
      <c r="AQ18" s="57" t="n">
        <f aca="false">(AP18+AO18)-(U18+T18)</f>
        <v>-45298.7465277778</v>
      </c>
      <c r="AR18" s="58" t="n">
        <v>45299</v>
      </c>
      <c r="AS18" s="45" t="n">
        <v>0.61875</v>
      </c>
      <c r="AT18" s="74" t="s">
        <v>47</v>
      </c>
      <c r="AU18" s="59" t="n">
        <f aca="false">(AS18+AR18)-(U18+T18)</f>
        <v>0.872222222222222</v>
      </c>
      <c r="AV18" s="60" t="n">
        <v>4918</v>
      </c>
      <c r="AW18" s="60" t="s">
        <v>162</v>
      </c>
      <c r="AX18" s="60" t="s">
        <v>90</v>
      </c>
      <c r="AY18" s="61" t="s">
        <v>99</v>
      </c>
      <c r="AZ18" s="61" t="s">
        <v>106</v>
      </c>
      <c r="BA18" s="79" t="s">
        <v>163</v>
      </c>
      <c r="BB18" s="90" t="s">
        <v>164</v>
      </c>
      <c r="BC18" s="79" t="s">
        <v>165</v>
      </c>
      <c r="BD18" s="66"/>
      <c r="BE18" s="67" t="s">
        <v>64</v>
      </c>
      <c r="BF18" s="68"/>
      <c r="BP18" s="38"/>
      <c r="BQ18" s="38"/>
      <c r="BR18" s="38"/>
      <c r="BS18" s="38"/>
      <c r="BT18" s="38"/>
      <c r="BU18" s="38"/>
      <c r="BV18" s="38"/>
      <c r="BW18" s="38"/>
      <c r="BX18" s="38"/>
      <c r="BY18" s="34" t="n">
        <v>2122</v>
      </c>
      <c r="BZ18" s="35" t="n">
        <v>30110473</v>
      </c>
      <c r="CA18" s="35" t="s">
        <v>49</v>
      </c>
      <c r="CB18" s="35" t="s">
        <v>65</v>
      </c>
      <c r="CC18" s="35" t="s">
        <v>45</v>
      </c>
      <c r="CD18" s="35" t="s">
        <v>68</v>
      </c>
      <c r="CE18" s="36" t="n">
        <v>45318.6569444445</v>
      </c>
      <c r="CF18" s="35" t="s">
        <v>51</v>
      </c>
      <c r="CG18" s="37" t="s">
        <v>71</v>
      </c>
      <c r="CH18" s="38"/>
      <c r="CI18" s="40" t="n">
        <v>2134</v>
      </c>
      <c r="CJ18" s="35" t="n">
        <v>30075758</v>
      </c>
      <c r="CK18" s="35" t="s">
        <v>53</v>
      </c>
      <c r="CL18" s="35" t="s">
        <v>44</v>
      </c>
      <c r="CM18" s="35" t="s">
        <v>54</v>
      </c>
      <c r="CN18" s="35" t="s">
        <v>166</v>
      </c>
      <c r="CO18" s="36" t="n">
        <v>45319.9722222222</v>
      </c>
      <c r="CP18" s="35" t="s">
        <v>51</v>
      </c>
      <c r="CQ18" s="37" t="s">
        <v>48</v>
      </c>
      <c r="CR18" s="41"/>
      <c r="CS18" s="38"/>
      <c r="CT18" s="38"/>
      <c r="CU18" s="38"/>
      <c r="CV18" s="38"/>
      <c r="CW18" s="38"/>
      <c r="CX18" s="38"/>
      <c r="CY18" s="38"/>
      <c r="CZ18" s="38"/>
      <c r="DA18" s="38"/>
    </row>
    <row r="19" customFormat="false" ht="15" hidden="false" customHeight="true" outlineLevel="0" collapsed="false">
      <c r="A19" s="42"/>
      <c r="B19" s="43" t="n">
        <v>17</v>
      </c>
      <c r="C19" s="34" t="n">
        <v>2051</v>
      </c>
      <c r="D19" s="35" t="n">
        <v>30074927</v>
      </c>
      <c r="E19" s="35" t="s">
        <v>53</v>
      </c>
      <c r="F19" s="35" t="s">
        <v>44</v>
      </c>
      <c r="G19" s="35" t="s">
        <v>54</v>
      </c>
      <c r="H19" s="35" t="s">
        <v>104</v>
      </c>
      <c r="I19" s="36" t="n">
        <v>45297.8895833333</v>
      </c>
      <c r="J19" s="91" t="s">
        <v>47</v>
      </c>
      <c r="K19" s="37" t="s">
        <v>71</v>
      </c>
      <c r="L19" s="58" t="n">
        <v>45297</v>
      </c>
      <c r="M19" s="45" t="n">
        <v>0.889583333333333</v>
      </c>
      <c r="N19" s="74" t="s">
        <v>47</v>
      </c>
      <c r="O19" s="58" t="n">
        <v>45297</v>
      </c>
      <c r="P19" s="45" t="n">
        <v>0.889583333333333</v>
      </c>
      <c r="Q19" s="58" t="n">
        <v>45298</v>
      </c>
      <c r="R19" s="45" t="n">
        <v>0.635416666666667</v>
      </c>
      <c r="S19" s="74" t="s">
        <v>47</v>
      </c>
      <c r="T19" s="58" t="n">
        <v>45298</v>
      </c>
      <c r="U19" s="50" t="n">
        <v>0.809722222222222</v>
      </c>
      <c r="V19" s="74" t="s">
        <v>47</v>
      </c>
      <c r="W19" s="51" t="n">
        <f aca="false">(U19+T19)-(P19+O19)</f>
        <v>0.920138888888889</v>
      </c>
      <c r="X19" s="58" t="n">
        <v>45300</v>
      </c>
      <c r="Y19" s="45" t="n">
        <v>0.465277777777778</v>
      </c>
      <c r="Z19" s="74" t="s">
        <v>47</v>
      </c>
      <c r="AA19" s="53" t="n">
        <f aca="false">(Y19+X19)-(U19+T19)</f>
        <v>1.65555555555556</v>
      </c>
      <c r="AB19" s="58" t="n">
        <v>45302</v>
      </c>
      <c r="AC19" s="45" t="n">
        <v>0.771527777777778</v>
      </c>
      <c r="AD19" s="74" t="s">
        <v>47</v>
      </c>
      <c r="AE19" s="53" t="n">
        <f aca="false">(AC19+AB19)-(Y19+X19)</f>
        <v>2.30625</v>
      </c>
      <c r="AF19" s="58" t="n">
        <v>45308</v>
      </c>
      <c r="AG19" s="45" t="n">
        <v>0.636111111111111</v>
      </c>
      <c r="AH19" s="74" t="s">
        <v>47</v>
      </c>
      <c r="AI19" s="98" t="s">
        <v>117</v>
      </c>
      <c r="AJ19" s="55" t="n">
        <f aca="false">(AG19+AF19)-(U19+T19)</f>
        <v>9.82638888888889</v>
      </c>
      <c r="AK19" s="73"/>
      <c r="AL19" s="73"/>
      <c r="AM19" s="73"/>
      <c r="AN19" s="55" t="n">
        <f aca="false">(AL19+AK19)-(U19+T19)</f>
        <v>-45298.8097222222</v>
      </c>
      <c r="AO19" s="121" t="n">
        <v>45314</v>
      </c>
      <c r="AP19" s="45" t="n">
        <v>0.954166666666667</v>
      </c>
      <c r="AQ19" s="57" t="n">
        <f aca="false">(AP19+AO19)-(U19+T19)</f>
        <v>16.1444444444444</v>
      </c>
      <c r="AR19" s="58" t="n">
        <v>45469</v>
      </c>
      <c r="AS19" s="45" t="n">
        <v>0.465277777777778</v>
      </c>
      <c r="AT19" s="74" t="s">
        <v>47</v>
      </c>
      <c r="AU19" s="59" t="n">
        <f aca="false">(AS19+AR19)-(U19+T19)</f>
        <v>170.655555555556</v>
      </c>
      <c r="AV19" s="60" t="n">
        <v>15608</v>
      </c>
      <c r="AW19" s="60" t="s">
        <v>167</v>
      </c>
      <c r="AX19" s="60" t="s">
        <v>90</v>
      </c>
      <c r="AY19" s="61" t="s">
        <v>110</v>
      </c>
      <c r="AZ19" s="101" t="s">
        <v>132</v>
      </c>
      <c r="BA19" s="61" t="s">
        <v>119</v>
      </c>
      <c r="BB19" s="122" t="s">
        <v>168</v>
      </c>
      <c r="BC19" s="101" t="s">
        <v>169</v>
      </c>
      <c r="BD19" s="66"/>
      <c r="BE19" s="67" t="s">
        <v>64</v>
      </c>
      <c r="BF19" s="68"/>
      <c r="BO19" s="123" t="s">
        <v>170</v>
      </c>
      <c r="BP19" s="124" t="n">
        <v>8</v>
      </c>
      <c r="BQ19" s="125" t="n">
        <f aca="false">BP19/BP41</f>
        <v>0.123076923076923</v>
      </c>
      <c r="BR19" s="38"/>
      <c r="BS19" s="38"/>
      <c r="BT19" s="38"/>
      <c r="BU19" s="38"/>
      <c r="BV19" s="38"/>
      <c r="BW19" s="38"/>
      <c r="BX19" s="38"/>
      <c r="BY19" s="40" t="n">
        <v>2126</v>
      </c>
      <c r="BZ19" s="35" t="n">
        <v>30299442</v>
      </c>
      <c r="CA19" s="35" t="s">
        <v>49</v>
      </c>
      <c r="CB19" s="35" t="s">
        <v>44</v>
      </c>
      <c r="CC19" s="35" t="s">
        <v>54</v>
      </c>
      <c r="CD19" s="35" t="s">
        <v>171</v>
      </c>
      <c r="CE19" s="36" t="n">
        <v>45319.6111111111</v>
      </c>
      <c r="CF19" s="35" t="s">
        <v>47</v>
      </c>
      <c r="CG19" s="37" t="s">
        <v>52</v>
      </c>
      <c r="CH19" s="38"/>
      <c r="CI19" s="126" t="n">
        <v>2153</v>
      </c>
      <c r="CJ19" s="127" t="n">
        <v>1842668</v>
      </c>
      <c r="CK19" s="127" t="s">
        <v>53</v>
      </c>
      <c r="CL19" s="127" t="s">
        <v>44</v>
      </c>
      <c r="CM19" s="127" t="s">
        <v>45</v>
      </c>
      <c r="CN19" s="127" t="s">
        <v>46</v>
      </c>
      <c r="CO19" s="128" t="n">
        <v>45322.8569444444</v>
      </c>
      <c r="CP19" s="127" t="s">
        <v>47</v>
      </c>
      <c r="CQ19" s="37" t="s">
        <v>48</v>
      </c>
      <c r="CR19" s="41"/>
      <c r="CS19" s="38"/>
      <c r="CT19" s="38"/>
      <c r="CU19" s="38"/>
      <c r="CV19" s="38"/>
      <c r="CW19" s="38"/>
      <c r="CX19" s="38"/>
      <c r="CY19" s="38"/>
      <c r="CZ19" s="38"/>
      <c r="DA19" s="38"/>
    </row>
    <row r="20" customFormat="false" ht="15" hidden="false" customHeight="true" outlineLevel="0" collapsed="false">
      <c r="A20" s="42"/>
      <c r="B20" s="43" t="n">
        <v>18</v>
      </c>
      <c r="C20" s="40" t="n">
        <v>2052</v>
      </c>
      <c r="D20" s="71" t="n">
        <v>30308251</v>
      </c>
      <c r="E20" s="71" t="s">
        <v>53</v>
      </c>
      <c r="F20" s="71" t="s">
        <v>44</v>
      </c>
      <c r="G20" s="71" t="s">
        <v>54</v>
      </c>
      <c r="H20" s="71" t="s">
        <v>87</v>
      </c>
      <c r="I20" s="72" t="n">
        <v>45298.7083333333</v>
      </c>
      <c r="J20" s="71" t="s">
        <v>51</v>
      </c>
      <c r="K20" s="37" t="s">
        <v>52</v>
      </c>
      <c r="L20" s="58" t="n">
        <v>45298</v>
      </c>
      <c r="M20" s="45" t="n">
        <v>0.708333333333333</v>
      </c>
      <c r="N20" s="46" t="s">
        <v>51</v>
      </c>
      <c r="O20" s="58" t="n">
        <v>45298</v>
      </c>
      <c r="P20" s="45" t="n">
        <v>0.708333333333333</v>
      </c>
      <c r="Q20" s="58"/>
      <c r="R20" s="45"/>
      <c r="S20" s="73"/>
      <c r="T20" s="58" t="n">
        <v>45298</v>
      </c>
      <c r="U20" s="50" t="n">
        <v>0.711111111111111</v>
      </c>
      <c r="V20" s="46" t="s">
        <v>51</v>
      </c>
      <c r="W20" s="51" t="n">
        <f aca="false">(U20+T20)-(P20+O20)</f>
        <v>0.00277777777777778</v>
      </c>
      <c r="X20" s="58"/>
      <c r="Y20" s="45"/>
      <c r="Z20" s="73"/>
      <c r="AA20" s="53" t="n">
        <f aca="false">(Y20+X20)-(U20+T20)</f>
        <v>-45298.7111111111</v>
      </c>
      <c r="AB20" s="58"/>
      <c r="AC20" s="45"/>
      <c r="AD20" s="73"/>
      <c r="AE20" s="53" t="n">
        <f aca="false">(AC20+AB20)-(Y20+X20)</f>
        <v>0</v>
      </c>
      <c r="AF20" s="58"/>
      <c r="AG20" s="45"/>
      <c r="AH20" s="73"/>
      <c r="AI20" s="54"/>
      <c r="AJ20" s="55" t="n">
        <f aca="false">(AG20+AF20)-(U20+T20)</f>
        <v>-45298.7111111111</v>
      </c>
      <c r="AK20" s="58" t="n">
        <v>45298</v>
      </c>
      <c r="AL20" s="50" t="n">
        <v>0.7375</v>
      </c>
      <c r="AM20" s="46" t="s">
        <v>51</v>
      </c>
      <c r="AN20" s="55" t="n">
        <f aca="false">(AL20+AK20)-(U20+T20)</f>
        <v>0.0263888888888889</v>
      </c>
      <c r="AO20" s="75" t="n">
        <v>45298</v>
      </c>
      <c r="AP20" s="45" t="n">
        <v>0.725694444444444</v>
      </c>
      <c r="AQ20" s="57" t="n">
        <f aca="false">(AP20+AO20)-(U20+T20)</f>
        <v>0.0145833333333333</v>
      </c>
      <c r="AR20" s="58"/>
      <c r="AS20" s="45"/>
      <c r="AT20" s="73"/>
      <c r="AU20" s="59" t="n">
        <f aca="false">(AS20+AR20)-(U20+T20)</f>
        <v>-45298.7111111111</v>
      </c>
      <c r="AV20" s="60"/>
      <c r="AW20" s="60"/>
      <c r="AX20" s="60" t="s">
        <v>90</v>
      </c>
      <c r="AY20" s="61" t="s">
        <v>99</v>
      </c>
      <c r="AZ20" s="62" t="s">
        <v>83</v>
      </c>
      <c r="BA20" s="61" t="s">
        <v>172</v>
      </c>
      <c r="BB20" s="122" t="s">
        <v>173</v>
      </c>
      <c r="BC20" s="101" t="s">
        <v>174</v>
      </c>
      <c r="BD20" s="66"/>
      <c r="BE20" s="129" t="s">
        <v>64</v>
      </c>
      <c r="BF20" s="68"/>
      <c r="BJ20" s="130"/>
      <c r="BK20" s="130"/>
      <c r="BO20" s="38"/>
      <c r="BP20" s="38"/>
      <c r="BQ20" s="38"/>
      <c r="BR20" s="38"/>
      <c r="BS20" s="38"/>
      <c r="BT20" s="38"/>
      <c r="BU20" s="38"/>
      <c r="BV20" s="38"/>
      <c r="BW20" s="38"/>
      <c r="BX20" s="38"/>
      <c r="BY20" s="34" t="n">
        <v>2127</v>
      </c>
      <c r="BZ20" s="35" t="n">
        <v>1411694</v>
      </c>
      <c r="CA20" s="35" t="s">
        <v>49</v>
      </c>
      <c r="CB20" s="35" t="s">
        <v>44</v>
      </c>
      <c r="CC20" s="35" t="s">
        <v>45</v>
      </c>
      <c r="CD20" s="35" t="s">
        <v>79</v>
      </c>
      <c r="CE20" s="36" t="n">
        <v>45319.6569444445</v>
      </c>
      <c r="CF20" s="35" t="s">
        <v>47</v>
      </c>
      <c r="CG20" s="37" t="s">
        <v>71</v>
      </c>
      <c r="CH20" s="38"/>
      <c r="CI20" s="41"/>
      <c r="CJ20" s="41"/>
      <c r="CK20" s="41"/>
      <c r="CL20" s="41"/>
      <c r="CM20" s="41"/>
      <c r="CN20" s="41"/>
      <c r="CO20" s="41"/>
      <c r="CP20" s="41"/>
      <c r="CQ20" s="41"/>
      <c r="CR20" s="41"/>
      <c r="CS20" s="131" t="s">
        <v>135</v>
      </c>
      <c r="CT20" s="132" t="s">
        <v>136</v>
      </c>
      <c r="CU20" s="105" t="s">
        <v>137</v>
      </c>
      <c r="CV20" s="106" t="s">
        <v>52</v>
      </c>
      <c r="CW20" s="107" t="s">
        <v>48</v>
      </c>
      <c r="CX20" s="108" t="s">
        <v>67</v>
      </c>
      <c r="CY20" s="109" t="s">
        <v>138</v>
      </c>
      <c r="CZ20" s="110" t="s">
        <v>139</v>
      </c>
      <c r="DA20" s="38"/>
    </row>
    <row r="21" customFormat="false" ht="15" hidden="false" customHeight="true" outlineLevel="0" collapsed="false">
      <c r="A21" s="42"/>
      <c r="B21" s="43" t="n">
        <v>19</v>
      </c>
      <c r="C21" s="39" t="n">
        <v>2053</v>
      </c>
      <c r="D21" s="35" t="n">
        <v>30308251</v>
      </c>
      <c r="E21" s="35" t="s">
        <v>49</v>
      </c>
      <c r="F21" s="35" t="s">
        <v>44</v>
      </c>
      <c r="G21" s="35" t="s">
        <v>54</v>
      </c>
      <c r="H21" s="35" t="s">
        <v>87</v>
      </c>
      <c r="I21" s="36" t="n">
        <v>45298.7375</v>
      </c>
      <c r="J21" s="35" t="s">
        <v>51</v>
      </c>
      <c r="K21" s="37" t="s">
        <v>52</v>
      </c>
      <c r="L21" s="58" t="n">
        <v>45298</v>
      </c>
      <c r="M21" s="45" t="n">
        <v>0.7375</v>
      </c>
      <c r="N21" s="46" t="s">
        <v>51</v>
      </c>
      <c r="O21" s="58" t="n">
        <v>45298</v>
      </c>
      <c r="P21" s="45" t="n">
        <v>0.7375</v>
      </c>
      <c r="Q21" s="58"/>
      <c r="R21" s="45"/>
      <c r="S21" s="73"/>
      <c r="T21" s="58" t="n">
        <v>45298</v>
      </c>
      <c r="U21" s="50" t="n">
        <v>0.739583333333333</v>
      </c>
      <c r="V21" s="46" t="s">
        <v>51</v>
      </c>
      <c r="W21" s="51" t="n">
        <f aca="false">(U21+T21)-(P21+O21)</f>
        <v>0.00208333333333333</v>
      </c>
      <c r="X21" s="58"/>
      <c r="Y21" s="73"/>
      <c r="Z21" s="73"/>
      <c r="AA21" s="53" t="n">
        <f aca="false">(Y21+X21)-(U21+T21)</f>
        <v>-45298.7395833333</v>
      </c>
      <c r="AB21" s="58"/>
      <c r="AC21" s="73"/>
      <c r="AD21" s="73"/>
      <c r="AE21" s="53" t="n">
        <f aca="false">(AC21+AB21)-(Y21+X21)</f>
        <v>0</v>
      </c>
      <c r="AF21" s="58"/>
      <c r="AG21" s="73"/>
      <c r="AH21" s="73"/>
      <c r="AI21" s="54"/>
      <c r="AJ21" s="55" t="n">
        <f aca="false">(AG21+AF21)-(U21+T21)</f>
        <v>-45298.7395833333</v>
      </c>
      <c r="AK21" s="73"/>
      <c r="AL21" s="73"/>
      <c r="AM21" s="73"/>
      <c r="AN21" s="55" t="n">
        <f aca="false">(AL21+AK21)-(U21+T21)</f>
        <v>-45298.7395833333</v>
      </c>
      <c r="AO21" s="75" t="n">
        <v>45298</v>
      </c>
      <c r="AP21" s="45" t="n">
        <v>0.747916666666667</v>
      </c>
      <c r="AQ21" s="57" t="n">
        <f aca="false">(AP21+AO21)-(U21+T21)</f>
        <v>0.00833333333333333</v>
      </c>
      <c r="AR21" s="58" t="n">
        <v>45299</v>
      </c>
      <c r="AS21" s="45" t="n">
        <v>0.483333333333333</v>
      </c>
      <c r="AT21" s="46" t="s">
        <v>51</v>
      </c>
      <c r="AU21" s="59" t="n">
        <f aca="false">(AS21+AR21)-(U21+T21)</f>
        <v>0.74375</v>
      </c>
      <c r="AV21" s="60"/>
      <c r="AW21" s="60"/>
      <c r="AX21" s="60" t="s">
        <v>90</v>
      </c>
      <c r="AY21" s="61" t="s">
        <v>99</v>
      </c>
      <c r="AZ21" s="62" t="s">
        <v>83</v>
      </c>
      <c r="BA21" s="61" t="s">
        <v>172</v>
      </c>
      <c r="BB21" s="122" t="s">
        <v>173</v>
      </c>
      <c r="BC21" s="101" t="s">
        <v>174</v>
      </c>
      <c r="BD21" s="66"/>
      <c r="BE21" s="129" t="s">
        <v>64</v>
      </c>
      <c r="BF21" s="68"/>
      <c r="BJ21" s="130"/>
      <c r="BK21" s="130"/>
      <c r="BL21" s="133"/>
      <c r="BM21" s="134"/>
      <c r="BN21" s="134"/>
      <c r="BO21" s="135" t="s">
        <v>52</v>
      </c>
      <c r="BP21" s="136" t="s">
        <v>48</v>
      </c>
      <c r="BQ21" s="108" t="s">
        <v>67</v>
      </c>
      <c r="BR21" s="137" t="s">
        <v>138</v>
      </c>
      <c r="BS21" s="38"/>
      <c r="BT21" s="38"/>
      <c r="BU21" s="38"/>
      <c r="BV21" s="38"/>
      <c r="BW21" s="38"/>
      <c r="BX21" s="38"/>
      <c r="BY21" s="34" t="n">
        <v>2128</v>
      </c>
      <c r="BZ21" s="35" t="n">
        <v>30308109</v>
      </c>
      <c r="CA21" s="35" t="s">
        <v>49</v>
      </c>
      <c r="CB21" s="35" t="s">
        <v>44</v>
      </c>
      <c r="CC21" s="35" t="s">
        <v>54</v>
      </c>
      <c r="CD21" s="35" t="s">
        <v>128</v>
      </c>
      <c r="CE21" s="36" t="n">
        <v>45319.6673611111</v>
      </c>
      <c r="CF21" s="35" t="s">
        <v>47</v>
      </c>
      <c r="CG21" s="37" t="s">
        <v>71</v>
      </c>
      <c r="CH21" s="38"/>
      <c r="CI21" s="38"/>
      <c r="CJ21" s="38"/>
      <c r="CK21" s="38"/>
      <c r="CL21" s="38"/>
      <c r="CM21" s="38"/>
      <c r="CN21" s="38"/>
      <c r="CO21" s="38"/>
      <c r="CP21" s="38"/>
      <c r="CQ21" s="38"/>
      <c r="CR21" s="41"/>
      <c r="CS21" s="138" t="s">
        <v>51</v>
      </c>
      <c r="CT21" s="112" t="n">
        <v>3</v>
      </c>
      <c r="CU21" s="113" t="n">
        <f aca="false">CT21/CT24</f>
        <v>0.2</v>
      </c>
      <c r="CV21" s="37" t="n">
        <v>1</v>
      </c>
      <c r="CW21" s="37" t="n">
        <v>0</v>
      </c>
      <c r="CX21" s="37" t="n">
        <v>0</v>
      </c>
      <c r="CY21" s="37" t="n">
        <v>2</v>
      </c>
      <c r="CZ21" s="114" t="n">
        <v>3</v>
      </c>
      <c r="DA21" s="38"/>
    </row>
    <row r="22" customFormat="false" ht="15" hidden="false" customHeight="true" outlineLevel="0" collapsed="false">
      <c r="A22" s="42" t="n">
        <v>2</v>
      </c>
      <c r="B22" s="43" t="n">
        <v>20</v>
      </c>
      <c r="C22" s="34" t="n">
        <v>2055</v>
      </c>
      <c r="D22" s="35" t="n">
        <v>30118804</v>
      </c>
      <c r="E22" s="35" t="s">
        <v>56</v>
      </c>
      <c r="F22" s="35" t="s">
        <v>44</v>
      </c>
      <c r="G22" s="35" t="s">
        <v>54</v>
      </c>
      <c r="H22" s="35" t="s">
        <v>96</v>
      </c>
      <c r="I22" s="36" t="n">
        <v>45299.5180555556</v>
      </c>
      <c r="J22" s="35" t="s">
        <v>47</v>
      </c>
      <c r="K22" s="37" t="s">
        <v>71</v>
      </c>
      <c r="L22" s="58" t="n">
        <v>45298</v>
      </c>
      <c r="M22" s="45" t="n">
        <v>0.870138888888889</v>
      </c>
      <c r="N22" s="74" t="s">
        <v>47</v>
      </c>
      <c r="O22" s="58" t="n">
        <v>45299</v>
      </c>
      <c r="P22" s="45" t="n">
        <v>0.518055555555556</v>
      </c>
      <c r="Q22" s="58" t="n">
        <v>45299</v>
      </c>
      <c r="R22" s="45" t="n">
        <v>0.627777777777778</v>
      </c>
      <c r="S22" s="74" t="s">
        <v>47</v>
      </c>
      <c r="T22" s="58" t="n">
        <v>45299</v>
      </c>
      <c r="U22" s="50" t="n">
        <v>0.629166666666667</v>
      </c>
      <c r="V22" s="74" t="s">
        <v>47</v>
      </c>
      <c r="W22" s="51" t="n">
        <f aca="false">(U22+T22)-(P22+O22)</f>
        <v>0.111111111111111</v>
      </c>
      <c r="X22" s="58" t="n">
        <v>45302</v>
      </c>
      <c r="Y22" s="45" t="n">
        <v>0.800694444444444</v>
      </c>
      <c r="Z22" s="74" t="s">
        <v>47</v>
      </c>
      <c r="AA22" s="53" t="n">
        <f aca="false">(Y22+X22)-(U22+T22)</f>
        <v>3.17152777777778</v>
      </c>
      <c r="AB22" s="58"/>
      <c r="AC22" s="73"/>
      <c r="AD22" s="73"/>
      <c r="AE22" s="53" t="n">
        <f aca="false">(AC22+AB22)-(Y22+X22)</f>
        <v>-45302.8006944444</v>
      </c>
      <c r="AF22" s="58"/>
      <c r="AG22" s="73"/>
      <c r="AH22" s="73"/>
      <c r="AI22" s="54"/>
      <c r="AJ22" s="55" t="n">
        <f aca="false">(AG22+AF22)-(U22+T22)</f>
        <v>-45299.6291666667</v>
      </c>
      <c r="AK22" s="73"/>
      <c r="AL22" s="73"/>
      <c r="AM22" s="73"/>
      <c r="AN22" s="55" t="n">
        <f aca="false">(AL22+AK22)-(U22+T22)</f>
        <v>-45299.6291666667</v>
      </c>
      <c r="AO22" s="75" t="n">
        <v>45302</v>
      </c>
      <c r="AP22" s="45" t="n">
        <v>0.776388888888889</v>
      </c>
      <c r="AQ22" s="57" t="n">
        <f aca="false">(AP22+AO22)-(U22+T22)</f>
        <v>3.14722222222222</v>
      </c>
      <c r="AR22" s="58" t="n">
        <v>45302</v>
      </c>
      <c r="AS22" s="45" t="n">
        <v>0.803472222222222</v>
      </c>
      <c r="AT22" s="74" t="s">
        <v>47</v>
      </c>
      <c r="AU22" s="59" t="n">
        <f aca="false">(AS22+AR22)-(U22+T22)</f>
        <v>3.17430555555556</v>
      </c>
      <c r="AV22" s="60"/>
      <c r="AW22" s="60" t="s">
        <v>175</v>
      </c>
      <c r="AX22" s="60" t="s">
        <v>90</v>
      </c>
      <c r="AY22" s="61" t="s">
        <v>91</v>
      </c>
      <c r="AZ22" s="139" t="s">
        <v>176</v>
      </c>
      <c r="BA22" s="61" t="s">
        <v>177</v>
      </c>
      <c r="BB22" s="122" t="s">
        <v>178</v>
      </c>
      <c r="BC22" s="101" t="s">
        <v>179</v>
      </c>
      <c r="BD22" s="66"/>
      <c r="BE22" s="129" t="s">
        <v>64</v>
      </c>
      <c r="BF22" s="68"/>
      <c r="BJ22" s="140"/>
      <c r="BK22" s="141"/>
      <c r="BL22" s="142"/>
      <c r="BM22" s="143"/>
      <c r="BN22" s="143"/>
      <c r="BO22" s="144" t="n">
        <v>4</v>
      </c>
      <c r="BP22" s="145" t="n">
        <v>1</v>
      </c>
      <c r="BQ22" s="37" t="n">
        <v>2</v>
      </c>
      <c r="BR22" s="146" t="n">
        <v>1</v>
      </c>
      <c r="BS22" s="38"/>
      <c r="BT22" s="38"/>
      <c r="BU22" s="38"/>
      <c r="BV22" s="38"/>
      <c r="BW22" s="38"/>
      <c r="BX22" s="38"/>
      <c r="BY22" s="39" t="n">
        <v>2130</v>
      </c>
      <c r="BZ22" s="35" t="n">
        <v>30098711</v>
      </c>
      <c r="CA22" s="35" t="s">
        <v>49</v>
      </c>
      <c r="CB22" s="35" t="s">
        <v>44</v>
      </c>
      <c r="CC22" s="35" t="s">
        <v>54</v>
      </c>
      <c r="CD22" s="35" t="s">
        <v>180</v>
      </c>
      <c r="CE22" s="36" t="n">
        <v>45319.7652777778</v>
      </c>
      <c r="CF22" s="35" t="s">
        <v>51</v>
      </c>
      <c r="CG22" s="37" t="s">
        <v>52</v>
      </c>
      <c r="CH22" s="38"/>
      <c r="CI22" s="38"/>
      <c r="CJ22" s="38"/>
      <c r="CK22" s="38"/>
      <c r="CL22" s="38"/>
      <c r="CM22" s="38"/>
      <c r="CN22" s="38"/>
      <c r="CO22" s="38"/>
      <c r="CP22" s="38"/>
      <c r="CQ22" s="38"/>
      <c r="CR22" s="41"/>
      <c r="CS22" s="138" t="s">
        <v>77</v>
      </c>
      <c r="CT22" s="112" t="n">
        <v>2</v>
      </c>
      <c r="CU22" s="113" t="n">
        <f aca="false">CT22/CT24</f>
        <v>0.133333333333333</v>
      </c>
      <c r="CV22" s="37" t="n">
        <v>0</v>
      </c>
      <c r="CW22" s="37" t="n">
        <v>0</v>
      </c>
      <c r="CX22" s="37" t="n">
        <v>0</v>
      </c>
      <c r="CY22" s="37" t="n">
        <v>2</v>
      </c>
      <c r="CZ22" s="114" t="n">
        <v>2</v>
      </c>
      <c r="DA22" s="38"/>
    </row>
    <row r="23" customFormat="false" ht="17.25" hidden="false" customHeight="true" outlineLevel="0" collapsed="false">
      <c r="A23" s="42"/>
      <c r="B23" s="43" t="n">
        <v>21</v>
      </c>
      <c r="C23" s="34" t="n">
        <v>2057</v>
      </c>
      <c r="D23" s="35" t="n">
        <v>1457498</v>
      </c>
      <c r="E23" s="35" t="s">
        <v>43</v>
      </c>
      <c r="F23" s="35" t="s">
        <v>65</v>
      </c>
      <c r="G23" s="35" t="s">
        <v>45</v>
      </c>
      <c r="H23" s="35" t="s">
        <v>66</v>
      </c>
      <c r="I23" s="36" t="n">
        <v>45299.4916666667</v>
      </c>
      <c r="J23" s="35" t="s">
        <v>51</v>
      </c>
      <c r="K23" s="37" t="s">
        <v>67</v>
      </c>
      <c r="L23" s="58" t="n">
        <v>45299</v>
      </c>
      <c r="M23" s="45" t="n">
        <v>0.491666666666667</v>
      </c>
      <c r="N23" s="46" t="s">
        <v>51</v>
      </c>
      <c r="O23" s="58" t="n">
        <v>45299</v>
      </c>
      <c r="P23" s="45" t="n">
        <v>0.491666666666667</v>
      </c>
      <c r="Q23" s="58"/>
      <c r="R23" s="45"/>
      <c r="S23" s="46"/>
      <c r="T23" s="58" t="n">
        <v>45299</v>
      </c>
      <c r="U23" s="50" t="n">
        <v>0.499305555555556</v>
      </c>
      <c r="V23" s="46" t="s">
        <v>51</v>
      </c>
      <c r="W23" s="51" t="n">
        <f aca="false">(U23+T23)-(P23+O23)</f>
        <v>0.00763888888888889</v>
      </c>
      <c r="X23" s="58" t="n">
        <v>45300</v>
      </c>
      <c r="Y23" s="45" t="n">
        <v>0.744444444444445</v>
      </c>
      <c r="Z23" s="74" t="s">
        <v>47</v>
      </c>
      <c r="AA23" s="53" t="n">
        <f aca="false">(Y23+X23)-(U23+T23)</f>
        <v>1.24513888888889</v>
      </c>
      <c r="AB23" s="58"/>
      <c r="AC23" s="73"/>
      <c r="AD23" s="73"/>
      <c r="AE23" s="53" t="n">
        <f aca="false">(AC23+AB23)-(Y23+X23)</f>
        <v>-45300.7444444444</v>
      </c>
      <c r="AF23" s="58"/>
      <c r="AG23" s="73"/>
      <c r="AH23" s="73"/>
      <c r="AI23" s="54"/>
      <c r="AJ23" s="55" t="n">
        <f aca="false">(AG23+AF23)-(U23+T23)</f>
        <v>-45299.4993055556</v>
      </c>
      <c r="AK23" s="73"/>
      <c r="AL23" s="73"/>
      <c r="AM23" s="73"/>
      <c r="AN23" s="55" t="n">
        <f aca="false">(AL23+AK23)-(U23+T23)</f>
        <v>-45299.4993055556</v>
      </c>
      <c r="AO23" s="75" t="n">
        <v>45300</v>
      </c>
      <c r="AP23" s="45" t="n">
        <v>0.903472222222222</v>
      </c>
      <c r="AQ23" s="57" t="n">
        <f aca="false">(AP23+AO23)-(U23+T23)</f>
        <v>1.40416666666667</v>
      </c>
      <c r="AR23" s="58" t="n">
        <v>45301</v>
      </c>
      <c r="AS23" s="45" t="n">
        <v>0.65</v>
      </c>
      <c r="AT23" s="74" t="s">
        <v>47</v>
      </c>
      <c r="AU23" s="59" t="n">
        <f aca="false">(AS23+AR23)-(U23+T23)</f>
        <v>2.15069444444444</v>
      </c>
      <c r="AV23" s="60"/>
      <c r="AW23" s="60"/>
      <c r="AX23" s="60" t="s">
        <v>90</v>
      </c>
      <c r="AY23" s="61" t="s">
        <v>91</v>
      </c>
      <c r="AZ23" s="139" t="s">
        <v>181</v>
      </c>
      <c r="BA23" s="43" t="s">
        <v>163</v>
      </c>
      <c r="BB23" s="122" t="s">
        <v>182</v>
      </c>
      <c r="BC23" s="101" t="s">
        <v>183</v>
      </c>
      <c r="BD23" s="66"/>
      <c r="BE23" s="67" t="s">
        <v>64</v>
      </c>
      <c r="BF23" s="68"/>
      <c r="BJ23" s="140"/>
      <c r="BK23" s="141"/>
      <c r="BL23" s="142"/>
      <c r="BM23" s="143"/>
      <c r="BN23" s="143"/>
      <c r="BO23" s="147" t="n">
        <f aca="false">BO22/BP19</f>
        <v>0.5</v>
      </c>
      <c r="BP23" s="148" t="n">
        <f aca="false">BP22/BP19</f>
        <v>0.125</v>
      </c>
      <c r="BQ23" s="149" t="n">
        <f aca="false">BQ22/BP19</f>
        <v>0.25</v>
      </c>
      <c r="BR23" s="150" t="n">
        <f aca="false">BR22/BP19</f>
        <v>0.125</v>
      </c>
      <c r="BS23" s="38"/>
      <c r="BT23" s="38"/>
      <c r="BU23" s="38"/>
      <c r="BV23" s="38"/>
      <c r="BW23" s="38"/>
      <c r="BX23" s="38"/>
      <c r="BY23" s="39" t="n">
        <v>2137</v>
      </c>
      <c r="BZ23" s="35" t="n">
        <v>30293609</v>
      </c>
      <c r="CA23" s="35" t="s">
        <v>49</v>
      </c>
      <c r="CB23" s="35" t="s">
        <v>44</v>
      </c>
      <c r="CC23" s="35" t="s">
        <v>80</v>
      </c>
      <c r="CD23" s="35" t="s">
        <v>81</v>
      </c>
      <c r="CE23" s="36" t="n">
        <v>45319.8666666667</v>
      </c>
      <c r="CF23" s="35" t="s">
        <v>47</v>
      </c>
      <c r="CG23" s="37" t="s">
        <v>52</v>
      </c>
      <c r="CH23" s="38"/>
      <c r="CI23" s="131" t="s">
        <v>135</v>
      </c>
      <c r="CJ23" s="151" t="s">
        <v>136</v>
      </c>
      <c r="CK23" s="105" t="s">
        <v>137</v>
      </c>
      <c r="CL23" s="106" t="s">
        <v>52</v>
      </c>
      <c r="CM23" s="107" t="s">
        <v>48</v>
      </c>
      <c r="CN23" s="108" t="s">
        <v>67</v>
      </c>
      <c r="CO23" s="109" t="s">
        <v>138</v>
      </c>
      <c r="CP23" s="110" t="s">
        <v>139</v>
      </c>
      <c r="CQ23" s="38"/>
      <c r="CR23" s="41"/>
      <c r="CS23" s="138" t="s">
        <v>47</v>
      </c>
      <c r="CT23" s="112" t="n">
        <v>10</v>
      </c>
      <c r="CU23" s="113" t="n">
        <f aca="false">CT23/CT24</f>
        <v>0.666666666666667</v>
      </c>
      <c r="CV23" s="37" t="n">
        <v>4</v>
      </c>
      <c r="CW23" s="37" t="n">
        <v>1</v>
      </c>
      <c r="CX23" s="37" t="n">
        <v>1</v>
      </c>
      <c r="CY23" s="37" t="n">
        <v>4</v>
      </c>
      <c r="CZ23" s="114" t="n">
        <v>10</v>
      </c>
      <c r="DA23" s="38"/>
    </row>
    <row r="24" customFormat="false" ht="15" hidden="false" customHeight="true" outlineLevel="0" collapsed="false">
      <c r="A24" s="42"/>
      <c r="B24" s="43" t="n">
        <v>22</v>
      </c>
      <c r="C24" s="39" t="n">
        <v>2058</v>
      </c>
      <c r="D24" s="35" t="n">
        <v>30228047</v>
      </c>
      <c r="E24" s="35" t="s">
        <v>56</v>
      </c>
      <c r="F24" s="35" t="s">
        <v>69</v>
      </c>
      <c r="G24" s="35" t="s">
        <v>54</v>
      </c>
      <c r="H24" s="35" t="s">
        <v>88</v>
      </c>
      <c r="I24" s="36" t="n">
        <v>45299.7986111111</v>
      </c>
      <c r="J24" s="35" t="s">
        <v>47</v>
      </c>
      <c r="K24" s="37" t="s">
        <v>67</v>
      </c>
      <c r="L24" s="58" t="n">
        <v>45299</v>
      </c>
      <c r="M24" s="45" t="n">
        <v>0.786111111111111</v>
      </c>
      <c r="N24" s="74" t="s">
        <v>47</v>
      </c>
      <c r="O24" s="58" t="n">
        <v>45299</v>
      </c>
      <c r="P24" s="45" t="n">
        <v>0.798611111111111</v>
      </c>
      <c r="Q24" s="58" t="n">
        <v>45300</v>
      </c>
      <c r="R24" s="45" t="n">
        <v>0.441666666666667</v>
      </c>
      <c r="S24" s="74" t="s">
        <v>47</v>
      </c>
      <c r="T24" s="58" t="n">
        <v>45300</v>
      </c>
      <c r="U24" s="50" t="n">
        <v>0.461805555555556</v>
      </c>
      <c r="V24" s="74" t="s">
        <v>47</v>
      </c>
      <c r="W24" s="51" t="n">
        <f aca="false">(U24+T24)-(P24+O24)</f>
        <v>0.663194444444444</v>
      </c>
      <c r="X24" s="58"/>
      <c r="Y24" s="73"/>
      <c r="Z24" s="73"/>
      <c r="AA24" s="53" t="n">
        <f aca="false">(Y24+X24)-(U24+T24)</f>
        <v>-45300.4618055556</v>
      </c>
      <c r="AB24" s="58"/>
      <c r="AC24" s="73"/>
      <c r="AD24" s="73"/>
      <c r="AE24" s="53" t="n">
        <f aca="false">(AC24+AB24)-(Y24+X24)</f>
        <v>0</v>
      </c>
      <c r="AF24" s="58"/>
      <c r="AG24" s="73"/>
      <c r="AH24" s="73"/>
      <c r="AI24" s="54"/>
      <c r="AJ24" s="55" t="n">
        <f aca="false">(AG24+AF24)-(U24+T24)</f>
        <v>-45300.4618055556</v>
      </c>
      <c r="AK24" s="73"/>
      <c r="AL24" s="73"/>
      <c r="AM24" s="73"/>
      <c r="AN24" s="55" t="n">
        <f aca="false">(AL24+AK24)-(U24+T24)</f>
        <v>-45300.4618055556</v>
      </c>
      <c r="AO24" s="75" t="n">
        <v>45301</v>
      </c>
      <c r="AP24" s="45" t="n">
        <v>0.854861111111111</v>
      </c>
      <c r="AQ24" s="57" t="n">
        <f aca="false">(AP24+AO24)-(U24+T24)</f>
        <v>1.39305555555556</v>
      </c>
      <c r="AR24" s="58" t="n">
        <v>45302</v>
      </c>
      <c r="AS24" s="45" t="n">
        <v>0.770138888888889</v>
      </c>
      <c r="AT24" s="74" t="s">
        <v>47</v>
      </c>
      <c r="AU24" s="59" t="n">
        <f aca="false">(AS24+AR24)-(U24+T24)</f>
        <v>2.30833333333333</v>
      </c>
      <c r="AV24" s="60" t="n">
        <v>13667</v>
      </c>
      <c r="AW24" s="60" t="s">
        <v>184</v>
      </c>
      <c r="AX24" s="60" t="s">
        <v>90</v>
      </c>
      <c r="AY24" s="152" t="s">
        <v>110</v>
      </c>
      <c r="AZ24" s="139" t="s">
        <v>176</v>
      </c>
      <c r="BA24" s="61" t="s">
        <v>93</v>
      </c>
      <c r="BB24" s="122" t="s">
        <v>185</v>
      </c>
      <c r="BC24" s="101" t="s">
        <v>186</v>
      </c>
      <c r="BD24" s="66"/>
      <c r="BE24" s="129" t="s">
        <v>64</v>
      </c>
      <c r="BF24" s="68"/>
      <c r="BJ24" s="133"/>
      <c r="BK24" s="133"/>
      <c r="BL24" s="153"/>
      <c r="BM24" s="134"/>
      <c r="BN24" s="134"/>
      <c r="BO24" s="38"/>
      <c r="BP24" s="38"/>
      <c r="BQ24" s="38"/>
      <c r="BR24" s="38"/>
      <c r="BS24" s="38"/>
      <c r="BT24" s="38"/>
      <c r="BU24" s="38"/>
      <c r="BV24" s="38"/>
      <c r="BW24" s="38"/>
      <c r="BX24" s="38"/>
      <c r="BY24" s="39" t="n">
        <v>2149</v>
      </c>
      <c r="BZ24" s="35" t="n">
        <v>30302944</v>
      </c>
      <c r="CA24" s="35" t="s">
        <v>49</v>
      </c>
      <c r="CB24" s="35" t="s">
        <v>44</v>
      </c>
      <c r="CC24" s="35" t="s">
        <v>80</v>
      </c>
      <c r="CD24" s="35" t="s">
        <v>81</v>
      </c>
      <c r="CE24" s="36" t="n">
        <v>45322.5805555556</v>
      </c>
      <c r="CF24" s="35" t="s">
        <v>51</v>
      </c>
      <c r="CG24" s="37" t="s">
        <v>52</v>
      </c>
      <c r="CH24" s="38"/>
      <c r="CI24" s="138" t="s">
        <v>51</v>
      </c>
      <c r="CJ24" s="112" t="n">
        <v>1</v>
      </c>
      <c r="CK24" s="113" t="n">
        <f aca="false">CJ24/CJ27</f>
        <v>0.0555555555555556</v>
      </c>
      <c r="CL24" s="37" t="n">
        <v>1</v>
      </c>
      <c r="CM24" s="37" t="n">
        <v>1</v>
      </c>
      <c r="CN24" s="37" t="n">
        <v>0</v>
      </c>
      <c r="CO24" s="37" t="n">
        <v>0</v>
      </c>
      <c r="CP24" s="154" t="n">
        <v>1</v>
      </c>
      <c r="CQ24" s="97"/>
      <c r="CR24" s="41"/>
      <c r="CS24" s="155" t="s">
        <v>139</v>
      </c>
      <c r="CT24" s="117" t="n">
        <f aca="false">CT21+CT22+CT23</f>
        <v>15</v>
      </c>
      <c r="CU24" s="118" t="n">
        <v>1</v>
      </c>
      <c r="CV24" s="119" t="n">
        <v>5</v>
      </c>
      <c r="CW24" s="119" t="n">
        <v>1</v>
      </c>
      <c r="CX24" s="119" t="n">
        <v>1</v>
      </c>
      <c r="CY24" s="119" t="n">
        <v>8</v>
      </c>
      <c r="CZ24" s="120" t="n">
        <f aca="false">CZ21+CZ22+CZ23</f>
        <v>15</v>
      </c>
      <c r="DA24" s="38"/>
    </row>
    <row r="25" customFormat="false" ht="15" hidden="false" customHeight="true" outlineLevel="0" collapsed="false">
      <c r="A25" s="42"/>
      <c r="B25" s="43" t="n">
        <v>23</v>
      </c>
      <c r="C25" s="34" t="n">
        <v>2059</v>
      </c>
      <c r="D25" s="35" t="n">
        <v>30118804</v>
      </c>
      <c r="E25" s="35" t="s">
        <v>49</v>
      </c>
      <c r="F25" s="35" t="s">
        <v>44</v>
      </c>
      <c r="G25" s="35" t="s">
        <v>54</v>
      </c>
      <c r="H25" s="35" t="s">
        <v>96</v>
      </c>
      <c r="I25" s="36" t="n">
        <v>45300.4208333333</v>
      </c>
      <c r="J25" s="35" t="s">
        <v>47</v>
      </c>
      <c r="K25" s="37" t="s">
        <v>67</v>
      </c>
      <c r="L25" s="58" t="n">
        <v>45300</v>
      </c>
      <c r="M25" s="45" t="n">
        <v>0.420833333333333</v>
      </c>
      <c r="N25" s="74" t="s">
        <v>47</v>
      </c>
      <c r="O25" s="58" t="n">
        <v>45300</v>
      </c>
      <c r="P25" s="45" t="n">
        <v>0.420833333333333</v>
      </c>
      <c r="Q25" s="58"/>
      <c r="R25" s="45"/>
      <c r="S25" s="73"/>
      <c r="T25" s="58" t="n">
        <v>45300</v>
      </c>
      <c r="U25" s="50" t="n">
        <v>0.432638888888889</v>
      </c>
      <c r="V25" s="74" t="s">
        <v>47</v>
      </c>
      <c r="W25" s="51" t="n">
        <f aca="false">(T25+U25)-(P25+O25)</f>
        <v>0.0118055555555556</v>
      </c>
      <c r="X25" s="58" t="n">
        <v>45301</v>
      </c>
      <c r="Y25" s="45" t="n">
        <v>0.611111111111111</v>
      </c>
      <c r="Z25" s="74" t="s">
        <v>47</v>
      </c>
      <c r="AA25" s="53" t="n">
        <f aca="false">(Y25+X25)-(T25+U25)</f>
        <v>1.17847222222222</v>
      </c>
      <c r="AB25" s="58"/>
      <c r="AC25" s="45"/>
      <c r="AD25" s="73"/>
      <c r="AE25" s="53" t="n">
        <f aca="false">(AC25+AB25)-(Y25+X25)</f>
        <v>-45301.6111111111</v>
      </c>
      <c r="AF25" s="58"/>
      <c r="AG25" s="73"/>
      <c r="AH25" s="73"/>
      <c r="AI25" s="54"/>
      <c r="AJ25" s="55" t="n">
        <f aca="false">(AG25+AF25)-(U25+T25)</f>
        <v>-45300.4326388889</v>
      </c>
      <c r="AK25" s="73"/>
      <c r="AL25" s="73"/>
      <c r="AM25" s="73"/>
      <c r="AN25" s="55" t="n">
        <f aca="false">(AL25+AK25)-(U25+T25)</f>
        <v>-45300.4326388889</v>
      </c>
      <c r="AO25" s="75"/>
      <c r="AP25" s="45"/>
      <c r="AQ25" s="57" t="n">
        <f aca="false">(AP25+AO25)-(U25+T25)</f>
        <v>-45300.4326388889</v>
      </c>
      <c r="AR25" s="58" t="n">
        <v>45302</v>
      </c>
      <c r="AS25" s="45" t="n">
        <v>0.804861111111111</v>
      </c>
      <c r="AT25" s="74" t="s">
        <v>47</v>
      </c>
      <c r="AU25" s="59" t="n">
        <f aca="false">(AS25+AR25)-(U25+T25)</f>
        <v>2.37222222222222</v>
      </c>
      <c r="AV25" s="60"/>
      <c r="AW25" s="60"/>
      <c r="AX25" s="60" t="s">
        <v>90</v>
      </c>
      <c r="AY25" s="152" t="s">
        <v>110</v>
      </c>
      <c r="AZ25" s="139" t="s">
        <v>176</v>
      </c>
      <c r="BA25" s="61" t="s">
        <v>119</v>
      </c>
      <c r="BB25" s="122" t="s">
        <v>187</v>
      </c>
      <c r="BC25" s="101" t="s">
        <v>188</v>
      </c>
      <c r="BD25" s="66"/>
      <c r="BE25" s="67" t="s">
        <v>64</v>
      </c>
      <c r="BF25" s="68"/>
      <c r="BJ25" s="133"/>
      <c r="BK25" s="133"/>
      <c r="BL25" s="153"/>
      <c r="BM25" s="134"/>
      <c r="BN25" s="134"/>
      <c r="BO25" s="156" t="s">
        <v>189</v>
      </c>
      <c r="BP25" s="156" t="n">
        <v>0</v>
      </c>
      <c r="BQ25" s="157" t="n">
        <f aca="false">BP25/BP28</f>
        <v>0</v>
      </c>
      <c r="BR25" s="38"/>
      <c r="BS25" s="38"/>
      <c r="BT25" s="38"/>
      <c r="BU25" s="38"/>
      <c r="BV25" s="38"/>
      <c r="BW25" s="38"/>
      <c r="BX25" s="38"/>
      <c r="BY25" s="34" t="n">
        <v>2150</v>
      </c>
      <c r="BZ25" s="35" t="n">
        <v>30217804</v>
      </c>
      <c r="CA25" s="35" t="s">
        <v>49</v>
      </c>
      <c r="CB25" s="35" t="s">
        <v>44</v>
      </c>
      <c r="CC25" s="35" t="s">
        <v>80</v>
      </c>
      <c r="CD25" s="35" t="s">
        <v>81</v>
      </c>
      <c r="CE25" s="36" t="n">
        <v>45322.6604166667</v>
      </c>
      <c r="CF25" s="35" t="s">
        <v>77</v>
      </c>
      <c r="CG25" s="37" t="s">
        <v>67</v>
      </c>
      <c r="CH25" s="38"/>
      <c r="CI25" s="138" t="s">
        <v>77</v>
      </c>
      <c r="CJ25" s="112" t="n">
        <v>3</v>
      </c>
      <c r="CK25" s="113" t="n">
        <f aca="false">CJ25/CJ27</f>
        <v>0.166666666666667</v>
      </c>
      <c r="CL25" s="37" t="n">
        <v>0</v>
      </c>
      <c r="CM25" s="37" t="n">
        <v>1</v>
      </c>
      <c r="CN25" s="37" t="n">
        <v>0</v>
      </c>
      <c r="CO25" s="37" t="n">
        <v>1</v>
      </c>
      <c r="CP25" s="154" t="n">
        <v>3</v>
      </c>
      <c r="CQ25" s="97"/>
      <c r="CR25" s="41"/>
      <c r="CT25" s="38"/>
      <c r="CU25" s="38"/>
      <c r="CV25" s="38"/>
      <c r="CW25" s="38"/>
      <c r="CX25" s="38"/>
      <c r="CY25" s="38"/>
      <c r="CZ25" s="38"/>
      <c r="DA25" s="38"/>
    </row>
    <row r="26" customFormat="false" ht="15" hidden="false" customHeight="true" outlineLevel="0" collapsed="false">
      <c r="A26" s="42"/>
      <c r="B26" s="43" t="n">
        <v>24</v>
      </c>
      <c r="C26" s="40" t="n">
        <v>2060</v>
      </c>
      <c r="D26" s="35" t="n">
        <v>30237906</v>
      </c>
      <c r="E26" s="35" t="s">
        <v>53</v>
      </c>
      <c r="F26" s="35" t="s">
        <v>44</v>
      </c>
      <c r="G26" s="35" t="s">
        <v>54</v>
      </c>
      <c r="H26" s="35" t="s">
        <v>87</v>
      </c>
      <c r="I26" s="36" t="n">
        <v>45300.4826388889</v>
      </c>
      <c r="J26" s="35" t="s">
        <v>47</v>
      </c>
      <c r="K26" s="37" t="s">
        <v>52</v>
      </c>
      <c r="L26" s="58" t="n">
        <v>45300</v>
      </c>
      <c r="M26" s="45" t="n">
        <v>0.482638888888889</v>
      </c>
      <c r="N26" s="74" t="s">
        <v>47</v>
      </c>
      <c r="O26" s="58" t="n">
        <v>45300</v>
      </c>
      <c r="P26" s="45" t="n">
        <v>0.482638888888889</v>
      </c>
      <c r="Q26" s="58"/>
      <c r="R26" s="45"/>
      <c r="S26" s="73"/>
      <c r="T26" s="58" t="n">
        <v>45300</v>
      </c>
      <c r="U26" s="50" t="n">
        <v>0.488194444444444</v>
      </c>
      <c r="V26" s="74" t="s">
        <v>47</v>
      </c>
      <c r="W26" s="51" t="n">
        <f aca="false">(U26+T26)-(P26+O26)</f>
        <v>0.00555555555555556</v>
      </c>
      <c r="X26" s="58"/>
      <c r="Y26" s="73"/>
      <c r="Z26" s="73"/>
      <c r="AA26" s="53" t="n">
        <f aca="false">(Y26+X26)-(U26+T26)</f>
        <v>-45300.4881944444</v>
      </c>
      <c r="AB26" s="58"/>
      <c r="AC26" s="73"/>
      <c r="AD26" s="73"/>
      <c r="AE26" s="53" t="n">
        <f aca="false">(AC26+AB26)-(Y26+X26)</f>
        <v>0</v>
      </c>
      <c r="AF26" s="58"/>
      <c r="AG26" s="73"/>
      <c r="AH26" s="73"/>
      <c r="AI26" s="54"/>
      <c r="AJ26" s="55" t="n">
        <f aca="false">(AG26+AF26)-(U26+T26)</f>
        <v>-45300.4881944444</v>
      </c>
      <c r="AK26" s="73"/>
      <c r="AL26" s="73"/>
      <c r="AM26" s="73"/>
      <c r="AN26" s="55" t="n">
        <f aca="false">(AL26+AK26)-(U26+T26)</f>
        <v>-45300.4881944444</v>
      </c>
      <c r="AO26" s="75" t="n">
        <v>45300</v>
      </c>
      <c r="AP26" s="45" t="n">
        <v>0.702083333333333</v>
      </c>
      <c r="AQ26" s="57" t="n">
        <f aca="false">(AP26+AO26)-(U26+T26)</f>
        <v>0.213888888888889</v>
      </c>
      <c r="AR26" s="58" t="n">
        <v>45301</v>
      </c>
      <c r="AS26" s="45" t="n">
        <v>0.364583333333333</v>
      </c>
      <c r="AT26" s="74" t="s">
        <v>47</v>
      </c>
      <c r="AU26" s="59" t="n">
        <f aca="false">(AS26+AR26)-(U26+T26)</f>
        <v>0.876388888888889</v>
      </c>
      <c r="AV26" s="60"/>
      <c r="AW26" s="60"/>
      <c r="AX26" s="60" t="s">
        <v>90</v>
      </c>
      <c r="AY26" s="152" t="s">
        <v>110</v>
      </c>
      <c r="AZ26" s="139" t="s">
        <v>181</v>
      </c>
      <c r="BA26" s="61" t="s">
        <v>190</v>
      </c>
      <c r="BB26" s="122" t="s">
        <v>191</v>
      </c>
      <c r="BC26" s="101" t="s">
        <v>192</v>
      </c>
      <c r="BD26" s="66"/>
      <c r="BE26" s="129" t="s">
        <v>64</v>
      </c>
      <c r="BF26" s="68"/>
      <c r="BO26" s="37" t="s">
        <v>193</v>
      </c>
      <c r="BP26" s="37" t="n">
        <v>6</v>
      </c>
      <c r="BQ26" s="158" t="n">
        <f aca="false">BP26/BP28</f>
        <v>0.75</v>
      </c>
      <c r="BR26" s="38"/>
      <c r="BS26" s="38"/>
      <c r="BT26" s="38"/>
      <c r="BU26" s="38"/>
      <c r="BV26" s="38"/>
      <c r="BW26" s="38"/>
      <c r="BX26" s="38"/>
      <c r="BY26" s="38"/>
      <c r="BZ26" s="38"/>
      <c r="CA26" s="38"/>
      <c r="CB26" s="38"/>
      <c r="CC26" s="38"/>
      <c r="CD26" s="38"/>
      <c r="CE26" s="38"/>
      <c r="CF26" s="38"/>
      <c r="CG26" s="38"/>
      <c r="CH26" s="38"/>
      <c r="CI26" s="138" t="s">
        <v>47</v>
      </c>
      <c r="CJ26" s="112" t="n">
        <v>6</v>
      </c>
      <c r="CK26" s="113" t="n">
        <f aca="false">CJ26/CJ27</f>
        <v>0.333333333333333</v>
      </c>
      <c r="CL26" s="37" t="n">
        <v>4</v>
      </c>
      <c r="CM26" s="37" t="n">
        <v>4</v>
      </c>
      <c r="CN26" s="37" t="n">
        <v>0</v>
      </c>
      <c r="CO26" s="37" t="n">
        <v>6</v>
      </c>
      <c r="CP26" s="154" t="n">
        <v>6</v>
      </c>
      <c r="CQ26" s="97"/>
      <c r="CR26" s="41"/>
      <c r="CS26" s="159" t="s">
        <v>194</v>
      </c>
      <c r="CT26" s="160" t="n">
        <v>15</v>
      </c>
      <c r="CU26" s="125" t="n">
        <f aca="false">CT26/BP41</f>
        <v>0.230769230769231</v>
      </c>
      <c r="CV26" s="41"/>
      <c r="CW26" s="41"/>
      <c r="CX26" s="41"/>
      <c r="CY26" s="41"/>
      <c r="CZ26" s="41"/>
      <c r="DA26" s="41"/>
    </row>
    <row r="27" customFormat="false" ht="15" hidden="false" customHeight="true" outlineLevel="0" collapsed="false">
      <c r="A27" s="42"/>
      <c r="B27" s="43" t="n">
        <v>25</v>
      </c>
      <c r="C27" s="34" t="n">
        <v>2063</v>
      </c>
      <c r="D27" s="35" t="n">
        <v>30225858</v>
      </c>
      <c r="E27" s="35" t="s">
        <v>56</v>
      </c>
      <c r="F27" s="35" t="s">
        <v>44</v>
      </c>
      <c r="G27" s="35" t="s">
        <v>54</v>
      </c>
      <c r="H27" s="35" t="s">
        <v>96</v>
      </c>
      <c r="I27" s="36" t="n">
        <v>45301.5833333333</v>
      </c>
      <c r="J27" s="91" t="s">
        <v>77</v>
      </c>
      <c r="K27" s="37" t="s">
        <v>71</v>
      </c>
      <c r="L27" s="58" t="n">
        <v>45301</v>
      </c>
      <c r="M27" s="45" t="n">
        <v>0.583333333333333</v>
      </c>
      <c r="N27" s="95" t="s">
        <v>77</v>
      </c>
      <c r="O27" s="58" t="n">
        <v>45301</v>
      </c>
      <c r="P27" s="45" t="n">
        <v>0.583333333333333</v>
      </c>
      <c r="Q27" s="58" t="n">
        <v>45305</v>
      </c>
      <c r="R27" s="45" t="n">
        <v>0.555555555555556</v>
      </c>
      <c r="S27" s="95" t="s">
        <v>77</v>
      </c>
      <c r="T27" s="58" t="n">
        <v>45305</v>
      </c>
      <c r="U27" s="50" t="n">
        <v>0.572916666666667</v>
      </c>
      <c r="V27" s="95" t="s">
        <v>77</v>
      </c>
      <c r="W27" s="51" t="n">
        <f aca="false">(U27+T27)-(P27+O27)</f>
        <v>3.98958333333333</v>
      </c>
      <c r="X27" s="58" t="n">
        <v>45306</v>
      </c>
      <c r="Y27" s="45" t="n">
        <v>0.5625</v>
      </c>
      <c r="Z27" s="74" t="s">
        <v>47</v>
      </c>
      <c r="AA27" s="53" t="n">
        <f aca="false">(Y27+X27)-(U27+T27)</f>
        <v>0.989583333333333</v>
      </c>
      <c r="AB27" s="58"/>
      <c r="AC27" s="73"/>
      <c r="AD27" s="73"/>
      <c r="AE27" s="53" t="n">
        <f aca="false">(AC27+AB27)-(Y27+X27)</f>
        <v>-45306.5625</v>
      </c>
      <c r="AF27" s="58"/>
      <c r="AG27" s="73"/>
      <c r="AH27" s="73"/>
      <c r="AI27" s="54"/>
      <c r="AJ27" s="55" t="n">
        <f aca="false">(AG27+AF27)-(U27+T27)</f>
        <v>-45305.5729166667</v>
      </c>
      <c r="AK27" s="73"/>
      <c r="AL27" s="73"/>
      <c r="AM27" s="73"/>
      <c r="AN27" s="55" t="n">
        <f aca="false">(AL27+AK27)-(U27+T27)</f>
        <v>-45305.5729166667</v>
      </c>
      <c r="AO27" s="56"/>
      <c r="AP27" s="45"/>
      <c r="AQ27" s="57" t="n">
        <f aca="false">(AP27+AO27)-(U27+T27)</f>
        <v>-45305.5729166667</v>
      </c>
      <c r="AR27" s="58" t="n">
        <v>45313</v>
      </c>
      <c r="AS27" s="45" t="n">
        <v>0.56875</v>
      </c>
      <c r="AT27" s="95" t="s">
        <v>77</v>
      </c>
      <c r="AU27" s="59" t="n">
        <f aca="false">(AS27+AR27)-(U27+T27)</f>
        <v>7.99583333333333</v>
      </c>
      <c r="AV27" s="161" t="n">
        <v>4918</v>
      </c>
      <c r="AW27" s="161" t="s">
        <v>162</v>
      </c>
      <c r="AX27" s="61" t="s">
        <v>90</v>
      </c>
      <c r="AY27" s="162" t="s">
        <v>99</v>
      </c>
      <c r="AZ27" s="163" t="s">
        <v>195</v>
      </c>
      <c r="BA27" s="61" t="s">
        <v>196</v>
      </c>
      <c r="BB27" s="122" t="s">
        <v>197</v>
      </c>
      <c r="BC27" s="101" t="s">
        <v>198</v>
      </c>
      <c r="BD27" s="66"/>
      <c r="BE27" s="129" t="s">
        <v>64</v>
      </c>
      <c r="BF27" s="68"/>
      <c r="BO27" s="37" t="s">
        <v>199</v>
      </c>
      <c r="BP27" s="37" t="n">
        <v>2</v>
      </c>
      <c r="BQ27" s="158" t="n">
        <f aca="false">BP27/BP28</f>
        <v>0.25</v>
      </c>
      <c r="BR27" s="38"/>
      <c r="BS27" s="38"/>
      <c r="BT27" s="38"/>
      <c r="BU27" s="38"/>
      <c r="BV27" s="38"/>
      <c r="BW27" s="38"/>
      <c r="BX27" s="38"/>
      <c r="BY27" s="38"/>
      <c r="BZ27" s="38"/>
      <c r="CA27" s="38"/>
      <c r="CB27" s="38"/>
      <c r="CC27" s="38"/>
      <c r="CD27" s="38"/>
      <c r="CE27" s="38"/>
      <c r="CF27" s="38"/>
      <c r="CG27" s="38"/>
      <c r="CH27" s="38"/>
      <c r="CI27" s="155" t="s">
        <v>139</v>
      </c>
      <c r="CJ27" s="117" t="n">
        <v>18</v>
      </c>
      <c r="CK27" s="118" t="n">
        <v>1</v>
      </c>
      <c r="CL27" s="119" t="n">
        <v>5</v>
      </c>
      <c r="CM27" s="119" t="n">
        <v>6</v>
      </c>
      <c r="CN27" s="119" t="n">
        <v>0</v>
      </c>
      <c r="CO27" s="119" t="n">
        <v>7</v>
      </c>
      <c r="CP27" s="164" t="n">
        <v>18</v>
      </c>
      <c r="CQ27" s="97"/>
      <c r="CR27" s="41"/>
      <c r="CS27" s="41"/>
      <c r="CT27" s="41"/>
      <c r="CU27" s="41"/>
      <c r="CV27" s="41"/>
      <c r="CW27" s="41"/>
      <c r="CX27" s="41"/>
      <c r="CY27" s="41"/>
      <c r="CZ27" s="41"/>
      <c r="DA27" s="41"/>
    </row>
    <row r="28" customFormat="false" ht="15" hidden="false" customHeight="true" outlineLevel="0" collapsed="false">
      <c r="A28" s="42"/>
      <c r="B28" s="43" t="n">
        <v>26</v>
      </c>
      <c r="C28" s="34" t="n">
        <v>2064</v>
      </c>
      <c r="D28" s="35" t="s">
        <v>116</v>
      </c>
      <c r="E28" s="35" t="s">
        <v>56</v>
      </c>
      <c r="F28" s="35" t="s">
        <v>44</v>
      </c>
      <c r="G28" s="35" t="s">
        <v>54</v>
      </c>
      <c r="H28" s="35" t="s">
        <v>87</v>
      </c>
      <c r="I28" s="36" t="n">
        <v>45301.81875</v>
      </c>
      <c r="J28" s="35" t="s">
        <v>77</v>
      </c>
      <c r="K28" s="37" t="s">
        <v>71</v>
      </c>
      <c r="L28" s="58" t="n">
        <v>45301</v>
      </c>
      <c r="M28" s="45" t="n">
        <v>0.774305555555556</v>
      </c>
      <c r="N28" s="95" t="s">
        <v>77</v>
      </c>
      <c r="O28" s="58" t="n">
        <v>45301</v>
      </c>
      <c r="P28" s="45" t="n">
        <v>0.81875</v>
      </c>
      <c r="Q28" s="58" t="n">
        <v>45305</v>
      </c>
      <c r="R28" s="45" t="n">
        <v>0.527777777777778</v>
      </c>
      <c r="S28" s="95" t="s">
        <v>77</v>
      </c>
      <c r="T28" s="58" t="n">
        <v>45305</v>
      </c>
      <c r="U28" s="50" t="n">
        <v>0.545138888888889</v>
      </c>
      <c r="V28" s="95" t="s">
        <v>77</v>
      </c>
      <c r="W28" s="51" t="n">
        <f aca="false">(U28+T28)-(P28+O28)</f>
        <v>3.72638888888889</v>
      </c>
      <c r="X28" s="58"/>
      <c r="Y28" s="45"/>
      <c r="Z28" s="73"/>
      <c r="AA28" s="53" t="n">
        <f aca="false">(Y28+X28)-(U28+T28)</f>
        <v>-45305.5451388889</v>
      </c>
      <c r="AB28" s="58"/>
      <c r="AC28" s="73"/>
      <c r="AD28" s="73"/>
      <c r="AE28" s="53" t="n">
        <f aca="false">(AC28+AB28)-(Y28+X28)</f>
        <v>0</v>
      </c>
      <c r="AF28" s="58"/>
      <c r="AG28" s="73"/>
      <c r="AH28" s="73"/>
      <c r="AI28" s="54"/>
      <c r="AJ28" s="55" t="n">
        <f aca="false">(AG28+AF28)-(U28+T28)</f>
        <v>-45305.5451388889</v>
      </c>
      <c r="AK28" s="73"/>
      <c r="AL28" s="73"/>
      <c r="AM28" s="73"/>
      <c r="AN28" s="55" t="n">
        <f aca="false">(AL28+AK28)-(U28+T28)</f>
        <v>-45305.5451388889</v>
      </c>
      <c r="AO28" s="75" t="n">
        <v>45305</v>
      </c>
      <c r="AP28" s="45" t="n">
        <v>0.784722222222222</v>
      </c>
      <c r="AQ28" s="57" t="n">
        <f aca="false">(AP28+AO28)-(U28+T28)</f>
        <v>0.239583333333333</v>
      </c>
      <c r="AR28" s="58" t="n">
        <v>45313</v>
      </c>
      <c r="AS28" s="45" t="n">
        <v>0.569444444444444</v>
      </c>
      <c r="AT28" s="95" t="s">
        <v>77</v>
      </c>
      <c r="AU28" s="59" t="n">
        <f aca="false">(AS28+AR28)-(U28+T28)</f>
        <v>8.02430555555556</v>
      </c>
      <c r="AV28" s="60"/>
      <c r="AW28" s="60"/>
      <c r="AX28" s="61" t="s">
        <v>58</v>
      </c>
      <c r="AY28" s="152" t="s">
        <v>110</v>
      </c>
      <c r="AZ28" s="62" t="s">
        <v>200</v>
      </c>
      <c r="BA28" s="61" t="s">
        <v>172</v>
      </c>
      <c r="BB28" s="122" t="s">
        <v>201</v>
      </c>
      <c r="BC28" s="101" t="s">
        <v>202</v>
      </c>
      <c r="BD28" s="66"/>
      <c r="BE28" s="129" t="s">
        <v>64</v>
      </c>
      <c r="BF28" s="68"/>
      <c r="BJ28" s="134"/>
      <c r="BK28" s="134"/>
      <c r="BL28" s="165"/>
      <c r="BM28" s="166"/>
      <c r="BN28" s="167"/>
      <c r="BO28" s="168" t="s">
        <v>139</v>
      </c>
      <c r="BP28" s="168" t="n">
        <v>8</v>
      </c>
      <c r="BQ28" s="158" t="n">
        <f aca="false">BQ27+BQ26+BQ25</f>
        <v>1</v>
      </c>
      <c r="BR28" s="38"/>
      <c r="BS28" s="38"/>
      <c r="BT28" s="38"/>
      <c r="BU28" s="38"/>
      <c r="BV28" s="38"/>
      <c r="BW28" s="38"/>
      <c r="BX28" s="38"/>
      <c r="BY28" s="38"/>
      <c r="BZ28" s="38"/>
      <c r="CA28" s="38"/>
      <c r="CB28" s="38"/>
      <c r="CC28" s="38"/>
      <c r="CD28" s="38"/>
      <c r="CE28" s="38"/>
      <c r="CF28" s="38"/>
      <c r="CG28" s="97"/>
      <c r="CH28" s="38"/>
      <c r="CI28" s="41"/>
      <c r="CJ28" s="41"/>
      <c r="CK28" s="41"/>
      <c r="CL28" s="41"/>
      <c r="CM28" s="41"/>
      <c r="CN28" s="41"/>
      <c r="CO28" s="41"/>
      <c r="CP28" s="41"/>
      <c r="CQ28" s="97"/>
      <c r="CR28" s="41"/>
      <c r="CS28" s="169" t="s">
        <v>52</v>
      </c>
      <c r="CT28" s="107" t="s">
        <v>48</v>
      </c>
      <c r="CU28" s="108" t="s">
        <v>67</v>
      </c>
      <c r="CV28" s="170" t="s">
        <v>138</v>
      </c>
      <c r="CW28" s="41"/>
      <c r="CX28" s="41"/>
      <c r="CY28" s="41"/>
      <c r="CZ28" s="41"/>
      <c r="DA28" s="41"/>
    </row>
    <row r="29" customFormat="false" ht="15" hidden="false" customHeight="true" outlineLevel="0" collapsed="false">
      <c r="A29" s="42"/>
      <c r="B29" s="43" t="n">
        <v>27</v>
      </c>
      <c r="C29" s="40" t="n">
        <v>2068</v>
      </c>
      <c r="D29" s="71" t="n">
        <v>30305850</v>
      </c>
      <c r="E29" s="71" t="s">
        <v>56</v>
      </c>
      <c r="F29" s="71" t="s">
        <v>44</v>
      </c>
      <c r="G29" s="71" t="s">
        <v>45</v>
      </c>
      <c r="H29" s="71" t="s">
        <v>115</v>
      </c>
      <c r="I29" s="72" t="n">
        <v>45304.6722222222</v>
      </c>
      <c r="J29" s="71" t="s">
        <v>47</v>
      </c>
      <c r="K29" s="37" t="s">
        <v>52</v>
      </c>
      <c r="L29" s="58" t="n">
        <v>45304</v>
      </c>
      <c r="M29" s="45" t="n">
        <v>0.672222222222222</v>
      </c>
      <c r="N29" s="74" t="s">
        <v>47</v>
      </c>
      <c r="O29" s="58" t="n">
        <v>45304</v>
      </c>
      <c r="P29" s="45" t="n">
        <v>0.672222222222222</v>
      </c>
      <c r="Q29" s="58" t="n">
        <v>45306</v>
      </c>
      <c r="R29" s="45" t="n">
        <v>0.796527777777778</v>
      </c>
      <c r="S29" s="74" t="s">
        <v>47</v>
      </c>
      <c r="T29" s="58" t="n">
        <v>45306</v>
      </c>
      <c r="U29" s="50" t="n">
        <v>0.801388888888889</v>
      </c>
      <c r="V29" s="74" t="s">
        <v>47</v>
      </c>
      <c r="W29" s="51" t="n">
        <f aca="false">(U29+T29)-(P29+O29)</f>
        <v>2.12916666666667</v>
      </c>
      <c r="X29" s="58"/>
      <c r="Y29" s="73"/>
      <c r="Z29" s="73"/>
      <c r="AA29" s="53" t="n">
        <f aca="false">(Y29+X29)-(U29+T29)</f>
        <v>-45306.8013888889</v>
      </c>
      <c r="AB29" s="58"/>
      <c r="AC29" s="73"/>
      <c r="AD29" s="73"/>
      <c r="AE29" s="53" t="n">
        <f aca="false">(AC29+AB29)-(Y29+X29)</f>
        <v>0</v>
      </c>
      <c r="AF29" s="58"/>
      <c r="AG29" s="73"/>
      <c r="AH29" s="73"/>
      <c r="AI29" s="54"/>
      <c r="AJ29" s="55" t="n">
        <f aca="false">(AG29+AF29)-(U29+T29)</f>
        <v>-45306.8013888889</v>
      </c>
      <c r="AK29" s="58" t="n">
        <v>45307</v>
      </c>
      <c r="AL29" s="45" t="n">
        <v>0.666666666666667</v>
      </c>
      <c r="AM29" s="46" t="s">
        <v>51</v>
      </c>
      <c r="AN29" s="55" t="n">
        <f aca="false">(AL29+AK29)-(U29+T29)</f>
        <v>0.865277777777778</v>
      </c>
      <c r="AO29" s="56"/>
      <c r="AP29" s="45"/>
      <c r="AQ29" s="57" t="n">
        <f aca="false">(AP29+AO29)-(U29+T29)</f>
        <v>-45306.8013888889</v>
      </c>
      <c r="AR29" s="58"/>
      <c r="AS29" s="50"/>
      <c r="AT29" s="73"/>
      <c r="AU29" s="59" t="n">
        <f aca="false">(AS29+AR29)-(U29+T29)</f>
        <v>-45306.8013888889</v>
      </c>
      <c r="AV29" s="60"/>
      <c r="AW29" s="60"/>
      <c r="AX29" s="61" t="s">
        <v>58</v>
      </c>
      <c r="AY29" s="152" t="s">
        <v>110</v>
      </c>
      <c r="AZ29" s="139" t="s">
        <v>203</v>
      </c>
      <c r="BA29" s="61" t="s">
        <v>163</v>
      </c>
      <c r="BB29" s="122" t="s">
        <v>204</v>
      </c>
      <c r="BC29" s="101" t="s">
        <v>205</v>
      </c>
      <c r="BD29" s="66"/>
      <c r="BE29" s="67" t="s">
        <v>64</v>
      </c>
      <c r="BF29" s="68"/>
      <c r="BJ29" s="134"/>
      <c r="BK29" s="134"/>
      <c r="BL29" s="134"/>
      <c r="BM29" s="134"/>
      <c r="BN29" s="167"/>
      <c r="BO29" s="37" t="s">
        <v>206</v>
      </c>
      <c r="BP29" s="37" t="n">
        <v>1</v>
      </c>
      <c r="BQ29" s="158" t="n">
        <f aca="false">BP29/BP33</f>
        <v>0.125</v>
      </c>
      <c r="BR29" s="38"/>
      <c r="BS29" s="38"/>
      <c r="BT29" s="38"/>
      <c r="BU29" s="38"/>
      <c r="BV29" s="38"/>
      <c r="BW29" s="38"/>
      <c r="BX29" s="38"/>
      <c r="BY29" s="131" t="s">
        <v>135</v>
      </c>
      <c r="BZ29" s="132" t="s">
        <v>136</v>
      </c>
      <c r="CA29" s="105" t="s">
        <v>137</v>
      </c>
      <c r="CB29" s="106" t="s">
        <v>52</v>
      </c>
      <c r="CC29" s="107" t="s">
        <v>48</v>
      </c>
      <c r="CD29" s="108" t="s">
        <v>67</v>
      </c>
      <c r="CE29" s="109" t="s">
        <v>138</v>
      </c>
      <c r="CF29" s="171" t="s">
        <v>139</v>
      </c>
      <c r="CG29" s="97"/>
      <c r="CH29" s="38"/>
      <c r="CI29" s="172" t="s">
        <v>207</v>
      </c>
      <c r="CJ29" s="160" t="n">
        <v>18</v>
      </c>
      <c r="CK29" s="125" t="n">
        <f aca="false">CJ29/BP41</f>
        <v>0.276923076923077</v>
      </c>
      <c r="CL29" s="41"/>
      <c r="CM29" s="41"/>
      <c r="CN29" s="41"/>
      <c r="CO29" s="41"/>
      <c r="CP29" s="41"/>
      <c r="CQ29" s="97"/>
      <c r="CR29" s="41"/>
      <c r="CS29" s="119" t="n">
        <v>5</v>
      </c>
      <c r="CT29" s="119" t="n">
        <v>1</v>
      </c>
      <c r="CU29" s="119" t="n">
        <v>1</v>
      </c>
      <c r="CV29" s="119" t="n">
        <v>8</v>
      </c>
      <c r="CW29" s="41"/>
      <c r="CX29" s="41"/>
      <c r="CY29" s="41"/>
      <c r="CZ29" s="41"/>
      <c r="DA29" s="41"/>
    </row>
    <row r="30" customFormat="false" ht="15" hidden="false" customHeight="true" outlineLevel="0" collapsed="false">
      <c r="A30" s="42"/>
      <c r="B30" s="43" t="n">
        <v>28</v>
      </c>
      <c r="C30" s="34" t="n">
        <v>2068</v>
      </c>
      <c r="D30" s="35" t="n">
        <v>30305850</v>
      </c>
      <c r="E30" s="35" t="s">
        <v>56</v>
      </c>
      <c r="F30" s="35" t="s">
        <v>44</v>
      </c>
      <c r="G30" s="35" t="s">
        <v>54</v>
      </c>
      <c r="H30" s="35" t="s">
        <v>130</v>
      </c>
      <c r="I30" s="36" t="n">
        <v>45304.8145833333</v>
      </c>
      <c r="J30" s="35" t="s">
        <v>47</v>
      </c>
      <c r="K30" s="37" t="s">
        <v>52</v>
      </c>
      <c r="L30" s="58" t="n">
        <v>45304</v>
      </c>
      <c r="M30" s="45" t="n">
        <v>0.672222222222222</v>
      </c>
      <c r="N30" s="74" t="s">
        <v>47</v>
      </c>
      <c r="O30" s="58" t="n">
        <v>45304</v>
      </c>
      <c r="P30" s="45" t="n">
        <v>0.672222222222222</v>
      </c>
      <c r="Q30" s="58" t="n">
        <v>45306</v>
      </c>
      <c r="R30" s="45" t="n">
        <v>0.796527777777778</v>
      </c>
      <c r="S30" s="74" t="s">
        <v>47</v>
      </c>
      <c r="T30" s="58" t="n">
        <v>45306</v>
      </c>
      <c r="U30" s="50" t="n">
        <v>0.801388888888889</v>
      </c>
      <c r="V30" s="74" t="s">
        <v>47</v>
      </c>
      <c r="W30" s="51" t="n">
        <f aca="false">(U30+T30)-(P30+O30)</f>
        <v>2.12916666666667</v>
      </c>
      <c r="X30" s="58"/>
      <c r="Y30" s="73"/>
      <c r="Z30" s="73"/>
      <c r="AA30" s="53" t="n">
        <f aca="false">(Y30+X30)-(U30+T30)</f>
        <v>-45306.8013888889</v>
      </c>
      <c r="AB30" s="58"/>
      <c r="AC30" s="73"/>
      <c r="AD30" s="73"/>
      <c r="AE30" s="53" t="n">
        <f aca="false">(AC30+AB30)-(Y30+X30)</f>
        <v>0</v>
      </c>
      <c r="AF30" s="58"/>
      <c r="AG30" s="73"/>
      <c r="AH30" s="73"/>
      <c r="AI30" s="54"/>
      <c r="AJ30" s="55" t="n">
        <f aca="false">(AG30+AF30)-(U30+T30)</f>
        <v>-45306.8013888889</v>
      </c>
      <c r="AK30" s="58" t="n">
        <v>45307</v>
      </c>
      <c r="AL30" s="45" t="n">
        <v>0.666666666666667</v>
      </c>
      <c r="AM30" s="46" t="s">
        <v>51</v>
      </c>
      <c r="AN30" s="55" t="n">
        <f aca="false">(AL30+AK30)-(U30+T30)</f>
        <v>0.865277777777778</v>
      </c>
      <c r="AO30" s="75" t="n">
        <v>45307</v>
      </c>
      <c r="AP30" s="45" t="n">
        <v>0.379861111111111</v>
      </c>
      <c r="AQ30" s="57" t="n">
        <f aca="false">(AP30+AO30)-(U30+T30)</f>
        <v>0.578472222222222</v>
      </c>
      <c r="AR30" s="58"/>
      <c r="AS30" s="50"/>
      <c r="AT30" s="73"/>
      <c r="AU30" s="59" t="n">
        <f aca="false">(AS30+AR30)-(U30+T30)</f>
        <v>-45306.8013888889</v>
      </c>
      <c r="AV30" s="161" t="n">
        <v>4903</v>
      </c>
      <c r="AW30" s="161" t="s">
        <v>208</v>
      </c>
      <c r="AX30" s="173" t="s">
        <v>98</v>
      </c>
      <c r="AY30" s="162" t="s">
        <v>110</v>
      </c>
      <c r="AZ30" s="174" t="s">
        <v>111</v>
      </c>
      <c r="BA30" s="101" t="s">
        <v>209</v>
      </c>
      <c r="BB30" s="122" t="s">
        <v>204</v>
      </c>
      <c r="BC30" s="101" t="s">
        <v>205</v>
      </c>
      <c r="BD30" s="66"/>
      <c r="BE30" s="129" t="s">
        <v>64</v>
      </c>
      <c r="BF30" s="68"/>
      <c r="BJ30" s="134"/>
      <c r="BK30" s="134"/>
      <c r="BL30" s="134"/>
      <c r="BM30" s="134"/>
      <c r="BN30" s="167"/>
      <c r="BO30" s="37" t="s">
        <v>210</v>
      </c>
      <c r="BP30" s="37" t="n">
        <v>7</v>
      </c>
      <c r="BQ30" s="158" t="n">
        <f aca="false">BP30/BP33</f>
        <v>0.875</v>
      </c>
      <c r="BR30" s="38"/>
      <c r="BS30" s="38"/>
      <c r="BT30" s="38"/>
      <c r="BU30" s="38"/>
      <c r="BV30" s="38"/>
      <c r="BW30" s="38"/>
      <c r="BX30" s="38"/>
      <c r="BY30" s="138" t="s">
        <v>51</v>
      </c>
      <c r="BZ30" s="112" t="n">
        <v>14</v>
      </c>
      <c r="CA30" s="113" t="n">
        <f aca="false">BZ30/BZ33</f>
        <v>0.583333333333333</v>
      </c>
      <c r="CB30" s="37" t="n">
        <v>9</v>
      </c>
      <c r="CC30" s="37" t="n">
        <v>1</v>
      </c>
      <c r="CD30" s="37" t="n">
        <v>1</v>
      </c>
      <c r="CE30" s="37" t="n">
        <v>3</v>
      </c>
      <c r="CF30" s="154" t="n">
        <v>14</v>
      </c>
      <c r="CG30" s="97"/>
      <c r="CH30" s="38"/>
      <c r="CI30" s="41"/>
      <c r="CJ30" s="41"/>
      <c r="CK30" s="41"/>
      <c r="CL30" s="41"/>
      <c r="CM30" s="41"/>
      <c r="CN30" s="41"/>
      <c r="CO30" s="41"/>
      <c r="CP30" s="41"/>
      <c r="CQ30" s="97"/>
      <c r="CR30" s="41"/>
      <c r="CS30" s="175" t="n">
        <f aca="false">CS29/CT26</f>
        <v>0.333333333333333</v>
      </c>
      <c r="CT30" s="149" t="n">
        <f aca="false">CT29/CT26</f>
        <v>0.0666666666666667</v>
      </c>
      <c r="CU30" s="149" t="n">
        <f aca="false">CU29/CT26</f>
        <v>0.0666666666666667</v>
      </c>
      <c r="CV30" s="150" t="n">
        <f aca="false">CV29/CT26</f>
        <v>0.533333333333333</v>
      </c>
      <c r="CW30" s="41"/>
      <c r="CX30" s="41"/>
      <c r="CY30" s="41"/>
      <c r="CZ30" s="41"/>
      <c r="DA30" s="41"/>
    </row>
    <row r="31" customFormat="false" ht="15" hidden="false" customHeight="true" outlineLevel="0" collapsed="false">
      <c r="A31" s="42"/>
      <c r="B31" s="43" t="n">
        <v>29</v>
      </c>
      <c r="C31" s="34" t="n">
        <v>2069</v>
      </c>
      <c r="D31" s="35" t="n">
        <v>30071173</v>
      </c>
      <c r="E31" s="35" t="s">
        <v>53</v>
      </c>
      <c r="F31" s="35" t="s">
        <v>65</v>
      </c>
      <c r="G31" s="35" t="s">
        <v>45</v>
      </c>
      <c r="H31" s="35" t="s">
        <v>122</v>
      </c>
      <c r="I31" s="36" t="n">
        <v>45305.5305555556</v>
      </c>
      <c r="J31" s="35" t="s">
        <v>77</v>
      </c>
      <c r="K31" s="37" t="s">
        <v>71</v>
      </c>
      <c r="L31" s="58" t="n">
        <v>45305</v>
      </c>
      <c r="M31" s="45" t="n">
        <v>0.526388888888889</v>
      </c>
      <c r="N31" s="95" t="s">
        <v>77</v>
      </c>
      <c r="O31" s="58" t="n">
        <v>45305</v>
      </c>
      <c r="P31" s="45" t="n">
        <v>0.530555555555556</v>
      </c>
      <c r="Q31" s="58" t="n">
        <v>45305</v>
      </c>
      <c r="R31" s="45" t="n">
        <v>0.547222222222222</v>
      </c>
      <c r="S31" s="95" t="s">
        <v>77</v>
      </c>
      <c r="T31" s="58" t="n">
        <v>45305</v>
      </c>
      <c r="U31" s="50" t="n">
        <v>0.552777777777778</v>
      </c>
      <c r="V31" s="95" t="s">
        <v>77</v>
      </c>
      <c r="W31" s="51" t="n">
        <f aca="false">(U31+T31)-(P31+O31)</f>
        <v>0.0222222222222222</v>
      </c>
      <c r="X31" s="58" t="n">
        <v>45307</v>
      </c>
      <c r="Y31" s="45" t="n">
        <v>0.506944444444444</v>
      </c>
      <c r="Z31" s="95" t="s">
        <v>77</v>
      </c>
      <c r="AA31" s="53" t="n">
        <f aca="false">(Y31+X31)-(U31+T31)</f>
        <v>1.95416666666667</v>
      </c>
      <c r="AB31" s="58" t="n">
        <v>45309</v>
      </c>
      <c r="AC31" s="45" t="n">
        <v>0.438194444444445</v>
      </c>
      <c r="AD31" s="95" t="s">
        <v>77</v>
      </c>
      <c r="AE31" s="53" t="n">
        <f aca="false">(AC31+AB31)-(Y31+X31)</f>
        <v>1.93125</v>
      </c>
      <c r="AF31" s="58"/>
      <c r="AG31" s="73"/>
      <c r="AH31" s="73"/>
      <c r="AI31" s="54"/>
      <c r="AJ31" s="55" t="n">
        <f aca="false">(AG31+AF31)-(U31+T31)</f>
        <v>-45305.5527777778</v>
      </c>
      <c r="AK31" s="73"/>
      <c r="AL31" s="73"/>
      <c r="AM31" s="73"/>
      <c r="AN31" s="55" t="n">
        <f aca="false">(AL31+AK31)-(U31+T31)</f>
        <v>-45305.5527777778</v>
      </c>
      <c r="AO31" s="75" t="n">
        <v>45307</v>
      </c>
      <c r="AP31" s="45" t="n">
        <v>0.608333333333333</v>
      </c>
      <c r="AQ31" s="57" t="n">
        <f aca="false">(AP31+AO31)-(U31+T31)</f>
        <v>2.05555555555556</v>
      </c>
      <c r="AR31" s="58" t="n">
        <v>45313</v>
      </c>
      <c r="AS31" s="45" t="n">
        <v>0.568055555555556</v>
      </c>
      <c r="AT31" s="95" t="s">
        <v>77</v>
      </c>
      <c r="AU31" s="59" t="n">
        <f aca="false">(AS31+AR31)-(U31+T31)</f>
        <v>8.01527777777778</v>
      </c>
      <c r="AV31" s="161" t="n">
        <v>15697</v>
      </c>
      <c r="AW31" s="161" t="s">
        <v>211</v>
      </c>
      <c r="AX31" s="61" t="s">
        <v>58</v>
      </c>
      <c r="AY31" s="152" t="s">
        <v>110</v>
      </c>
      <c r="AZ31" s="139" t="s">
        <v>132</v>
      </c>
      <c r="BA31" s="61" t="s">
        <v>177</v>
      </c>
      <c r="BB31" s="122" t="s">
        <v>212</v>
      </c>
      <c r="BC31" s="101" t="s">
        <v>213</v>
      </c>
      <c r="BD31" s="66"/>
      <c r="BE31" s="129" t="s">
        <v>64</v>
      </c>
      <c r="BF31" s="68"/>
      <c r="BJ31" s="134"/>
      <c r="BK31" s="134"/>
      <c r="BL31" s="134"/>
      <c r="BM31" s="134"/>
      <c r="BN31" s="167"/>
      <c r="BO31" s="37" t="s">
        <v>214</v>
      </c>
      <c r="BP31" s="37" t="n">
        <v>0</v>
      </c>
      <c r="BQ31" s="158" t="n">
        <f aca="false">BP31/BP33</f>
        <v>0</v>
      </c>
      <c r="BR31" s="38"/>
      <c r="BS31" s="38"/>
      <c r="BT31" s="38"/>
      <c r="BU31" s="38"/>
      <c r="BV31" s="38"/>
      <c r="BW31" s="38"/>
      <c r="BX31" s="38"/>
      <c r="BY31" s="138" t="s">
        <v>77</v>
      </c>
      <c r="BZ31" s="112" t="n">
        <v>3</v>
      </c>
      <c r="CA31" s="113" t="n">
        <f aca="false">BZ31/BZ33</f>
        <v>0.125</v>
      </c>
      <c r="CB31" s="37" t="n">
        <v>2</v>
      </c>
      <c r="CC31" s="37" t="n">
        <v>0</v>
      </c>
      <c r="CD31" s="37" t="n">
        <v>1</v>
      </c>
      <c r="CE31" s="37" t="n">
        <v>0</v>
      </c>
      <c r="CF31" s="154" t="n">
        <v>3</v>
      </c>
      <c r="CG31" s="97"/>
      <c r="CH31" s="38"/>
      <c r="CI31" s="169" t="s">
        <v>52</v>
      </c>
      <c r="CJ31" s="107" t="s">
        <v>48</v>
      </c>
      <c r="CK31" s="108" t="s">
        <v>67</v>
      </c>
      <c r="CL31" s="170" t="s">
        <v>138</v>
      </c>
      <c r="CM31" s="41"/>
      <c r="CN31" s="41"/>
      <c r="CO31" s="41"/>
      <c r="CP31" s="41"/>
      <c r="CQ31" s="97"/>
      <c r="CR31" s="41"/>
      <c r="CS31" s="41"/>
      <c r="CT31" s="41"/>
      <c r="CU31" s="41"/>
      <c r="CV31" s="41"/>
      <c r="CW31" s="41"/>
      <c r="CX31" s="41"/>
      <c r="CY31" s="41"/>
      <c r="CZ31" s="41"/>
      <c r="DA31" s="41"/>
    </row>
    <row r="32" customFormat="false" ht="15" hidden="false" customHeight="true" outlineLevel="0" collapsed="false">
      <c r="A32" s="42" t="n">
        <v>3</v>
      </c>
      <c r="B32" s="43" t="n">
        <v>30</v>
      </c>
      <c r="C32" s="40" t="n">
        <v>2074</v>
      </c>
      <c r="D32" s="35" t="n">
        <v>20050079</v>
      </c>
      <c r="E32" s="35" t="s">
        <v>43</v>
      </c>
      <c r="F32" s="35" t="s">
        <v>44</v>
      </c>
      <c r="G32" s="35" t="s">
        <v>45</v>
      </c>
      <c r="H32" s="35" t="s">
        <v>46</v>
      </c>
      <c r="I32" s="36" t="n">
        <v>45307.5111111111</v>
      </c>
      <c r="J32" s="35" t="s">
        <v>77</v>
      </c>
      <c r="K32" s="37" t="s">
        <v>52</v>
      </c>
      <c r="L32" s="58" t="n">
        <v>45307</v>
      </c>
      <c r="M32" s="45" t="n">
        <v>0.511111111111111</v>
      </c>
      <c r="N32" s="95" t="s">
        <v>77</v>
      </c>
      <c r="O32" s="58" t="n">
        <v>45307</v>
      </c>
      <c r="P32" s="45" t="n">
        <v>0.511111111111111</v>
      </c>
      <c r="Q32" s="58"/>
      <c r="R32" s="45"/>
      <c r="S32" s="73"/>
      <c r="T32" s="58" t="n">
        <v>45307</v>
      </c>
      <c r="U32" s="50" t="n">
        <v>0.511111111111111</v>
      </c>
      <c r="V32" s="95" t="s">
        <v>77</v>
      </c>
      <c r="W32" s="51" t="n">
        <f aca="false">(U32+T32)-(P32+O32)</f>
        <v>0</v>
      </c>
      <c r="X32" s="58"/>
      <c r="Y32" s="73"/>
      <c r="Z32" s="73"/>
      <c r="AA32" s="53" t="n">
        <f aca="false">(Y32+X32)-(U32+T32)</f>
        <v>-45307.5111111111</v>
      </c>
      <c r="AB32" s="58"/>
      <c r="AC32" s="73"/>
      <c r="AD32" s="73"/>
      <c r="AE32" s="53" t="n">
        <f aca="false">(AC32+AB32)-(Y32+X32)</f>
        <v>0</v>
      </c>
      <c r="AF32" s="58"/>
      <c r="AG32" s="73"/>
      <c r="AH32" s="73"/>
      <c r="AI32" s="54"/>
      <c r="AJ32" s="55" t="n">
        <f aca="false">(AG32+AF32)-(U32+T32)</f>
        <v>-45307.5111111111</v>
      </c>
      <c r="AK32" s="73"/>
      <c r="AL32" s="73"/>
      <c r="AM32" s="73"/>
      <c r="AN32" s="55" t="n">
        <f aca="false">(AL32+AK32)-(U32+T32)</f>
        <v>-45307.5111111111</v>
      </c>
      <c r="AO32" s="56"/>
      <c r="AP32" s="45"/>
      <c r="AQ32" s="57" t="n">
        <f aca="false">(AP32+AO32)-(U32+T32)</f>
        <v>-45307.5111111111</v>
      </c>
      <c r="AR32" s="58" t="n">
        <v>45307</v>
      </c>
      <c r="AS32" s="45" t="n">
        <v>0.525</v>
      </c>
      <c r="AT32" s="95" t="s">
        <v>77</v>
      </c>
      <c r="AU32" s="59" t="n">
        <f aca="false">(AS32+AR32)-(U32+T32)</f>
        <v>0.0138888888888889</v>
      </c>
      <c r="AV32" s="60"/>
      <c r="AW32" s="60"/>
      <c r="AX32" s="61" t="s">
        <v>58</v>
      </c>
      <c r="AY32" s="152" t="s">
        <v>110</v>
      </c>
      <c r="AZ32" s="139" t="s">
        <v>203</v>
      </c>
      <c r="BA32" s="61" t="s">
        <v>215</v>
      </c>
      <c r="BB32" s="122" t="s">
        <v>216</v>
      </c>
      <c r="BC32" s="101" t="s">
        <v>217</v>
      </c>
      <c r="BD32" s="66"/>
      <c r="BE32" s="115" t="s">
        <v>156</v>
      </c>
      <c r="BF32" s="68"/>
      <c r="BJ32" s="165"/>
      <c r="BK32" s="165"/>
      <c r="BL32" s="165"/>
      <c r="BM32" s="165"/>
      <c r="BN32" s="167"/>
      <c r="BO32" s="37" t="s">
        <v>218</v>
      </c>
      <c r="BP32" s="37" t="n">
        <v>0</v>
      </c>
      <c r="BQ32" s="158" t="n">
        <f aca="false">BP32/BP33</f>
        <v>0</v>
      </c>
      <c r="BR32" s="38"/>
      <c r="BS32" s="38"/>
      <c r="BT32" s="38"/>
      <c r="BU32" s="38"/>
      <c r="BV32" s="38"/>
      <c r="BW32" s="38"/>
      <c r="BX32" s="38"/>
      <c r="BY32" s="138" t="s">
        <v>47</v>
      </c>
      <c r="BZ32" s="112" t="n">
        <v>7</v>
      </c>
      <c r="CA32" s="113" t="n">
        <f aca="false">BZ32/BZ33</f>
        <v>0.291666666666667</v>
      </c>
      <c r="CB32" s="37" t="n">
        <v>4</v>
      </c>
      <c r="CC32" s="37" t="n">
        <v>0</v>
      </c>
      <c r="CD32" s="37" t="n">
        <v>1</v>
      </c>
      <c r="CE32" s="37" t="n">
        <v>2</v>
      </c>
      <c r="CF32" s="154" t="n">
        <v>7</v>
      </c>
      <c r="CG32" s="97"/>
      <c r="CH32" s="38"/>
      <c r="CI32" s="119" t="n">
        <v>5</v>
      </c>
      <c r="CJ32" s="119" t="n">
        <v>5</v>
      </c>
      <c r="CK32" s="119" t="n">
        <v>0</v>
      </c>
      <c r="CL32" s="119" t="n">
        <v>8</v>
      </c>
      <c r="CM32" s="41"/>
      <c r="CN32" s="41"/>
      <c r="CO32" s="41"/>
      <c r="CP32" s="41"/>
      <c r="CQ32" s="97"/>
      <c r="CR32" s="41"/>
      <c r="CS32" s="176" t="s">
        <v>189</v>
      </c>
      <c r="CT32" s="156" t="n">
        <v>7</v>
      </c>
      <c r="CU32" s="157" t="n">
        <f aca="false">CT32/CT35</f>
        <v>0.466666666666667</v>
      </c>
      <c r="CV32" s="41"/>
      <c r="CW32" s="41"/>
      <c r="CX32" s="41"/>
      <c r="CY32" s="41"/>
      <c r="CZ32" s="41"/>
      <c r="DA32" s="41"/>
    </row>
    <row r="33" customFormat="false" ht="15" hidden="false" customHeight="true" outlineLevel="0" collapsed="false">
      <c r="A33" s="42"/>
      <c r="B33" s="43" t="n">
        <v>31</v>
      </c>
      <c r="C33" s="34" t="n">
        <v>2076</v>
      </c>
      <c r="D33" s="71" t="n">
        <v>30308966</v>
      </c>
      <c r="E33" s="71" t="s">
        <v>49</v>
      </c>
      <c r="F33" s="71" t="s">
        <v>65</v>
      </c>
      <c r="G33" s="71" t="s">
        <v>45</v>
      </c>
      <c r="H33" s="71" t="s">
        <v>68</v>
      </c>
      <c r="I33" s="72" t="n">
        <v>45307.7472222222</v>
      </c>
      <c r="J33" s="71" t="s">
        <v>51</v>
      </c>
      <c r="K33" s="37" t="s">
        <v>48</v>
      </c>
      <c r="L33" s="58" t="n">
        <v>45307</v>
      </c>
      <c r="M33" s="45" t="n">
        <v>0.747222222222222</v>
      </c>
      <c r="N33" s="46" t="s">
        <v>51</v>
      </c>
      <c r="O33" s="58" t="n">
        <v>45307</v>
      </c>
      <c r="P33" s="45" t="n">
        <v>0.747222222222222</v>
      </c>
      <c r="Q33" s="58"/>
      <c r="R33" s="45"/>
      <c r="S33" s="73"/>
      <c r="T33" s="58" t="n">
        <v>45307</v>
      </c>
      <c r="U33" s="50" t="n">
        <v>0.750694444444444</v>
      </c>
      <c r="V33" s="46" t="s">
        <v>51</v>
      </c>
      <c r="W33" s="51" t="n">
        <f aca="false">(U33+T33)-(P33+O33)</f>
        <v>0.00347222222222222</v>
      </c>
      <c r="X33" s="58" t="n">
        <v>45308</v>
      </c>
      <c r="Y33" s="45" t="n">
        <v>0.740972222222222</v>
      </c>
      <c r="Z33" s="74" t="s">
        <v>47</v>
      </c>
      <c r="AA33" s="53" t="n">
        <f aca="false">(Y33+X33)-(U33+T33)</f>
        <v>0.990277777777778</v>
      </c>
      <c r="AB33" s="58"/>
      <c r="AC33" s="73"/>
      <c r="AD33" s="73"/>
      <c r="AE33" s="53" t="n">
        <f aca="false">(AC33+AB33)-(Y33+X33)</f>
        <v>-45308.7409722222</v>
      </c>
      <c r="AF33" s="58"/>
      <c r="AG33" s="73"/>
      <c r="AH33" s="73"/>
      <c r="AI33" s="54"/>
      <c r="AJ33" s="55" t="n">
        <f aca="false">(AG33+AF33)-(U33+T33)</f>
        <v>-45307.7506944445</v>
      </c>
      <c r="AK33" s="58" t="n">
        <v>45309</v>
      </c>
      <c r="AL33" s="45" t="n">
        <v>0.608333333333333</v>
      </c>
      <c r="AM33" s="46" t="s">
        <v>51</v>
      </c>
      <c r="AN33" s="55" t="n">
        <f aca="false">(AL33+AK33)-(U33+T33)</f>
        <v>1.85763888888889</v>
      </c>
      <c r="AO33" s="75" t="n">
        <v>45308</v>
      </c>
      <c r="AP33" s="45" t="n">
        <v>0.790972222222222</v>
      </c>
      <c r="AQ33" s="57" t="n">
        <f aca="false">(AP33+AO33)-(U33+T33)</f>
        <v>1.04027777777778</v>
      </c>
      <c r="AR33" s="58"/>
      <c r="AS33" s="45"/>
      <c r="AT33" s="73"/>
      <c r="AU33" s="59" t="n">
        <f aca="false">(AS33+AR33)-(U33+T33)</f>
        <v>-45307.7506944445</v>
      </c>
      <c r="AV33" s="60"/>
      <c r="AW33" s="60"/>
      <c r="AX33" s="61" t="s">
        <v>58</v>
      </c>
      <c r="AY33" s="152" t="s">
        <v>110</v>
      </c>
      <c r="AZ33" s="177" t="s">
        <v>181</v>
      </c>
      <c r="BA33" s="61" t="s">
        <v>74</v>
      </c>
      <c r="BB33" s="122" t="s">
        <v>219</v>
      </c>
      <c r="BC33" s="101" t="s">
        <v>220</v>
      </c>
      <c r="BD33" s="66"/>
      <c r="BE33" s="67" t="s">
        <v>64</v>
      </c>
      <c r="BF33" s="68"/>
      <c r="BJ33" s="166"/>
      <c r="BK33" s="166"/>
      <c r="BL33" s="166"/>
      <c r="BM33" s="166"/>
      <c r="BN33" s="178"/>
      <c r="BO33" s="179" t="s">
        <v>139</v>
      </c>
      <c r="BP33" s="179" t="n">
        <v>8</v>
      </c>
      <c r="BQ33" s="150" t="n">
        <f aca="false">BQ32+BQ31+BQ30+BQ29</f>
        <v>1</v>
      </c>
      <c r="BR33" s="38"/>
      <c r="BS33" s="38"/>
      <c r="BT33" s="38"/>
      <c r="BU33" s="38"/>
      <c r="BV33" s="38"/>
      <c r="BW33" s="38"/>
      <c r="BX33" s="38"/>
      <c r="BY33" s="155" t="s">
        <v>139</v>
      </c>
      <c r="BZ33" s="117" t="n">
        <f aca="false">BZ30+BZ31+BZ32</f>
        <v>24</v>
      </c>
      <c r="CA33" s="118" t="n">
        <v>1</v>
      </c>
      <c r="CB33" s="119" t="n">
        <f aca="false">CB30+CB31+CB32</f>
        <v>15</v>
      </c>
      <c r="CC33" s="119" t="n">
        <v>1</v>
      </c>
      <c r="CD33" s="119" t="n">
        <v>3</v>
      </c>
      <c r="CE33" s="119" t="n">
        <v>5</v>
      </c>
      <c r="CF33" s="164" t="n">
        <v>24</v>
      </c>
      <c r="CG33" s="97"/>
      <c r="CH33" s="38"/>
      <c r="CI33" s="175" t="n">
        <f aca="false">CI32/CJ29</f>
        <v>0.277777777777778</v>
      </c>
      <c r="CJ33" s="149" t="n">
        <f aca="false">CJ32/CJ29</f>
        <v>0.277777777777778</v>
      </c>
      <c r="CK33" s="149" t="n">
        <f aca="false">CK32/CJ29</f>
        <v>0</v>
      </c>
      <c r="CL33" s="150" t="n">
        <f aca="false">CL32/CJ29</f>
        <v>0.444444444444444</v>
      </c>
      <c r="CM33" s="41"/>
      <c r="CN33" s="41"/>
      <c r="CO33" s="41"/>
      <c r="CP33" s="41"/>
      <c r="CQ33" s="97"/>
      <c r="CR33" s="41"/>
      <c r="CS33" s="180" t="s">
        <v>193</v>
      </c>
      <c r="CT33" s="37" t="n">
        <v>8</v>
      </c>
      <c r="CU33" s="158" t="n">
        <f aca="false">CT33/CT35</f>
        <v>0.533333333333333</v>
      </c>
      <c r="CV33" s="41"/>
      <c r="CW33" s="41"/>
      <c r="CX33" s="41"/>
      <c r="CY33" s="41"/>
      <c r="CZ33" s="41"/>
      <c r="DA33" s="41"/>
    </row>
    <row r="34" customFormat="false" ht="15" hidden="false" customHeight="true" outlineLevel="0" collapsed="false">
      <c r="A34" s="42"/>
      <c r="B34" s="43" t="n">
        <v>32</v>
      </c>
      <c r="C34" s="40" t="n">
        <v>2079</v>
      </c>
      <c r="D34" s="35" t="n">
        <v>30048922</v>
      </c>
      <c r="E34" s="35" t="s">
        <v>53</v>
      </c>
      <c r="F34" s="35" t="s">
        <v>44</v>
      </c>
      <c r="G34" s="35" t="s">
        <v>54</v>
      </c>
      <c r="H34" s="35" t="s">
        <v>129</v>
      </c>
      <c r="I34" s="36" t="n">
        <v>45307.7888888889</v>
      </c>
      <c r="J34" s="35" t="s">
        <v>47</v>
      </c>
      <c r="K34" s="37" t="s">
        <v>48</v>
      </c>
      <c r="L34" s="58" t="n">
        <v>45307</v>
      </c>
      <c r="M34" s="45" t="n">
        <v>0.784027777777778</v>
      </c>
      <c r="N34" s="74" t="s">
        <v>47</v>
      </c>
      <c r="O34" s="58" t="n">
        <v>45307</v>
      </c>
      <c r="P34" s="45" t="n">
        <v>0.788888888888889</v>
      </c>
      <c r="Q34" s="58" t="n">
        <v>45307</v>
      </c>
      <c r="R34" s="45" t="n">
        <v>0.79375</v>
      </c>
      <c r="S34" s="74" t="s">
        <v>47</v>
      </c>
      <c r="T34" s="58" t="n">
        <v>45307</v>
      </c>
      <c r="U34" s="50" t="n">
        <v>0.795138888888889</v>
      </c>
      <c r="V34" s="74" t="s">
        <v>47</v>
      </c>
      <c r="W34" s="51" t="n">
        <f aca="false">(U34+T34)-(P34+O34)</f>
        <v>0.00625</v>
      </c>
      <c r="X34" s="58" t="n">
        <v>45308</v>
      </c>
      <c r="Y34" s="45" t="n">
        <v>0.758333333333333</v>
      </c>
      <c r="Z34" s="74" t="s">
        <v>47</v>
      </c>
      <c r="AA34" s="53" t="n">
        <f aca="false">(Y34+X34)-(U34+T34)</f>
        <v>0.963194444444445</v>
      </c>
      <c r="AB34" s="58"/>
      <c r="AC34" s="73"/>
      <c r="AD34" s="73"/>
      <c r="AE34" s="53" t="n">
        <f aca="false">(AC34+AB34)-(Y34+X34)</f>
        <v>-45308.7583333333</v>
      </c>
      <c r="AF34" s="58"/>
      <c r="AG34" s="73"/>
      <c r="AH34" s="73"/>
      <c r="AI34" s="98"/>
      <c r="AJ34" s="55" t="n">
        <f aca="false">(AG34+AF34)-(U34+T34)</f>
        <v>-45307.7951388889</v>
      </c>
      <c r="AK34" s="73"/>
      <c r="AL34" s="73"/>
      <c r="AM34" s="73"/>
      <c r="AN34" s="55" t="n">
        <f aca="false">(AL34+AK34)-(U34+T34)</f>
        <v>-45307.7951388889</v>
      </c>
      <c r="AO34" s="75" t="n">
        <v>45309</v>
      </c>
      <c r="AP34" s="45" t="n">
        <v>0.00763888888888889</v>
      </c>
      <c r="AQ34" s="57" t="n">
        <f aca="false">(AP34+AO34)-(U34+T34)</f>
        <v>1.2125</v>
      </c>
      <c r="AR34" s="58" t="n">
        <v>45309</v>
      </c>
      <c r="AS34" s="45" t="n">
        <v>0.646527777777778</v>
      </c>
      <c r="AT34" s="46" t="s">
        <v>51</v>
      </c>
      <c r="AU34" s="59" t="n">
        <f aca="false">(AS34+AR34)-(U34+T34)</f>
        <v>1.85138888888889</v>
      </c>
      <c r="AV34" s="161" t="n">
        <v>8763</v>
      </c>
      <c r="AW34" s="161" t="s">
        <v>221</v>
      </c>
      <c r="AX34" s="61" t="s">
        <v>90</v>
      </c>
      <c r="AY34" s="162" t="s">
        <v>99</v>
      </c>
      <c r="AZ34" s="163" t="s">
        <v>195</v>
      </c>
      <c r="BA34" s="61" t="s">
        <v>163</v>
      </c>
      <c r="BB34" s="122" t="s">
        <v>222</v>
      </c>
      <c r="BC34" s="101" t="s">
        <v>223</v>
      </c>
      <c r="BD34" s="66"/>
      <c r="BE34" s="129" t="s">
        <v>64</v>
      </c>
      <c r="BF34" s="68"/>
      <c r="BJ34" s="134"/>
      <c r="BK34" s="134"/>
      <c r="BL34" s="165"/>
      <c r="BM34" s="166"/>
      <c r="BN34" s="167"/>
      <c r="BO34" s="38"/>
      <c r="BP34" s="38"/>
      <c r="BQ34" s="38"/>
      <c r="BR34" s="38"/>
      <c r="BS34" s="41"/>
      <c r="BT34" s="41"/>
      <c r="BU34" s="41"/>
      <c r="BV34" s="41"/>
      <c r="BW34" s="41"/>
      <c r="BX34" s="38"/>
      <c r="BY34" s="38"/>
      <c r="BZ34" s="38"/>
      <c r="CA34" s="38"/>
      <c r="CB34" s="38"/>
      <c r="CC34" s="38"/>
      <c r="CD34" s="38"/>
      <c r="CE34" s="38"/>
      <c r="CF34" s="38"/>
      <c r="CG34" s="97"/>
      <c r="CH34" s="38"/>
      <c r="CI34" s="41"/>
      <c r="CJ34" s="41"/>
      <c r="CK34" s="41"/>
      <c r="CL34" s="41"/>
      <c r="CM34" s="41"/>
      <c r="CN34" s="41"/>
      <c r="CO34" s="41"/>
      <c r="CP34" s="41"/>
      <c r="CQ34" s="97"/>
      <c r="CR34" s="41"/>
      <c r="CS34" s="180" t="s">
        <v>199</v>
      </c>
      <c r="CT34" s="37" t="n">
        <v>0</v>
      </c>
      <c r="CU34" s="158" t="n">
        <f aca="false">CT34/CT35</f>
        <v>0</v>
      </c>
      <c r="CV34" s="41"/>
      <c r="CW34" s="41"/>
      <c r="CX34" s="41"/>
      <c r="CY34" s="41"/>
      <c r="CZ34" s="41"/>
      <c r="DA34" s="41"/>
    </row>
    <row r="35" customFormat="false" ht="15" hidden="false" customHeight="true" outlineLevel="0" collapsed="false">
      <c r="A35" s="42"/>
      <c r="B35" s="43" t="n">
        <v>33</v>
      </c>
      <c r="C35" s="40" t="n">
        <v>2083</v>
      </c>
      <c r="D35" s="35" t="n">
        <v>30309788</v>
      </c>
      <c r="E35" s="35" t="s">
        <v>56</v>
      </c>
      <c r="F35" s="35" t="s">
        <v>44</v>
      </c>
      <c r="G35" s="35" t="s">
        <v>54</v>
      </c>
      <c r="H35" s="35" t="s">
        <v>96</v>
      </c>
      <c r="I35" s="36" t="n">
        <v>45308.7722222222</v>
      </c>
      <c r="J35" s="35" t="s">
        <v>47</v>
      </c>
      <c r="K35" s="37" t="s">
        <v>71</v>
      </c>
      <c r="L35" s="58" t="n">
        <v>45308</v>
      </c>
      <c r="M35" s="45" t="n">
        <v>0.611111111111111</v>
      </c>
      <c r="N35" s="74" t="s">
        <v>47</v>
      </c>
      <c r="O35" s="58" t="n">
        <v>45308</v>
      </c>
      <c r="P35" s="45" t="n">
        <v>0.772222222222222</v>
      </c>
      <c r="Q35" s="58" t="n">
        <v>45309</v>
      </c>
      <c r="R35" s="45" t="n">
        <v>0.664583333333333</v>
      </c>
      <c r="S35" s="74" t="s">
        <v>47</v>
      </c>
      <c r="T35" s="58" t="n">
        <v>45309</v>
      </c>
      <c r="U35" s="50" t="n">
        <v>0.671527777777778</v>
      </c>
      <c r="V35" s="74" t="s">
        <v>47</v>
      </c>
      <c r="W35" s="51" t="n">
        <f aca="false">(U35+T35)-(P35+O35)</f>
        <v>0.899305555555556</v>
      </c>
      <c r="X35" s="58" t="n">
        <v>45311</v>
      </c>
      <c r="Y35" s="45" t="n">
        <v>0.709027777777778</v>
      </c>
      <c r="Z35" s="74" t="s">
        <v>47</v>
      </c>
      <c r="AA35" s="53" t="n">
        <f aca="false">(Y35+X35)-(U35+T35)</f>
        <v>2.0375</v>
      </c>
      <c r="AB35" s="58" t="n">
        <v>45313</v>
      </c>
      <c r="AC35" s="45" t="n">
        <v>0.591666666666667</v>
      </c>
      <c r="AD35" s="74" t="s">
        <v>47</v>
      </c>
      <c r="AE35" s="53" t="n">
        <f aca="false">(AC35+AB35)-(Y35+X35)</f>
        <v>1.88263888888889</v>
      </c>
      <c r="AF35" s="58"/>
      <c r="AG35" s="73"/>
      <c r="AH35" s="73"/>
      <c r="AI35" s="98"/>
      <c r="AJ35" s="55" t="n">
        <f aca="false">(AG35+AF35)-(U35+T35)</f>
        <v>-45309.6715277778</v>
      </c>
      <c r="AK35" s="73"/>
      <c r="AL35" s="73"/>
      <c r="AM35" s="73"/>
      <c r="AN35" s="55" t="n">
        <f aca="false">(AL35+AK35)-(U35+T35)</f>
        <v>-45309.6715277778</v>
      </c>
      <c r="AO35" s="75" t="n">
        <v>45315</v>
      </c>
      <c r="AP35" s="45" t="n">
        <v>0.377777777777778</v>
      </c>
      <c r="AQ35" s="57" t="n">
        <f aca="false">(AP35+AO35)-(U35+T35)</f>
        <v>5.70625</v>
      </c>
      <c r="AR35" s="58" t="n">
        <v>45315</v>
      </c>
      <c r="AS35" s="45" t="n">
        <v>0.640277777777778</v>
      </c>
      <c r="AT35" s="74" t="s">
        <v>47</v>
      </c>
      <c r="AU35" s="59" t="n">
        <f aca="false">(AS35+AR35)-(U35+T35)</f>
        <v>5.96875</v>
      </c>
      <c r="AV35" s="161" t="n">
        <v>4843</v>
      </c>
      <c r="AW35" s="161" t="s">
        <v>224</v>
      </c>
      <c r="AX35" s="61" t="s">
        <v>90</v>
      </c>
      <c r="AY35" s="162" t="s">
        <v>99</v>
      </c>
      <c r="AZ35" s="163" t="s">
        <v>195</v>
      </c>
      <c r="BA35" s="61" t="s">
        <v>225</v>
      </c>
      <c r="BB35" s="122" t="s">
        <v>226</v>
      </c>
      <c r="BC35" s="101" t="s">
        <v>227</v>
      </c>
      <c r="BD35" s="66"/>
      <c r="BE35" s="129" t="s">
        <v>64</v>
      </c>
      <c r="BF35" s="68"/>
      <c r="BJ35" s="134"/>
      <c r="BK35" s="134"/>
      <c r="BL35" s="165"/>
      <c r="BM35" s="181"/>
      <c r="BN35" s="167"/>
      <c r="BO35" s="38"/>
      <c r="BP35" s="38"/>
      <c r="BQ35" s="38"/>
      <c r="BR35" s="38"/>
      <c r="BS35" s="41"/>
      <c r="BT35" s="41"/>
      <c r="BU35" s="41"/>
      <c r="BV35" s="41"/>
      <c r="BW35" s="41"/>
      <c r="BX35" s="38"/>
      <c r="BY35" s="182" t="s">
        <v>228</v>
      </c>
      <c r="BZ35" s="160" t="n">
        <v>24</v>
      </c>
      <c r="CA35" s="125" t="n">
        <f aca="false">BZ35/BP41</f>
        <v>0.369230769230769</v>
      </c>
      <c r="CB35" s="41"/>
      <c r="CC35" s="38"/>
      <c r="CD35" s="38"/>
      <c r="CE35" s="38"/>
      <c r="CF35" s="38"/>
      <c r="CG35" s="97"/>
      <c r="CH35" s="38"/>
      <c r="CI35" s="176" t="s">
        <v>189</v>
      </c>
      <c r="CJ35" s="156" t="n">
        <v>2</v>
      </c>
      <c r="CK35" s="157" t="n">
        <f aca="false">CJ35/CJ38</f>
        <v>0.111111111111111</v>
      </c>
      <c r="CL35" s="41"/>
      <c r="CM35" s="41"/>
      <c r="CN35" s="41"/>
      <c r="CO35" s="41"/>
      <c r="CP35" s="41"/>
      <c r="CQ35" s="97"/>
      <c r="CR35" s="41"/>
      <c r="CS35" s="183" t="s">
        <v>139</v>
      </c>
      <c r="CT35" s="168" t="n">
        <v>15</v>
      </c>
      <c r="CU35" s="158" t="n">
        <v>1</v>
      </c>
      <c r="CV35" s="41"/>
      <c r="CW35" s="41"/>
      <c r="CX35" s="41"/>
      <c r="CY35" s="97"/>
      <c r="CZ35" s="41"/>
      <c r="DA35" s="41"/>
    </row>
    <row r="36" customFormat="false" ht="15" hidden="false" customHeight="true" outlineLevel="0" collapsed="false">
      <c r="A36" s="42"/>
      <c r="B36" s="43" t="n">
        <v>34</v>
      </c>
      <c r="C36" s="40" t="n">
        <v>2086</v>
      </c>
      <c r="D36" s="35" t="n">
        <v>30185001</v>
      </c>
      <c r="E36" s="35" t="s">
        <v>49</v>
      </c>
      <c r="F36" s="35" t="s">
        <v>69</v>
      </c>
      <c r="G36" s="35" t="s">
        <v>45</v>
      </c>
      <c r="H36" s="35" t="s">
        <v>46</v>
      </c>
      <c r="I36" s="36" t="n">
        <v>45309.5354166667</v>
      </c>
      <c r="J36" s="35" t="s">
        <v>51</v>
      </c>
      <c r="K36" s="37" t="s">
        <v>52</v>
      </c>
      <c r="L36" s="58" t="n">
        <v>45309</v>
      </c>
      <c r="M36" s="45" t="n">
        <v>0.535416666666667</v>
      </c>
      <c r="N36" s="46" t="s">
        <v>51</v>
      </c>
      <c r="O36" s="58" t="n">
        <v>45309</v>
      </c>
      <c r="P36" s="45" t="n">
        <v>0.535416666666667</v>
      </c>
      <c r="Q36" s="58"/>
      <c r="R36" s="45"/>
      <c r="S36" s="46"/>
      <c r="T36" s="58" t="n">
        <v>45309</v>
      </c>
      <c r="U36" s="50" t="n">
        <v>0.54375</v>
      </c>
      <c r="V36" s="46" t="s">
        <v>51</v>
      </c>
      <c r="W36" s="51" t="n">
        <f aca="false">(U36+T36)-(P36+O36)</f>
        <v>0.00833333333333333</v>
      </c>
      <c r="X36" s="58"/>
      <c r="Y36" s="73"/>
      <c r="Z36" s="73"/>
      <c r="AA36" s="53" t="n">
        <f aca="false">(Y36+X36)-(U36+T36)</f>
        <v>-45309.54375</v>
      </c>
      <c r="AB36" s="58"/>
      <c r="AC36" s="73"/>
      <c r="AD36" s="73"/>
      <c r="AE36" s="53" t="n">
        <f aca="false">(AC36+AB36)-(Y36+X36)</f>
        <v>0</v>
      </c>
      <c r="AF36" s="58"/>
      <c r="AG36" s="73"/>
      <c r="AH36" s="73"/>
      <c r="AI36" s="98"/>
      <c r="AJ36" s="55" t="n">
        <f aca="false">(AG36+AF36)-(U36+T36)</f>
        <v>-45309.54375</v>
      </c>
      <c r="AK36" s="73"/>
      <c r="AL36" s="73"/>
      <c r="AM36" s="73"/>
      <c r="AN36" s="55" t="n">
        <f aca="false">(AL36+AK36)-(U36+T36)</f>
        <v>-45309.54375</v>
      </c>
      <c r="AO36" s="75" t="n">
        <v>45309</v>
      </c>
      <c r="AP36" s="45" t="n">
        <v>0.560416666666667</v>
      </c>
      <c r="AQ36" s="57" t="n">
        <f aca="false">(AP36+AO36)-(U36+T36)</f>
        <v>0.0166666666666667</v>
      </c>
      <c r="AR36" s="58" t="n">
        <v>45309</v>
      </c>
      <c r="AS36" s="45" t="n">
        <v>0.738194444444444</v>
      </c>
      <c r="AT36" s="46" t="s">
        <v>51</v>
      </c>
      <c r="AU36" s="59" t="n">
        <f aca="false">(AS36+AR36)-(U36+T36)</f>
        <v>0.194444444444444</v>
      </c>
      <c r="AV36" s="60"/>
      <c r="AW36" s="60"/>
      <c r="AX36" s="61" t="s">
        <v>58</v>
      </c>
      <c r="AY36" s="152" t="s">
        <v>110</v>
      </c>
      <c r="AZ36" s="139" t="s">
        <v>203</v>
      </c>
      <c r="BA36" s="61" t="s">
        <v>229</v>
      </c>
      <c r="BB36" s="122" t="s">
        <v>230</v>
      </c>
      <c r="BC36" s="101" t="s">
        <v>231</v>
      </c>
      <c r="BD36" s="66"/>
      <c r="BE36" s="67" t="s">
        <v>64</v>
      </c>
      <c r="BF36" s="68"/>
      <c r="BJ36" s="134"/>
      <c r="BK36" s="134"/>
      <c r="BL36" s="165"/>
      <c r="BM36" s="181"/>
      <c r="BN36" s="167"/>
      <c r="BO36" s="38"/>
      <c r="BP36" s="38"/>
      <c r="BQ36" s="38"/>
      <c r="BR36" s="38"/>
      <c r="BS36" s="41"/>
      <c r="BT36" s="41"/>
      <c r="BU36" s="41"/>
      <c r="BV36" s="41"/>
      <c r="BW36" s="41"/>
      <c r="BX36" s="38"/>
      <c r="BY36" s="41"/>
      <c r="BZ36" s="41"/>
      <c r="CA36" s="41"/>
      <c r="CB36" s="41"/>
      <c r="CC36" s="41"/>
      <c r="CD36" s="41"/>
      <c r="CE36" s="41"/>
      <c r="CF36" s="41"/>
      <c r="CG36" s="97"/>
      <c r="CH36" s="38"/>
      <c r="CI36" s="180" t="s">
        <v>193</v>
      </c>
      <c r="CJ36" s="37" t="n">
        <v>15</v>
      </c>
      <c r="CK36" s="158" t="n">
        <f aca="false">CJ36/CJ43</f>
        <v>0.833333333333333</v>
      </c>
      <c r="CL36" s="41"/>
      <c r="CM36" s="41"/>
      <c r="CN36" s="41"/>
      <c r="CO36" s="41"/>
      <c r="CP36" s="41"/>
      <c r="CQ36" s="97"/>
      <c r="CR36" s="41"/>
      <c r="CS36" s="180" t="s">
        <v>206</v>
      </c>
      <c r="CT36" s="37" t="n">
        <v>10</v>
      </c>
      <c r="CU36" s="158" t="n">
        <f aca="false">CT36/CT40</f>
        <v>0.666666666666667</v>
      </c>
      <c r="CV36" s="41"/>
      <c r="CW36" s="41"/>
      <c r="CX36" s="41"/>
      <c r="CY36" s="97"/>
      <c r="CZ36" s="41"/>
      <c r="DA36" s="41"/>
    </row>
    <row r="37" customFormat="false" ht="15" hidden="false" customHeight="true" outlineLevel="0" collapsed="false">
      <c r="A37" s="42"/>
      <c r="B37" s="43" t="n">
        <v>35</v>
      </c>
      <c r="C37" s="40" t="n">
        <v>2086</v>
      </c>
      <c r="D37" s="35" t="n">
        <v>30185001</v>
      </c>
      <c r="E37" s="35" t="s">
        <v>49</v>
      </c>
      <c r="F37" s="35" t="s">
        <v>69</v>
      </c>
      <c r="G37" s="35" t="s">
        <v>45</v>
      </c>
      <c r="H37" s="35" t="s">
        <v>115</v>
      </c>
      <c r="I37" s="36" t="n">
        <v>45309.5354166667</v>
      </c>
      <c r="J37" s="35" t="s">
        <v>51</v>
      </c>
      <c r="K37" s="37" t="s">
        <v>52</v>
      </c>
      <c r="L37" s="58" t="n">
        <v>45309</v>
      </c>
      <c r="M37" s="45" t="n">
        <v>0.535416666666667</v>
      </c>
      <c r="N37" s="46" t="s">
        <v>51</v>
      </c>
      <c r="O37" s="58" t="n">
        <v>45309</v>
      </c>
      <c r="P37" s="45" t="n">
        <v>0.535416666666667</v>
      </c>
      <c r="Q37" s="58"/>
      <c r="R37" s="45"/>
      <c r="S37" s="73"/>
      <c r="T37" s="58" t="n">
        <v>45309</v>
      </c>
      <c r="U37" s="50" t="n">
        <v>0.54375</v>
      </c>
      <c r="V37" s="46" t="s">
        <v>51</v>
      </c>
      <c r="W37" s="51" t="n">
        <f aca="false">(U37+T37)-(P37+O37)</f>
        <v>0.00833333333333333</v>
      </c>
      <c r="X37" s="58"/>
      <c r="Y37" s="73"/>
      <c r="Z37" s="73"/>
      <c r="AA37" s="53" t="n">
        <f aca="false">(Y37+X37)-(U37+T37)</f>
        <v>-45309.54375</v>
      </c>
      <c r="AB37" s="58"/>
      <c r="AC37" s="73"/>
      <c r="AD37" s="73"/>
      <c r="AE37" s="53" t="n">
        <f aca="false">(AC37+AB37)-(Y37+X37)</f>
        <v>0</v>
      </c>
      <c r="AF37" s="58"/>
      <c r="AG37" s="73"/>
      <c r="AH37" s="73"/>
      <c r="AI37" s="98"/>
      <c r="AJ37" s="55" t="n">
        <f aca="false">(AG37+AF37)-(U37+T37)</f>
        <v>-45309.54375</v>
      </c>
      <c r="AK37" s="73"/>
      <c r="AL37" s="73"/>
      <c r="AM37" s="73"/>
      <c r="AN37" s="55" t="n">
        <f aca="false">(AL37+AK37)-(U37+T37)</f>
        <v>-45309.54375</v>
      </c>
      <c r="AO37" s="75" t="n">
        <v>45309</v>
      </c>
      <c r="AP37" s="45" t="n">
        <v>0.634027777777778</v>
      </c>
      <c r="AQ37" s="57" t="n">
        <f aca="false">(AP37+AO37)-(U37+T37)</f>
        <v>0.0902777777777778</v>
      </c>
      <c r="AR37" s="58" t="n">
        <v>45309</v>
      </c>
      <c r="AS37" s="45" t="n">
        <v>0.738194444444444</v>
      </c>
      <c r="AT37" s="46" t="s">
        <v>51</v>
      </c>
      <c r="AU37" s="59" t="n">
        <f aca="false">(AS37+AR37)-(U37+T37)</f>
        <v>0.194444444444444</v>
      </c>
      <c r="AV37" s="60"/>
      <c r="AW37" s="60"/>
      <c r="AX37" s="61" t="s">
        <v>58</v>
      </c>
      <c r="AY37" s="152" t="s">
        <v>110</v>
      </c>
      <c r="AZ37" s="139" t="s">
        <v>203</v>
      </c>
      <c r="BA37" s="61" t="s">
        <v>229</v>
      </c>
      <c r="BB37" s="122" t="s">
        <v>230</v>
      </c>
      <c r="BC37" s="101" t="s">
        <v>231</v>
      </c>
      <c r="BD37" s="66"/>
      <c r="BE37" s="67" t="s">
        <v>64</v>
      </c>
      <c r="BF37" s="68"/>
      <c r="BJ37" s="184"/>
      <c r="BK37" s="184"/>
      <c r="BL37" s="185"/>
      <c r="BM37" s="134"/>
      <c r="BN37" s="167"/>
      <c r="BO37" s="38"/>
      <c r="BP37" s="38"/>
      <c r="BQ37" s="38"/>
      <c r="BR37" s="38"/>
      <c r="BS37" s="38"/>
      <c r="BT37" s="38"/>
      <c r="BU37" s="38"/>
      <c r="BV37" s="38"/>
      <c r="BW37" s="38"/>
      <c r="BX37" s="38"/>
      <c r="BY37" s="169" t="s">
        <v>52</v>
      </c>
      <c r="BZ37" s="107" t="s">
        <v>48</v>
      </c>
      <c r="CA37" s="108" t="s">
        <v>67</v>
      </c>
      <c r="CB37" s="170" t="s">
        <v>138</v>
      </c>
      <c r="CC37" s="41"/>
      <c r="CD37" s="41"/>
      <c r="CE37" s="41"/>
      <c r="CF37" s="41"/>
      <c r="CG37" s="97"/>
      <c r="CH37" s="38"/>
      <c r="CI37" s="180" t="s">
        <v>199</v>
      </c>
      <c r="CJ37" s="37" t="n">
        <v>1</v>
      </c>
      <c r="CK37" s="158" t="n">
        <f aca="false">CJ37/CJ43</f>
        <v>0.0555555555555556</v>
      </c>
      <c r="CL37" s="41"/>
      <c r="CM37" s="41"/>
      <c r="CN37" s="41"/>
      <c r="CO37" s="41"/>
      <c r="CP37" s="41"/>
      <c r="CQ37" s="97"/>
      <c r="CR37" s="41"/>
      <c r="CS37" s="180" t="s">
        <v>210</v>
      </c>
      <c r="CT37" s="37" t="n">
        <v>2</v>
      </c>
      <c r="CU37" s="158" t="n">
        <f aca="false">CT37/CT40</f>
        <v>0.133333333333333</v>
      </c>
      <c r="CV37" s="41"/>
      <c r="CW37" s="41"/>
      <c r="CX37" s="41"/>
      <c r="CY37" s="97"/>
      <c r="CZ37" s="41"/>
      <c r="DA37" s="41"/>
    </row>
    <row r="38" customFormat="false" ht="15" hidden="false" customHeight="true" outlineLevel="0" collapsed="false">
      <c r="A38" s="42"/>
      <c r="B38" s="43" t="n">
        <v>36</v>
      </c>
      <c r="C38" s="40" t="n">
        <v>2087</v>
      </c>
      <c r="D38" s="35" t="n">
        <v>24761</v>
      </c>
      <c r="E38" s="35" t="s">
        <v>49</v>
      </c>
      <c r="F38" s="35" t="s">
        <v>44</v>
      </c>
      <c r="G38" s="35" t="s">
        <v>45</v>
      </c>
      <c r="H38" s="35" t="s">
        <v>50</v>
      </c>
      <c r="I38" s="36" t="n">
        <v>45309.54375</v>
      </c>
      <c r="J38" s="35" t="s">
        <v>51</v>
      </c>
      <c r="K38" s="37" t="s">
        <v>52</v>
      </c>
      <c r="L38" s="58" t="n">
        <v>45309</v>
      </c>
      <c r="M38" s="45" t="n">
        <v>0.54375</v>
      </c>
      <c r="N38" s="46" t="s">
        <v>51</v>
      </c>
      <c r="O38" s="58" t="n">
        <v>45309</v>
      </c>
      <c r="P38" s="45" t="n">
        <v>0.54375</v>
      </c>
      <c r="Q38" s="47"/>
      <c r="R38" s="45"/>
      <c r="S38" s="49"/>
      <c r="T38" s="58" t="n">
        <v>45309</v>
      </c>
      <c r="U38" s="50" t="n">
        <v>0.550694444444445</v>
      </c>
      <c r="V38" s="46" t="s">
        <v>51</v>
      </c>
      <c r="W38" s="51" t="n">
        <f aca="false">(U38+T38)-(P38+O38)</f>
        <v>0.00694444444444444</v>
      </c>
      <c r="X38" s="52"/>
      <c r="Y38" s="48"/>
      <c r="Z38" s="49"/>
      <c r="AA38" s="53" t="n">
        <f aca="false">(Y38+X38)-(U38+T38)</f>
        <v>-45309.5506944444</v>
      </c>
      <c r="AB38" s="52"/>
      <c r="AC38" s="48"/>
      <c r="AD38" s="49"/>
      <c r="AE38" s="53" t="n">
        <f aca="false">(AC38+AB38)-(Y38+X38)</f>
        <v>0</v>
      </c>
      <c r="AF38" s="52"/>
      <c r="AG38" s="48"/>
      <c r="AH38" s="49"/>
      <c r="AI38" s="98"/>
      <c r="AJ38" s="55" t="n">
        <f aca="false">(AG38+AF38)-(U38+T38)</f>
        <v>-45309.5506944444</v>
      </c>
      <c r="AK38" s="52"/>
      <c r="AL38" s="48"/>
      <c r="AM38" s="49"/>
      <c r="AN38" s="55" t="n">
        <f aca="false">(AL38+AK38)-(U38+T38)</f>
        <v>-45309.5506944444</v>
      </c>
      <c r="AO38" s="75" t="n">
        <v>45309</v>
      </c>
      <c r="AP38" s="45" t="n">
        <v>0.604861111111111</v>
      </c>
      <c r="AQ38" s="57" t="n">
        <f aca="false">(AP38+AO38)-(U38+T38)</f>
        <v>0.0541666666666667</v>
      </c>
      <c r="AR38" s="58" t="n">
        <v>45309</v>
      </c>
      <c r="AS38" s="45" t="n">
        <v>0.734027777777778</v>
      </c>
      <c r="AT38" s="46" t="s">
        <v>51</v>
      </c>
      <c r="AU38" s="59" t="n">
        <f aca="false">(AS38+AR38)-(U38+T38)</f>
        <v>0.183333333333333</v>
      </c>
      <c r="AV38" s="60"/>
      <c r="AW38" s="60"/>
      <c r="AX38" s="61" t="s">
        <v>90</v>
      </c>
      <c r="AY38" s="61" t="s">
        <v>91</v>
      </c>
      <c r="AZ38" s="62" t="s">
        <v>200</v>
      </c>
      <c r="BA38" s="61" t="s">
        <v>172</v>
      </c>
      <c r="BB38" s="122" t="s">
        <v>232</v>
      </c>
      <c r="BC38" s="101" t="s">
        <v>233</v>
      </c>
      <c r="BD38" s="66"/>
      <c r="BE38" s="67" t="s">
        <v>64</v>
      </c>
      <c r="BF38" s="68"/>
      <c r="BJ38" s="134"/>
      <c r="BK38" s="134"/>
      <c r="BL38" s="165"/>
      <c r="BM38" s="134"/>
      <c r="BN38" s="167"/>
      <c r="BO38" s="38"/>
      <c r="BP38" s="38"/>
      <c r="BQ38" s="38"/>
      <c r="BR38" s="38"/>
      <c r="BS38" s="38"/>
      <c r="BT38" s="38"/>
      <c r="BU38" s="38"/>
      <c r="BV38" s="38"/>
      <c r="BW38" s="38"/>
      <c r="BX38" s="38"/>
      <c r="BY38" s="180" t="n">
        <v>15</v>
      </c>
      <c r="BZ38" s="37" t="n">
        <v>1</v>
      </c>
      <c r="CA38" s="37" t="n">
        <v>3</v>
      </c>
      <c r="CB38" s="146" t="n">
        <v>5</v>
      </c>
      <c r="CC38" s="41"/>
      <c r="CD38" s="41"/>
      <c r="CE38" s="41"/>
      <c r="CF38" s="41"/>
      <c r="CG38" s="97"/>
      <c r="CH38" s="38"/>
      <c r="CI38" s="183" t="s">
        <v>139</v>
      </c>
      <c r="CJ38" s="168" t="n">
        <v>18</v>
      </c>
      <c r="CK38" s="158" t="n">
        <f aca="false">CJ38/CJ43</f>
        <v>1</v>
      </c>
      <c r="CL38" s="41"/>
      <c r="CM38" s="41"/>
      <c r="CN38" s="41"/>
      <c r="CO38" s="41"/>
      <c r="CP38" s="41"/>
      <c r="CQ38" s="97"/>
      <c r="CR38" s="38"/>
      <c r="CS38" s="180" t="s">
        <v>214</v>
      </c>
      <c r="CT38" s="37" t="n">
        <v>2</v>
      </c>
      <c r="CU38" s="158" t="n">
        <f aca="false">CT38/CT40</f>
        <v>0.133333333333333</v>
      </c>
      <c r="CV38" s="41"/>
      <c r="CW38" s="41"/>
      <c r="CX38" s="41"/>
      <c r="CY38" s="97"/>
      <c r="CZ38" s="41"/>
      <c r="DA38" s="41"/>
    </row>
    <row r="39" customFormat="false" ht="15" hidden="false" customHeight="true" outlineLevel="0" collapsed="false">
      <c r="A39" s="42"/>
      <c r="B39" s="43" t="n">
        <v>37</v>
      </c>
      <c r="C39" s="40" t="n">
        <v>2088</v>
      </c>
      <c r="D39" s="35" t="n">
        <v>30308966</v>
      </c>
      <c r="E39" s="35" t="s">
        <v>43</v>
      </c>
      <c r="F39" s="35" t="s">
        <v>65</v>
      </c>
      <c r="G39" s="35" t="s">
        <v>45</v>
      </c>
      <c r="H39" s="35" t="s">
        <v>68</v>
      </c>
      <c r="I39" s="36" t="n">
        <v>45309.6083333333</v>
      </c>
      <c r="J39" s="35" t="s">
        <v>51</v>
      </c>
      <c r="K39" s="37" t="s">
        <v>52</v>
      </c>
      <c r="L39" s="58" t="n">
        <v>45309</v>
      </c>
      <c r="M39" s="45" t="n">
        <v>0.54375</v>
      </c>
      <c r="N39" s="46" t="s">
        <v>51</v>
      </c>
      <c r="O39" s="58" t="n">
        <v>45309</v>
      </c>
      <c r="P39" s="45" t="n">
        <v>0.54375</v>
      </c>
      <c r="Q39" s="58"/>
      <c r="R39" s="45"/>
      <c r="S39" s="73"/>
      <c r="T39" s="58" t="n">
        <v>45309</v>
      </c>
      <c r="U39" s="50" t="n">
        <v>0.550694444444445</v>
      </c>
      <c r="V39" s="46" t="s">
        <v>51</v>
      </c>
      <c r="W39" s="51" t="n">
        <f aca="false">(U39+T39)-(P39+O39)</f>
        <v>0.00694444444444444</v>
      </c>
      <c r="X39" s="58"/>
      <c r="Y39" s="73"/>
      <c r="Z39" s="73"/>
      <c r="AA39" s="53" t="n">
        <f aca="false">(Y39+X39)-(U39+T39)</f>
        <v>-45309.5506944444</v>
      </c>
      <c r="AB39" s="58"/>
      <c r="AC39" s="73"/>
      <c r="AD39" s="73"/>
      <c r="AE39" s="53" t="n">
        <f aca="false">(AC39+AB39)-(Y39+X39)</f>
        <v>0</v>
      </c>
      <c r="AF39" s="58"/>
      <c r="AG39" s="73"/>
      <c r="AH39" s="73"/>
      <c r="AI39" s="98"/>
      <c r="AJ39" s="55" t="n">
        <f aca="false">(AG39+AF39)-(U39+T39)</f>
        <v>-45309.5506944444</v>
      </c>
      <c r="AK39" s="73"/>
      <c r="AL39" s="73"/>
      <c r="AM39" s="73"/>
      <c r="AN39" s="55" t="n">
        <f aca="false">(AL39+AK39)-(U39+T39)</f>
        <v>-45309.5506944444</v>
      </c>
      <c r="AO39" s="75"/>
      <c r="AP39" s="45"/>
      <c r="AQ39" s="57" t="n">
        <f aca="false">(AP39+AO39)-(U39+T39)</f>
        <v>-45309.5506944444</v>
      </c>
      <c r="AR39" s="58" t="n">
        <v>45309</v>
      </c>
      <c r="AS39" s="45" t="n">
        <v>0.734027777777778</v>
      </c>
      <c r="AT39" s="46" t="s">
        <v>51</v>
      </c>
      <c r="AU39" s="59" t="n">
        <f aca="false">(AS39+AR39)-(U39+T39)</f>
        <v>0.183333333333333</v>
      </c>
      <c r="AV39" s="60"/>
      <c r="AW39" s="60"/>
      <c r="AX39" s="61" t="s">
        <v>58</v>
      </c>
      <c r="AY39" s="38" t="s">
        <v>110</v>
      </c>
      <c r="AZ39" s="101" t="s">
        <v>181</v>
      </c>
      <c r="BA39" s="61" t="s">
        <v>74</v>
      </c>
      <c r="BB39" s="122" t="s">
        <v>234</v>
      </c>
      <c r="BC39" s="101" t="s">
        <v>235</v>
      </c>
      <c r="BD39" s="66"/>
      <c r="BE39" s="67" t="s">
        <v>64</v>
      </c>
      <c r="BF39" s="68"/>
      <c r="BJ39" s="134"/>
      <c r="BK39" s="134"/>
      <c r="BL39" s="165"/>
      <c r="BM39" s="134"/>
      <c r="BN39" s="167"/>
      <c r="BO39" s="38"/>
      <c r="BP39" s="38"/>
      <c r="BQ39" s="38"/>
      <c r="BR39" s="38"/>
      <c r="BS39" s="38"/>
      <c r="BT39" s="38"/>
      <c r="BU39" s="38"/>
      <c r="BV39" s="38"/>
      <c r="BW39" s="38"/>
      <c r="BX39" s="38"/>
      <c r="BY39" s="175" t="n">
        <f aca="false">BY38/BZ35</f>
        <v>0.625</v>
      </c>
      <c r="BZ39" s="149" t="n">
        <f aca="false">BZ38/BZ35</f>
        <v>0.0416666666666667</v>
      </c>
      <c r="CA39" s="149" t="n">
        <f aca="false">CA38/BZ35</f>
        <v>0.125</v>
      </c>
      <c r="CB39" s="150" t="n">
        <f aca="false">CB38/BZ35</f>
        <v>0.208333333333333</v>
      </c>
      <c r="CC39" s="41"/>
      <c r="CD39" s="41"/>
      <c r="CE39" s="41"/>
      <c r="CF39" s="41"/>
      <c r="CG39" s="97"/>
      <c r="CH39" s="38"/>
      <c r="CI39" s="180" t="s">
        <v>206</v>
      </c>
      <c r="CJ39" s="37" t="n">
        <v>15</v>
      </c>
      <c r="CK39" s="158" t="n">
        <f aca="false">CJ39/CJ43</f>
        <v>0.833333333333333</v>
      </c>
      <c r="CL39" s="41"/>
      <c r="CM39" s="41"/>
      <c r="CN39" s="41"/>
      <c r="CO39" s="41"/>
      <c r="CP39" s="41"/>
      <c r="CQ39" s="97"/>
      <c r="CR39" s="38"/>
      <c r="CS39" s="180" t="s">
        <v>218</v>
      </c>
      <c r="CT39" s="37" t="n">
        <v>1</v>
      </c>
      <c r="CU39" s="158" t="n">
        <f aca="false">CT39/CT40</f>
        <v>0.0666666666666667</v>
      </c>
      <c r="CV39" s="41"/>
      <c r="CW39" s="41"/>
      <c r="CX39" s="41"/>
      <c r="CY39" s="97"/>
      <c r="CZ39" s="41"/>
      <c r="DA39" s="41"/>
    </row>
    <row r="40" customFormat="false" ht="15.75" hidden="false" customHeight="true" outlineLevel="0" collapsed="false">
      <c r="A40" s="42"/>
      <c r="B40" s="43" t="n">
        <v>38</v>
      </c>
      <c r="C40" s="34" t="n">
        <v>2089</v>
      </c>
      <c r="D40" s="35" t="n">
        <v>30254489</v>
      </c>
      <c r="E40" s="35" t="s">
        <v>53</v>
      </c>
      <c r="F40" s="35" t="s">
        <v>44</v>
      </c>
      <c r="G40" s="35" t="s">
        <v>54</v>
      </c>
      <c r="H40" s="35" t="s">
        <v>104</v>
      </c>
      <c r="I40" s="36" t="n">
        <v>45309.6604166667</v>
      </c>
      <c r="J40" s="35" t="s">
        <v>47</v>
      </c>
      <c r="K40" s="37" t="s">
        <v>71</v>
      </c>
      <c r="L40" s="58" t="n">
        <v>45309</v>
      </c>
      <c r="M40" s="45" t="n">
        <v>0.654861111111111</v>
      </c>
      <c r="N40" s="74" t="s">
        <v>47</v>
      </c>
      <c r="O40" s="58" t="n">
        <v>45309</v>
      </c>
      <c r="P40" s="45" t="n">
        <v>0.660416666666667</v>
      </c>
      <c r="Q40" s="58" t="n">
        <v>45309</v>
      </c>
      <c r="R40" s="45" t="n">
        <v>0.669444444444444</v>
      </c>
      <c r="S40" s="74" t="s">
        <v>47</v>
      </c>
      <c r="T40" s="58" t="n">
        <v>45309</v>
      </c>
      <c r="U40" s="50" t="n">
        <v>0.670833333333333</v>
      </c>
      <c r="V40" s="74" t="s">
        <v>47</v>
      </c>
      <c r="W40" s="51" t="n">
        <f aca="false">(U40+T40)-(P40+O40)</f>
        <v>0.0104166666666667</v>
      </c>
      <c r="X40" s="58" t="n">
        <v>45311</v>
      </c>
      <c r="Y40" s="45" t="n">
        <v>0.708333333333333</v>
      </c>
      <c r="Z40" s="74" t="s">
        <v>47</v>
      </c>
      <c r="AA40" s="53" t="n">
        <f aca="false">(Y40+X40)-(U40+T40)</f>
        <v>2.0375</v>
      </c>
      <c r="AB40" s="58" t="n">
        <v>45313</v>
      </c>
      <c r="AC40" s="45" t="n">
        <v>0.590972222222222</v>
      </c>
      <c r="AD40" s="74" t="s">
        <v>47</v>
      </c>
      <c r="AE40" s="53" t="n">
        <f aca="false">(AC40+AB40)-(Y40+X40)</f>
        <v>1.88263888888889</v>
      </c>
      <c r="AF40" s="58"/>
      <c r="AG40" s="73"/>
      <c r="AH40" s="73"/>
      <c r="AI40" s="98"/>
      <c r="AJ40" s="55" t="n">
        <f aca="false">(AG40+AF40)-(U40+T40)</f>
        <v>-45309.6708333333</v>
      </c>
      <c r="AK40" s="73"/>
      <c r="AL40" s="73"/>
      <c r="AM40" s="73"/>
      <c r="AN40" s="55" t="n">
        <f aca="false">(AL40+AK40)-(U40+T40)</f>
        <v>-45309.6708333333</v>
      </c>
      <c r="AO40" s="75" t="n">
        <v>45314</v>
      </c>
      <c r="AP40" s="45" t="n">
        <v>0.888194444444444</v>
      </c>
      <c r="AQ40" s="57" t="n">
        <f aca="false">(AP40+AO40)-(U40+T40)</f>
        <v>5.21736111111111</v>
      </c>
      <c r="AR40" s="58" t="n">
        <v>45315</v>
      </c>
      <c r="AS40" s="45" t="n">
        <v>0.638888888888889</v>
      </c>
      <c r="AT40" s="74" t="s">
        <v>47</v>
      </c>
      <c r="AU40" s="59" t="n">
        <f aca="false">(AS40+AR40)-(U40+T40)</f>
        <v>5.96805555555556</v>
      </c>
      <c r="AV40" s="161" t="n">
        <v>11936</v>
      </c>
      <c r="AW40" s="161" t="s">
        <v>236</v>
      </c>
      <c r="AX40" s="61" t="s">
        <v>90</v>
      </c>
      <c r="AY40" s="61" t="s">
        <v>91</v>
      </c>
      <c r="AZ40" s="61" t="s">
        <v>148</v>
      </c>
      <c r="BA40" s="61" t="s">
        <v>93</v>
      </c>
      <c r="BB40" s="122" t="s">
        <v>237</v>
      </c>
      <c r="BC40" s="101" t="s">
        <v>238</v>
      </c>
      <c r="BD40" s="66"/>
      <c r="BE40" s="67" t="s">
        <v>64</v>
      </c>
      <c r="BF40" s="68"/>
      <c r="BJ40" s="184"/>
      <c r="BK40" s="184"/>
      <c r="BL40" s="185"/>
      <c r="BM40" s="134"/>
      <c r="BN40" s="167"/>
      <c r="BO40" s="38"/>
      <c r="BP40" s="38"/>
      <c r="BQ40" s="38"/>
      <c r="BR40" s="41"/>
      <c r="BS40" s="38"/>
      <c r="BT40" s="38"/>
      <c r="BU40" s="38"/>
      <c r="BV40" s="38"/>
      <c r="BW40" s="38"/>
      <c r="BX40" s="38"/>
      <c r="BY40" s="41"/>
      <c r="BZ40" s="41"/>
      <c r="CA40" s="41"/>
      <c r="CB40" s="41"/>
      <c r="CC40" s="41"/>
      <c r="CD40" s="41"/>
      <c r="CE40" s="41"/>
      <c r="CF40" s="41"/>
      <c r="CG40" s="97"/>
      <c r="CH40" s="38"/>
      <c r="CI40" s="180" t="s">
        <v>210</v>
      </c>
      <c r="CJ40" s="37" t="n">
        <v>3</v>
      </c>
      <c r="CK40" s="158" t="n">
        <f aca="false">CJ40/CJ43</f>
        <v>0.166666666666667</v>
      </c>
      <c r="CL40" s="41"/>
      <c r="CM40" s="41"/>
      <c r="CN40" s="41"/>
      <c r="CO40" s="41"/>
      <c r="CP40" s="41"/>
      <c r="CQ40" s="97"/>
      <c r="CR40" s="38"/>
      <c r="CS40" s="186" t="s">
        <v>139</v>
      </c>
      <c r="CT40" s="179" t="n">
        <v>15</v>
      </c>
      <c r="CU40" s="150" t="n">
        <v>1</v>
      </c>
      <c r="CV40" s="41"/>
      <c r="CW40" s="41"/>
      <c r="CX40" s="41"/>
      <c r="CY40" s="97"/>
      <c r="CZ40" s="41"/>
      <c r="DA40" s="41"/>
    </row>
    <row r="41" customFormat="false" ht="15" hidden="false" customHeight="true" outlineLevel="0" collapsed="false">
      <c r="A41" s="42"/>
      <c r="B41" s="43" t="n">
        <v>39</v>
      </c>
      <c r="C41" s="40" t="n">
        <v>2090</v>
      </c>
      <c r="D41" s="35" t="n">
        <v>1321129</v>
      </c>
      <c r="E41" s="35" t="s">
        <v>53</v>
      </c>
      <c r="F41" s="35" t="s">
        <v>44</v>
      </c>
      <c r="G41" s="35" t="s">
        <v>54</v>
      </c>
      <c r="H41" s="35" t="s">
        <v>87</v>
      </c>
      <c r="I41" s="36" t="n">
        <v>45310.0347222222</v>
      </c>
      <c r="J41" s="35" t="s">
        <v>47</v>
      </c>
      <c r="K41" s="37" t="s">
        <v>52</v>
      </c>
      <c r="L41" s="58" t="n">
        <v>45309</v>
      </c>
      <c r="M41" s="45" t="n">
        <v>0.820833333333333</v>
      </c>
      <c r="N41" s="74" t="s">
        <v>47</v>
      </c>
      <c r="O41" s="58" t="n">
        <v>45310</v>
      </c>
      <c r="P41" s="45" t="n">
        <v>0.0347222222222222</v>
      </c>
      <c r="Q41" s="58" t="n">
        <v>45311</v>
      </c>
      <c r="R41" s="45" t="n">
        <v>0.717361111111111</v>
      </c>
      <c r="S41" s="74" t="s">
        <v>47</v>
      </c>
      <c r="T41" s="58" t="n">
        <v>45311</v>
      </c>
      <c r="U41" s="50" t="n">
        <v>0.71875</v>
      </c>
      <c r="V41" s="74" t="s">
        <v>47</v>
      </c>
      <c r="W41" s="51" t="n">
        <f aca="false">(U41+T41)-(P41+O41)</f>
        <v>1.68402777777778</v>
      </c>
      <c r="X41" s="58"/>
      <c r="Y41" s="73"/>
      <c r="Z41" s="73"/>
      <c r="AA41" s="53" t="n">
        <f aca="false">(Y41+X41)-(U41+T41)</f>
        <v>-45311.71875</v>
      </c>
      <c r="AB41" s="58"/>
      <c r="AC41" s="73"/>
      <c r="AD41" s="73"/>
      <c r="AE41" s="53" t="n">
        <f aca="false">(AC41+AB41)-(Y41+X41)</f>
        <v>0</v>
      </c>
      <c r="AF41" s="58"/>
      <c r="AG41" s="73"/>
      <c r="AH41" s="73"/>
      <c r="AI41" s="98"/>
      <c r="AJ41" s="55" t="n">
        <f aca="false">(AG41+AF41)-(U41+T41)</f>
        <v>-45311.71875</v>
      </c>
      <c r="AK41" s="73"/>
      <c r="AL41" s="73"/>
      <c r="AM41" s="73"/>
      <c r="AN41" s="55" t="n">
        <f aca="false">(AL41+AK41)-(U41+T41)</f>
        <v>-45311.71875</v>
      </c>
      <c r="AO41" s="75" t="n">
        <v>45311</v>
      </c>
      <c r="AP41" s="45" t="n">
        <v>0.729166666666667</v>
      </c>
      <c r="AQ41" s="57" t="n">
        <f aca="false">(AP41+AO41)-(U41+T41)</f>
        <v>0.0104166666666667</v>
      </c>
      <c r="AR41" s="58" t="n">
        <v>45311</v>
      </c>
      <c r="AS41" s="45" t="n">
        <v>0.74375</v>
      </c>
      <c r="AT41" s="74" t="s">
        <v>47</v>
      </c>
      <c r="AU41" s="59" t="n">
        <f aca="false">(AS41+AR41)-(U41+T41)</f>
        <v>0.025</v>
      </c>
      <c r="AV41" s="60"/>
      <c r="AW41" s="60"/>
      <c r="AX41" s="61" t="s">
        <v>58</v>
      </c>
      <c r="AY41" s="187" t="s">
        <v>59</v>
      </c>
      <c r="AZ41" s="188" t="s">
        <v>181</v>
      </c>
      <c r="BA41" s="189" t="s">
        <v>163</v>
      </c>
      <c r="BB41" s="122" t="s">
        <v>239</v>
      </c>
      <c r="BC41" s="101" t="s">
        <v>240</v>
      </c>
      <c r="BD41" s="66"/>
      <c r="BE41" s="67" t="s">
        <v>64</v>
      </c>
      <c r="BF41" s="68"/>
      <c r="BN41" s="167"/>
      <c r="BO41" s="190" t="s">
        <v>139</v>
      </c>
      <c r="BP41" s="190" t="n">
        <v>65</v>
      </c>
      <c r="BQ41" s="38"/>
      <c r="BR41" s="38"/>
      <c r="BS41" s="38"/>
      <c r="BT41" s="38"/>
      <c r="BU41" s="38"/>
      <c r="BV41" s="38"/>
      <c r="BW41" s="38"/>
      <c r="BX41" s="38"/>
      <c r="BY41" s="176" t="s">
        <v>189</v>
      </c>
      <c r="BZ41" s="156" t="n">
        <v>2</v>
      </c>
      <c r="CA41" s="157" t="n">
        <f aca="false">BZ41/BZ44</f>
        <v>0.0833333333333333</v>
      </c>
      <c r="CB41" s="41"/>
      <c r="CC41" s="41"/>
      <c r="CD41" s="41"/>
      <c r="CE41" s="41"/>
      <c r="CF41" s="41"/>
      <c r="CG41" s="97"/>
      <c r="CH41" s="38"/>
      <c r="CI41" s="180" t="s">
        <v>214</v>
      </c>
      <c r="CJ41" s="37" t="n">
        <v>0</v>
      </c>
      <c r="CK41" s="158" t="n">
        <f aca="false">CJ41/CJ43</f>
        <v>0</v>
      </c>
      <c r="CL41" s="41"/>
      <c r="CM41" s="41"/>
      <c r="CN41" s="41"/>
      <c r="CO41" s="41"/>
      <c r="CP41" s="41"/>
      <c r="CQ41" s="97"/>
      <c r="CR41" s="38"/>
      <c r="CS41" s="38"/>
      <c r="CT41" s="38"/>
      <c r="CU41" s="38"/>
      <c r="CV41" s="38"/>
      <c r="CW41" s="41"/>
      <c r="CX41" s="41"/>
      <c r="CY41" s="97"/>
      <c r="CZ41" s="41"/>
      <c r="DA41" s="41"/>
    </row>
    <row r="42" customFormat="false" ht="15" hidden="false" customHeight="true" outlineLevel="0" collapsed="false">
      <c r="A42" s="42"/>
      <c r="B42" s="43" t="n">
        <v>40</v>
      </c>
      <c r="C42" s="34" t="n">
        <v>2092</v>
      </c>
      <c r="D42" s="35" t="n">
        <v>30060409</v>
      </c>
      <c r="E42" s="35" t="s">
        <v>49</v>
      </c>
      <c r="F42" s="35" t="s">
        <v>44</v>
      </c>
      <c r="G42" s="35" t="s">
        <v>54</v>
      </c>
      <c r="H42" s="35" t="s">
        <v>128</v>
      </c>
      <c r="I42" s="36" t="n">
        <v>45311.4798611111</v>
      </c>
      <c r="J42" s="35" t="s">
        <v>51</v>
      </c>
      <c r="K42" s="37" t="s">
        <v>71</v>
      </c>
      <c r="L42" s="58" t="n">
        <v>45311</v>
      </c>
      <c r="M42" s="45" t="n">
        <v>0.479861111111111</v>
      </c>
      <c r="N42" s="46" t="s">
        <v>51</v>
      </c>
      <c r="O42" s="58" t="n">
        <v>45311</v>
      </c>
      <c r="P42" s="45" t="n">
        <v>0.479861111111111</v>
      </c>
      <c r="Q42" s="58"/>
      <c r="R42" s="45"/>
      <c r="S42" s="73"/>
      <c r="T42" s="58" t="n">
        <v>45311</v>
      </c>
      <c r="U42" s="50" t="n">
        <v>0.484722222222222</v>
      </c>
      <c r="V42" s="46" t="s">
        <v>51</v>
      </c>
      <c r="W42" s="51" t="n">
        <f aca="false">(U42+T42)-(P42+O42)</f>
        <v>0.00486111111111111</v>
      </c>
      <c r="X42" s="58" t="n">
        <v>45312</v>
      </c>
      <c r="Y42" s="45" t="n">
        <v>0.549305555555556</v>
      </c>
      <c r="Z42" s="46" t="s">
        <v>51</v>
      </c>
      <c r="AA42" s="53" t="n">
        <f aca="false">(Y42+X42)-(U42+T42)</f>
        <v>1.06458333333333</v>
      </c>
      <c r="AB42" s="58"/>
      <c r="AC42" s="73"/>
      <c r="AD42" s="73"/>
      <c r="AE42" s="53" t="n">
        <f aca="false">(AC42+AB42)-(Y42+X42)</f>
        <v>-45312.5493055556</v>
      </c>
      <c r="AF42" s="58"/>
      <c r="AG42" s="73"/>
      <c r="AH42" s="73"/>
      <c r="AI42" s="98"/>
      <c r="AJ42" s="55" t="n">
        <f aca="false">(AG42+AF42)-(U42+T42)</f>
        <v>-45311.4847222222</v>
      </c>
      <c r="AK42" s="73"/>
      <c r="AL42" s="73"/>
      <c r="AM42" s="73"/>
      <c r="AN42" s="55" t="n">
        <f aca="false">(AL42+AK42)-(U42+T42)</f>
        <v>-45311.4847222222</v>
      </c>
      <c r="AO42" s="75" t="n">
        <v>45312</v>
      </c>
      <c r="AP42" s="45" t="n">
        <v>0.715972222222222</v>
      </c>
      <c r="AQ42" s="57" t="n">
        <f aca="false">(AP42+AO42)-(U42+T42)</f>
        <v>1.23125</v>
      </c>
      <c r="AR42" s="58" t="n">
        <v>45315</v>
      </c>
      <c r="AS42" s="45" t="n">
        <v>0.788888888888889</v>
      </c>
      <c r="AT42" s="46" t="s">
        <v>51</v>
      </c>
      <c r="AU42" s="59" t="n">
        <f aca="false">(AS42+AR42)-(U42+T42)</f>
        <v>4.30416666666667</v>
      </c>
      <c r="AV42" s="60"/>
      <c r="AW42" s="60"/>
      <c r="AX42" s="61" t="s">
        <v>58</v>
      </c>
      <c r="AY42" s="61" t="s">
        <v>91</v>
      </c>
      <c r="AZ42" s="61" t="s">
        <v>148</v>
      </c>
      <c r="BA42" s="61" t="s">
        <v>241</v>
      </c>
      <c r="BB42" s="122" t="s">
        <v>242</v>
      </c>
      <c r="BC42" s="101" t="s">
        <v>243</v>
      </c>
      <c r="BD42" s="66"/>
      <c r="BE42" s="67" t="s">
        <v>64</v>
      </c>
      <c r="BF42" s="68"/>
      <c r="BJ42" s="99"/>
      <c r="BK42" s="99"/>
      <c r="BL42" s="99"/>
      <c r="BM42" s="99"/>
      <c r="BN42" s="99"/>
      <c r="BO42" s="38"/>
      <c r="BP42" s="38"/>
      <c r="BQ42" s="38"/>
      <c r="BR42" s="38"/>
      <c r="BS42" s="38"/>
      <c r="BT42" s="38"/>
      <c r="BU42" s="38"/>
      <c r="BV42" s="38"/>
      <c r="BW42" s="38"/>
      <c r="BX42" s="38"/>
      <c r="BY42" s="180" t="s">
        <v>193</v>
      </c>
      <c r="BZ42" s="37" t="n">
        <v>18</v>
      </c>
      <c r="CA42" s="158" t="n">
        <f aca="false">BZ42/BZ44</f>
        <v>0.75</v>
      </c>
      <c r="CB42" s="41"/>
      <c r="CC42" s="41"/>
      <c r="CD42" s="41"/>
      <c r="CE42" s="41"/>
      <c r="CF42" s="41"/>
      <c r="CG42" s="97"/>
      <c r="CH42" s="38"/>
      <c r="CI42" s="180" t="s">
        <v>218</v>
      </c>
      <c r="CJ42" s="37" t="n">
        <v>0</v>
      </c>
      <c r="CK42" s="158" t="n">
        <f aca="false">CJ42/CJ43</f>
        <v>0</v>
      </c>
      <c r="CL42" s="41"/>
      <c r="CM42" s="41"/>
      <c r="CN42" s="41"/>
      <c r="CO42" s="41"/>
      <c r="CP42" s="41"/>
      <c r="CQ42" s="41"/>
      <c r="CR42" s="38"/>
      <c r="CS42" s="38"/>
      <c r="CT42" s="38"/>
      <c r="CU42" s="38"/>
      <c r="CV42" s="38"/>
      <c r="CW42" s="38"/>
      <c r="CX42" s="38"/>
      <c r="CY42" s="97"/>
      <c r="CZ42" s="38"/>
      <c r="DA42" s="38"/>
    </row>
    <row r="43" customFormat="false" ht="15" hidden="false" customHeight="true" outlineLevel="0" collapsed="false">
      <c r="A43" s="42"/>
      <c r="B43" s="43" t="n">
        <v>41</v>
      </c>
      <c r="C43" s="39" t="n">
        <v>2095</v>
      </c>
      <c r="D43" s="35" t="n">
        <v>1810320</v>
      </c>
      <c r="E43" s="35" t="s">
        <v>43</v>
      </c>
      <c r="F43" s="35" t="s">
        <v>44</v>
      </c>
      <c r="G43" s="35" t="s">
        <v>45</v>
      </c>
      <c r="H43" s="35" t="s">
        <v>46</v>
      </c>
      <c r="I43" s="36" t="n">
        <v>45312.6041666667</v>
      </c>
      <c r="J43" s="35" t="s">
        <v>47</v>
      </c>
      <c r="K43" s="37" t="s">
        <v>52</v>
      </c>
      <c r="L43" s="58" t="n">
        <v>45312</v>
      </c>
      <c r="M43" s="45" t="n">
        <v>0.604166666666667</v>
      </c>
      <c r="N43" s="74" t="s">
        <v>47</v>
      </c>
      <c r="O43" s="58" t="n">
        <v>45312</v>
      </c>
      <c r="P43" s="45" t="n">
        <v>0.604166666666667</v>
      </c>
      <c r="Q43" s="58"/>
      <c r="R43" s="45"/>
      <c r="S43" s="73"/>
      <c r="T43" s="58" t="n">
        <v>45312</v>
      </c>
      <c r="U43" s="50" t="n">
        <v>0.627777777777778</v>
      </c>
      <c r="V43" s="74" t="s">
        <v>47</v>
      </c>
      <c r="W43" s="51" t="n">
        <f aca="false">(U43+T43)-(P43+O43)</f>
        <v>0.0236111111111111</v>
      </c>
      <c r="X43" s="58"/>
      <c r="Y43" s="73"/>
      <c r="Z43" s="73"/>
      <c r="AA43" s="53" t="n">
        <f aca="false">(Y43+X43)-(U43+T43)</f>
        <v>-45312.6277777778</v>
      </c>
      <c r="AB43" s="58"/>
      <c r="AC43" s="73"/>
      <c r="AD43" s="73"/>
      <c r="AE43" s="53" t="n">
        <f aca="false">(AC43+AB43)-(Y43+X43)</f>
        <v>0</v>
      </c>
      <c r="AF43" s="58"/>
      <c r="AG43" s="73"/>
      <c r="AH43" s="73"/>
      <c r="AI43" s="98"/>
      <c r="AJ43" s="55" t="n">
        <f aca="false">(AG43+AF43)-(U43+T43)</f>
        <v>-45312.6277777778</v>
      </c>
      <c r="AK43" s="73"/>
      <c r="AL43" s="73"/>
      <c r="AM43" s="73"/>
      <c r="AN43" s="55" t="n">
        <f aca="false">(AL43+AK43)-(U43+T43)</f>
        <v>-45312.6277777778</v>
      </c>
      <c r="AO43" s="75" t="n">
        <v>45313</v>
      </c>
      <c r="AP43" s="45" t="n">
        <v>0.414583333333333</v>
      </c>
      <c r="AQ43" s="57" t="n">
        <f aca="false">(AP43+AO43)-(U43+T43)</f>
        <v>0.786805555555556</v>
      </c>
      <c r="AR43" s="58" t="n">
        <v>45313</v>
      </c>
      <c r="AS43" s="45" t="n">
        <v>0.593055555555556</v>
      </c>
      <c r="AT43" s="74" t="s">
        <v>47</v>
      </c>
      <c r="AU43" s="59" t="n">
        <f aca="false">(AS43+AR43)-(U43+T43)</f>
        <v>0.965277777777778</v>
      </c>
      <c r="AV43" s="60"/>
      <c r="AW43" s="60"/>
      <c r="AX43" s="61" t="s">
        <v>58</v>
      </c>
      <c r="AY43" s="43" t="s">
        <v>203</v>
      </c>
      <c r="AZ43" s="101" t="s">
        <v>203</v>
      </c>
      <c r="BA43" s="61" t="s">
        <v>101</v>
      </c>
      <c r="BB43" s="122" t="s">
        <v>244</v>
      </c>
      <c r="BC43" s="101" t="s">
        <v>245</v>
      </c>
      <c r="BD43" s="66"/>
      <c r="BE43" s="115" t="s">
        <v>156</v>
      </c>
      <c r="BF43" s="68"/>
      <c r="BJ43" s="99"/>
      <c r="BK43" s="99"/>
      <c r="BL43" s="99"/>
      <c r="BM43" s="99"/>
      <c r="BN43" s="99"/>
      <c r="BO43" s="38"/>
      <c r="BP43" s="38"/>
      <c r="BQ43" s="38"/>
      <c r="BR43" s="38"/>
      <c r="BS43" s="38"/>
      <c r="BT43" s="38"/>
      <c r="BU43" s="38"/>
      <c r="BV43" s="38"/>
      <c r="BW43" s="38"/>
      <c r="BX43" s="38"/>
      <c r="BY43" s="180" t="s">
        <v>199</v>
      </c>
      <c r="BZ43" s="37" t="n">
        <v>4</v>
      </c>
      <c r="CA43" s="158" t="n">
        <f aca="false">BZ43/BZ44</f>
        <v>0.166666666666667</v>
      </c>
      <c r="CB43" s="41"/>
      <c r="CC43" s="41"/>
      <c r="CD43" s="41"/>
      <c r="CE43" s="41"/>
      <c r="CF43" s="41"/>
      <c r="CG43" s="97"/>
      <c r="CH43" s="38"/>
      <c r="CI43" s="186" t="s">
        <v>139</v>
      </c>
      <c r="CJ43" s="179" t="n">
        <v>18</v>
      </c>
      <c r="CK43" s="150" t="n">
        <f aca="false">CJ43/CJ43</f>
        <v>1</v>
      </c>
      <c r="CL43" s="41"/>
      <c r="CM43" s="41"/>
      <c r="CN43" s="41"/>
      <c r="CO43" s="41"/>
      <c r="CP43" s="41"/>
      <c r="CQ43" s="41"/>
      <c r="CR43" s="38"/>
      <c r="CS43" s="38"/>
      <c r="CT43" s="38"/>
      <c r="CU43" s="38"/>
      <c r="CV43" s="38"/>
      <c r="CW43" s="38"/>
      <c r="CX43" s="38"/>
      <c r="CY43" s="97"/>
      <c r="CZ43" s="38"/>
      <c r="DA43" s="38"/>
    </row>
    <row r="44" customFormat="false" ht="15" hidden="false" customHeight="true" outlineLevel="0" collapsed="false">
      <c r="A44" s="42"/>
      <c r="B44" s="43" t="n">
        <v>42</v>
      </c>
      <c r="C44" s="34" t="n">
        <v>2097</v>
      </c>
      <c r="D44" s="35" t="n">
        <v>30291618</v>
      </c>
      <c r="E44" s="35" t="s">
        <v>43</v>
      </c>
      <c r="F44" s="35" t="s">
        <v>44</v>
      </c>
      <c r="G44" s="35" t="s">
        <v>54</v>
      </c>
      <c r="H44" s="35" t="s">
        <v>96</v>
      </c>
      <c r="I44" s="36" t="n">
        <v>45312.7083333333</v>
      </c>
      <c r="J44" s="35" t="s">
        <v>51</v>
      </c>
      <c r="K44" s="37" t="s">
        <v>67</v>
      </c>
      <c r="L44" s="58" t="n">
        <v>45312</v>
      </c>
      <c r="M44" s="45" t="n">
        <v>0.708333333333333</v>
      </c>
      <c r="N44" s="46" t="s">
        <v>51</v>
      </c>
      <c r="O44" s="58" t="n">
        <v>45312</v>
      </c>
      <c r="P44" s="45" t="n">
        <v>0.708333333333333</v>
      </c>
      <c r="Q44" s="58"/>
      <c r="R44" s="45"/>
      <c r="S44" s="73"/>
      <c r="T44" s="58" t="n">
        <v>45312</v>
      </c>
      <c r="U44" s="50" t="n">
        <v>0.710416666666667</v>
      </c>
      <c r="V44" s="46" t="s">
        <v>51</v>
      </c>
      <c r="W44" s="51" t="n">
        <f aca="false">(U44+T44)-(P44+O44)</f>
        <v>0.00208333333333333</v>
      </c>
      <c r="X44" s="58" t="n">
        <v>45312</v>
      </c>
      <c r="Y44" s="45" t="n">
        <v>0.845833333333333</v>
      </c>
      <c r="Z44" s="74" t="s">
        <v>47</v>
      </c>
      <c r="AA44" s="53" t="n">
        <f aca="false">(Y44+X44)-(U44+T44)</f>
        <v>0.135416666666667</v>
      </c>
      <c r="AB44" s="58" t="n">
        <v>45313</v>
      </c>
      <c r="AC44" s="45" t="n">
        <v>0.575694444444444</v>
      </c>
      <c r="AD44" s="95" t="s">
        <v>77</v>
      </c>
      <c r="AE44" s="53" t="n">
        <f aca="false">(AC44+AB44)-(Y44+X44)</f>
        <v>0.729861111111111</v>
      </c>
      <c r="AF44" s="58"/>
      <c r="AG44" s="73"/>
      <c r="AH44" s="73"/>
      <c r="AI44" s="98"/>
      <c r="AJ44" s="55" t="n">
        <f aca="false">(AG44+AF44)-(U44+T44)</f>
        <v>-45312.7104166667</v>
      </c>
      <c r="AK44" s="73"/>
      <c r="AL44" s="73"/>
      <c r="AM44" s="73"/>
      <c r="AN44" s="55" t="n">
        <f aca="false">(AL44+AK44)-(U44+T44)</f>
        <v>-45312.7104166667</v>
      </c>
      <c r="AO44" s="75" t="n">
        <v>45313</v>
      </c>
      <c r="AP44" s="45" t="n">
        <v>0.438888888888889</v>
      </c>
      <c r="AQ44" s="57" t="n">
        <f aca="false">(AP44+AO44)-(U44+T44)</f>
        <v>0.728472222222222</v>
      </c>
      <c r="AR44" s="58" t="n">
        <v>45315</v>
      </c>
      <c r="AS44" s="45" t="n">
        <v>0.607638888888889</v>
      </c>
      <c r="AT44" s="95" t="s">
        <v>77</v>
      </c>
      <c r="AU44" s="59" t="n">
        <f aca="false">(AS44+AR44)-(U44+T44)</f>
        <v>2.89722222222222</v>
      </c>
      <c r="AV44" s="161" t="n">
        <v>4918</v>
      </c>
      <c r="AW44" s="161" t="s">
        <v>162</v>
      </c>
      <c r="AX44" s="61" t="s">
        <v>58</v>
      </c>
      <c r="AY44" s="61" t="s">
        <v>91</v>
      </c>
      <c r="AZ44" s="61" t="s">
        <v>148</v>
      </c>
      <c r="BA44" s="61" t="s">
        <v>163</v>
      </c>
      <c r="BB44" s="122" t="s">
        <v>246</v>
      </c>
      <c r="BC44" s="101" t="s">
        <v>247</v>
      </c>
      <c r="BD44" s="66"/>
      <c r="BE44" s="67" t="s">
        <v>64</v>
      </c>
      <c r="BF44" s="68"/>
      <c r="BJ44" s="99"/>
      <c r="BK44" s="99"/>
      <c r="BL44" s="99"/>
      <c r="BM44" s="99"/>
      <c r="BN44" s="99"/>
      <c r="BO44" s="38"/>
      <c r="BP44" s="38"/>
      <c r="BQ44" s="38"/>
      <c r="BR44" s="38"/>
      <c r="BS44" s="38"/>
      <c r="BT44" s="38"/>
      <c r="BU44" s="38"/>
      <c r="BV44" s="38"/>
      <c r="BW44" s="38"/>
      <c r="BX44" s="38"/>
      <c r="BY44" s="183" t="s">
        <v>139</v>
      </c>
      <c r="BZ44" s="168" t="n">
        <f aca="false">BZ41+BZ42+BZ43</f>
        <v>24</v>
      </c>
      <c r="CA44" s="158" t="n">
        <f aca="false">CA43+CA42+CA41</f>
        <v>1</v>
      </c>
      <c r="CB44" s="41"/>
      <c r="CC44" s="41"/>
      <c r="CD44" s="41"/>
      <c r="CE44" s="41"/>
      <c r="CF44" s="41"/>
      <c r="CG44" s="97"/>
      <c r="CH44" s="38"/>
      <c r="CI44" s="38"/>
      <c r="CJ44" s="38"/>
      <c r="CK44" s="38"/>
      <c r="CL44" s="38"/>
      <c r="CM44" s="38"/>
      <c r="CN44" s="38"/>
      <c r="CO44" s="38"/>
      <c r="CP44" s="38"/>
      <c r="CQ44" s="38"/>
      <c r="CR44" s="38"/>
      <c r="CS44" s="38"/>
      <c r="CT44" s="38"/>
      <c r="CU44" s="38"/>
      <c r="CV44" s="38"/>
      <c r="CW44" s="38"/>
      <c r="CX44" s="38"/>
      <c r="CY44" s="97"/>
      <c r="CZ44" s="38"/>
      <c r="DA44" s="38"/>
    </row>
    <row r="45" customFormat="false" ht="15" hidden="false" customHeight="true" outlineLevel="0" collapsed="false">
      <c r="A45" s="42" t="n">
        <v>4</v>
      </c>
      <c r="B45" s="43" t="n">
        <v>43</v>
      </c>
      <c r="C45" s="39" t="n">
        <v>2101</v>
      </c>
      <c r="D45" s="35" t="n">
        <v>30307349</v>
      </c>
      <c r="E45" s="35" t="s">
        <v>49</v>
      </c>
      <c r="F45" s="35" t="s">
        <v>44</v>
      </c>
      <c r="G45" s="35" t="s">
        <v>45</v>
      </c>
      <c r="H45" s="35" t="s">
        <v>50</v>
      </c>
      <c r="I45" s="36" t="n">
        <v>45313.5652777778</v>
      </c>
      <c r="J45" s="35" t="s">
        <v>77</v>
      </c>
      <c r="K45" s="37" t="s">
        <v>52</v>
      </c>
      <c r="L45" s="58" t="n">
        <v>45313</v>
      </c>
      <c r="M45" s="45" t="n">
        <v>0.565277777777778</v>
      </c>
      <c r="N45" s="95" t="s">
        <v>77</v>
      </c>
      <c r="O45" s="58" t="n">
        <v>45313</v>
      </c>
      <c r="P45" s="45" t="n">
        <v>0.565277777777778</v>
      </c>
      <c r="Q45" s="58"/>
      <c r="R45" s="45"/>
      <c r="S45" s="73"/>
      <c r="T45" s="58" t="n">
        <v>45313</v>
      </c>
      <c r="U45" s="50" t="n">
        <v>0.567361111111111</v>
      </c>
      <c r="V45" s="95" t="s">
        <v>77</v>
      </c>
      <c r="W45" s="51" t="n">
        <f aca="false">(U45+T45)-(P45+O45)</f>
        <v>0.00208333333333333</v>
      </c>
      <c r="X45" s="58"/>
      <c r="Y45" s="73"/>
      <c r="Z45" s="73"/>
      <c r="AA45" s="53" t="n">
        <f aca="false">(Y45+X45)-(U45+T45)</f>
        <v>-45313.5673611111</v>
      </c>
      <c r="AB45" s="58"/>
      <c r="AC45" s="73"/>
      <c r="AD45" s="73"/>
      <c r="AE45" s="53" t="n">
        <f aca="false">(AC45+AB45)-(Y45+X45)</f>
        <v>0</v>
      </c>
      <c r="AF45" s="58"/>
      <c r="AG45" s="73"/>
      <c r="AH45" s="73"/>
      <c r="AI45" s="98"/>
      <c r="AJ45" s="55" t="n">
        <f aca="false">(AG45+AF45)-(U45+T45)</f>
        <v>-45313.5673611111</v>
      </c>
      <c r="AK45" s="73"/>
      <c r="AL45" s="73"/>
      <c r="AM45" s="73"/>
      <c r="AN45" s="55" t="n">
        <f aca="false">(AL45+AK45)-(U45+T45)</f>
        <v>-45313.5673611111</v>
      </c>
      <c r="AO45" s="75" t="n">
        <v>45313</v>
      </c>
      <c r="AP45" s="45" t="n">
        <v>0.609027777777778</v>
      </c>
      <c r="AQ45" s="57" t="n">
        <f aca="false">(AP45+AO45)-(U45+T45)</f>
        <v>0.0416666666666667</v>
      </c>
      <c r="AR45" s="58" t="n">
        <v>45314</v>
      </c>
      <c r="AS45" s="45" t="n">
        <v>0.427083333333333</v>
      </c>
      <c r="AT45" s="95" t="s">
        <v>77</v>
      </c>
      <c r="AU45" s="59" t="n">
        <f aca="false">(AS45+AR45)-(U45+T45)</f>
        <v>0.859722222222222</v>
      </c>
      <c r="AV45" s="60"/>
      <c r="AW45" s="60"/>
      <c r="AX45" s="61" t="s">
        <v>58</v>
      </c>
      <c r="AY45" s="61" t="s">
        <v>59</v>
      </c>
      <c r="AZ45" s="62" t="s">
        <v>60</v>
      </c>
      <c r="BA45" s="61" t="s">
        <v>61</v>
      </c>
      <c r="BB45" s="122" t="s">
        <v>248</v>
      </c>
      <c r="BC45" s="101" t="s">
        <v>249</v>
      </c>
      <c r="BD45" s="66"/>
      <c r="BE45" s="67" t="s">
        <v>64</v>
      </c>
      <c r="BF45" s="68"/>
      <c r="BJ45" s="99"/>
      <c r="BK45" s="99"/>
      <c r="BL45" s="99"/>
      <c r="BM45" s="99"/>
      <c r="BN45" s="99"/>
      <c r="BO45" s="38"/>
      <c r="BP45" s="38"/>
      <c r="BQ45" s="38"/>
      <c r="BR45" s="38"/>
      <c r="BS45" s="38"/>
      <c r="BT45" s="38"/>
      <c r="BU45" s="38"/>
      <c r="BV45" s="38"/>
      <c r="BW45" s="38"/>
      <c r="BX45" s="38"/>
      <c r="BY45" s="180" t="s">
        <v>206</v>
      </c>
      <c r="BZ45" s="37" t="n">
        <v>6</v>
      </c>
      <c r="CA45" s="158" t="e">
        <f aca="false">BZ45/BZ49</f>
        <v>#DIV/0!</v>
      </c>
      <c r="CB45" s="41"/>
      <c r="CC45" s="41"/>
      <c r="CD45" s="41"/>
      <c r="CE45" s="41"/>
      <c r="CF45" s="41"/>
      <c r="CG45" s="97"/>
      <c r="CH45" s="38"/>
      <c r="CI45" s="38"/>
      <c r="CJ45" s="38"/>
      <c r="CK45" s="38"/>
      <c r="CL45" s="38"/>
      <c r="CM45" s="38"/>
      <c r="CN45" s="38"/>
      <c r="CO45" s="38"/>
      <c r="CP45" s="38"/>
      <c r="CQ45" s="38"/>
      <c r="CR45" s="38"/>
      <c r="CS45" s="38"/>
      <c r="CT45" s="38"/>
      <c r="CU45" s="38"/>
      <c r="CV45" s="38"/>
      <c r="CW45" s="38"/>
      <c r="CX45" s="38"/>
      <c r="CY45" s="97"/>
      <c r="CZ45" s="38"/>
      <c r="DA45" s="38"/>
    </row>
    <row r="46" customFormat="false" ht="15" hidden="false" customHeight="true" outlineLevel="0" collapsed="false">
      <c r="A46" s="42"/>
      <c r="B46" s="191" t="n">
        <v>44</v>
      </c>
      <c r="C46" s="40" t="n">
        <v>2104</v>
      </c>
      <c r="D46" s="35" t="n">
        <v>30194469</v>
      </c>
      <c r="E46" s="35" t="s">
        <v>53</v>
      </c>
      <c r="F46" s="35" t="s">
        <v>69</v>
      </c>
      <c r="G46" s="35" t="s">
        <v>54</v>
      </c>
      <c r="H46" s="35" t="s">
        <v>152</v>
      </c>
      <c r="I46" s="36" t="n">
        <v>45313.7388888889</v>
      </c>
      <c r="J46" s="35" t="s">
        <v>77</v>
      </c>
      <c r="K46" s="37" t="s">
        <v>48</v>
      </c>
      <c r="L46" s="58" t="n">
        <v>45313</v>
      </c>
      <c r="M46" s="45" t="n">
        <v>0.636805555555556</v>
      </c>
      <c r="N46" s="95" t="s">
        <v>77</v>
      </c>
      <c r="O46" s="58" t="n">
        <v>45313</v>
      </c>
      <c r="P46" s="45" t="n">
        <v>0.738888888888889</v>
      </c>
      <c r="Q46" s="58" t="n">
        <v>45314</v>
      </c>
      <c r="R46" s="45" t="n">
        <v>0.44375</v>
      </c>
      <c r="S46" s="95" t="s">
        <v>77</v>
      </c>
      <c r="T46" s="58" t="n">
        <v>45314</v>
      </c>
      <c r="U46" s="50" t="n">
        <v>0.564583333333333</v>
      </c>
      <c r="V46" s="95" t="s">
        <v>77</v>
      </c>
      <c r="W46" s="51" t="n">
        <f aca="false">(U46+T46)-(P46+O46)</f>
        <v>0.825694444444444</v>
      </c>
      <c r="X46" s="58"/>
      <c r="Y46" s="73"/>
      <c r="Z46" s="73"/>
      <c r="AA46" s="53" t="n">
        <f aca="false">(Y46+X46)-(U46+T46)</f>
        <v>-45314.5645833333</v>
      </c>
      <c r="AB46" s="58"/>
      <c r="AC46" s="73"/>
      <c r="AD46" s="73"/>
      <c r="AE46" s="53" t="n">
        <f aca="false">(AC46+AB46)-(Y46+X46)</f>
        <v>0</v>
      </c>
      <c r="AF46" s="58"/>
      <c r="AG46" s="73"/>
      <c r="AH46" s="73"/>
      <c r="AI46" s="54"/>
      <c r="AJ46" s="55" t="n">
        <f aca="false">(AG46+AF46)-(U46+T46)</f>
        <v>-45314.5645833333</v>
      </c>
      <c r="AK46" s="73"/>
      <c r="AL46" s="73"/>
      <c r="AM46" s="73"/>
      <c r="AN46" s="55" t="n">
        <f aca="false">(AL46+AK46)-(U46+T46)</f>
        <v>-45314.5645833333</v>
      </c>
      <c r="AO46" s="75" t="n">
        <v>45314</v>
      </c>
      <c r="AP46" s="45" t="n">
        <v>0.697916666666667</v>
      </c>
      <c r="AQ46" s="57" t="n">
        <f aca="false">(AP46+AO46)-(U46+T46)</f>
        <v>0.133333333333333</v>
      </c>
      <c r="AR46" s="58" t="n">
        <v>45316</v>
      </c>
      <c r="AS46" s="45" t="n">
        <v>0.55625</v>
      </c>
      <c r="AT46" s="95" t="s">
        <v>77</v>
      </c>
      <c r="AU46" s="59" t="n">
        <f aca="false">(AS46+AR46)-(U46+T46)</f>
        <v>1.99166666666667</v>
      </c>
      <c r="AV46" s="161" t="n">
        <v>15251</v>
      </c>
      <c r="AW46" s="161" t="s">
        <v>250</v>
      </c>
      <c r="AX46" s="61" t="s">
        <v>90</v>
      </c>
      <c r="AY46" s="192" t="s">
        <v>99</v>
      </c>
      <c r="AZ46" s="193" t="s">
        <v>251</v>
      </c>
      <c r="BA46" s="61" t="s">
        <v>142</v>
      </c>
      <c r="BB46" s="122" t="s">
        <v>252</v>
      </c>
      <c r="BC46" s="101" t="s">
        <v>253</v>
      </c>
      <c r="BD46" s="66"/>
      <c r="BE46" s="67" t="s">
        <v>64</v>
      </c>
      <c r="BF46" s="68"/>
      <c r="BI46" s="99"/>
      <c r="BJ46" s="99"/>
      <c r="BK46" s="99"/>
      <c r="BL46" s="99"/>
      <c r="BM46" s="99"/>
      <c r="BN46" s="99"/>
      <c r="BO46" s="38"/>
      <c r="BP46" s="38"/>
      <c r="BQ46" s="38"/>
      <c r="BR46" s="38"/>
      <c r="BS46" s="38"/>
      <c r="BT46" s="38"/>
      <c r="BU46" s="38"/>
      <c r="BV46" s="38"/>
      <c r="BW46" s="38"/>
      <c r="BX46" s="38"/>
      <c r="BY46" s="180" t="s">
        <v>210</v>
      </c>
      <c r="BZ46" s="37" t="n">
        <v>12</v>
      </c>
      <c r="CA46" s="158" t="e">
        <f aca="false">BZ46/BZ49</f>
        <v>#DIV/0!</v>
      </c>
      <c r="CB46" s="41"/>
      <c r="CC46" s="41"/>
      <c r="CD46" s="41"/>
      <c r="CE46" s="41"/>
      <c r="CF46" s="41"/>
      <c r="CG46" s="97"/>
      <c r="CH46" s="38"/>
      <c r="CI46" s="38"/>
      <c r="CJ46" s="38"/>
      <c r="CK46" s="38"/>
      <c r="CL46" s="38"/>
      <c r="CM46" s="38"/>
      <c r="CN46" s="38"/>
      <c r="CO46" s="38"/>
      <c r="CP46" s="38"/>
      <c r="CQ46" s="38"/>
      <c r="CR46" s="38"/>
      <c r="CS46" s="38"/>
      <c r="CT46" s="38"/>
      <c r="CU46" s="38"/>
      <c r="CV46" s="38"/>
      <c r="CW46" s="38"/>
      <c r="CX46" s="38"/>
      <c r="CY46" s="97"/>
      <c r="CZ46" s="38"/>
      <c r="DA46" s="38"/>
    </row>
    <row r="47" s="194" customFormat="true" ht="15" hidden="false" customHeight="true" outlineLevel="0" collapsed="false">
      <c r="A47" s="42"/>
      <c r="B47" s="191" t="n">
        <v>45</v>
      </c>
      <c r="C47" s="40" t="n">
        <v>2105</v>
      </c>
      <c r="D47" s="35" t="n">
        <v>30303597</v>
      </c>
      <c r="E47" s="35" t="s">
        <v>49</v>
      </c>
      <c r="F47" s="35" t="s">
        <v>44</v>
      </c>
      <c r="G47" s="35" t="s">
        <v>80</v>
      </c>
      <c r="H47" s="35" t="s">
        <v>81</v>
      </c>
      <c r="I47" s="36" t="n">
        <v>45313.7243055556</v>
      </c>
      <c r="J47" s="35" t="s">
        <v>47</v>
      </c>
      <c r="K47" s="37" t="s">
        <v>52</v>
      </c>
      <c r="L47" s="58" t="n">
        <v>45313</v>
      </c>
      <c r="M47" s="45" t="n">
        <v>0.724305555555556</v>
      </c>
      <c r="N47" s="74" t="s">
        <v>47</v>
      </c>
      <c r="O47" s="58" t="n">
        <v>45313</v>
      </c>
      <c r="P47" s="45" t="n">
        <v>0.724305555555556</v>
      </c>
      <c r="Q47" s="58"/>
      <c r="R47" s="45"/>
      <c r="S47" s="73"/>
      <c r="T47" s="58" t="n">
        <v>45313</v>
      </c>
      <c r="U47" s="50" t="n">
        <v>0.7375</v>
      </c>
      <c r="V47" s="74" t="s">
        <v>47</v>
      </c>
      <c r="W47" s="51" t="n">
        <f aca="false">(U47+T47)-(P47+O47)</f>
        <v>0.0131944444444444</v>
      </c>
      <c r="X47" s="58"/>
      <c r="Y47" s="45"/>
      <c r="Z47" s="73"/>
      <c r="AA47" s="53" t="n">
        <f aca="false">(Y47+X47)-(U47+T47)</f>
        <v>-45313.7375</v>
      </c>
      <c r="AB47" s="58"/>
      <c r="AC47" s="73"/>
      <c r="AD47" s="73"/>
      <c r="AE47" s="53" t="n">
        <f aca="false">(AC47+AB47)-(Y47+X47)</f>
        <v>0</v>
      </c>
      <c r="AF47" s="58"/>
      <c r="AG47" s="73"/>
      <c r="AH47" s="73"/>
      <c r="AI47" s="54"/>
      <c r="AJ47" s="55" t="n">
        <f aca="false">(AG47+AF47)-(U47+T47)</f>
        <v>-45313.7375</v>
      </c>
      <c r="AK47" s="73"/>
      <c r="AL47" s="73"/>
      <c r="AM47" s="73"/>
      <c r="AN47" s="55" t="n">
        <f aca="false">(AL47+AK47)-(U47+T47)</f>
        <v>-45313.7375</v>
      </c>
      <c r="AO47" s="75" t="n">
        <v>45313</v>
      </c>
      <c r="AP47" s="45" t="n">
        <v>0.790277777777778</v>
      </c>
      <c r="AQ47" s="57" t="n">
        <f aca="false">(AP47+AO47)-(U47+T47)</f>
        <v>0.0527777777777778</v>
      </c>
      <c r="AR47" s="58" t="n">
        <v>45313</v>
      </c>
      <c r="AS47" s="45" t="n">
        <v>0.805555555555556</v>
      </c>
      <c r="AT47" s="74" t="s">
        <v>47</v>
      </c>
      <c r="AU47" s="59" t="n">
        <f aca="false">(AS47+AR47)-(U47+T47)</f>
        <v>0.0680555555555556</v>
      </c>
      <c r="AV47" s="60"/>
      <c r="AW47" s="60"/>
      <c r="AX47" s="61" t="s">
        <v>58</v>
      </c>
      <c r="AY47" s="192" t="s">
        <v>99</v>
      </c>
      <c r="AZ47" s="101" t="s">
        <v>254</v>
      </c>
      <c r="BA47" s="61" t="s">
        <v>84</v>
      </c>
      <c r="BB47" s="122" t="s">
        <v>255</v>
      </c>
      <c r="BC47" s="101" t="s">
        <v>256</v>
      </c>
      <c r="BD47" s="66"/>
      <c r="BE47" s="67" t="s">
        <v>64</v>
      </c>
      <c r="BF47" s="68"/>
      <c r="BI47" s="99"/>
      <c r="BJ47" s="99"/>
      <c r="BK47" s="99"/>
      <c r="BL47" s="99"/>
      <c r="BM47" s="99"/>
      <c r="BN47" s="99"/>
      <c r="BO47" s="38"/>
      <c r="BP47" s="38"/>
      <c r="BQ47" s="38"/>
      <c r="BR47" s="38"/>
      <c r="BS47" s="38"/>
      <c r="BT47" s="38"/>
      <c r="BU47" s="38"/>
      <c r="BV47" s="38"/>
      <c r="BW47" s="38"/>
      <c r="BX47" s="38"/>
      <c r="BY47" s="180" t="s">
        <v>214</v>
      </c>
      <c r="BZ47" s="37" t="n">
        <v>6</v>
      </c>
      <c r="CA47" s="158" t="e">
        <f aca="false">BZ47/BZ49</f>
        <v>#DIV/0!</v>
      </c>
      <c r="CB47" s="41"/>
      <c r="CC47" s="38"/>
      <c r="CD47" s="38"/>
      <c r="CE47" s="38"/>
      <c r="CF47" s="38"/>
      <c r="CG47" s="97"/>
      <c r="CH47" s="38"/>
      <c r="CI47" s="38"/>
      <c r="CJ47" s="38"/>
      <c r="CK47" s="38"/>
      <c r="CL47" s="38"/>
      <c r="CM47" s="38"/>
      <c r="CN47" s="38"/>
      <c r="CO47" s="38"/>
      <c r="CP47" s="38"/>
      <c r="CQ47" s="38"/>
      <c r="CR47" s="38"/>
      <c r="CS47" s="38"/>
      <c r="CT47" s="38"/>
      <c r="CU47" s="38"/>
      <c r="CV47" s="38"/>
      <c r="CW47" s="38"/>
      <c r="CX47" s="38"/>
      <c r="CY47" s="97"/>
      <c r="CZ47" s="38"/>
      <c r="DA47" s="38"/>
    </row>
    <row r="48" customFormat="false" ht="15" hidden="false" customHeight="true" outlineLevel="0" collapsed="false">
      <c r="A48" s="42"/>
      <c r="B48" s="195" t="n">
        <v>46</v>
      </c>
      <c r="C48" s="40" t="n">
        <v>2107</v>
      </c>
      <c r="D48" s="35" t="n">
        <v>30301934</v>
      </c>
      <c r="E48" s="35" t="s">
        <v>49</v>
      </c>
      <c r="F48" s="35" t="s">
        <v>44</v>
      </c>
      <c r="G48" s="35" t="s">
        <v>80</v>
      </c>
      <c r="H48" s="35" t="s">
        <v>81</v>
      </c>
      <c r="I48" s="36" t="n">
        <v>45314.6125</v>
      </c>
      <c r="J48" s="35" t="s">
        <v>47</v>
      </c>
      <c r="K48" s="37" t="s">
        <v>52</v>
      </c>
      <c r="L48" s="58" t="n">
        <v>45314</v>
      </c>
      <c r="M48" s="45" t="n">
        <v>0.6125</v>
      </c>
      <c r="N48" s="74" t="s">
        <v>47</v>
      </c>
      <c r="O48" s="58" t="n">
        <v>45314</v>
      </c>
      <c r="P48" s="45" t="n">
        <v>0.6125</v>
      </c>
      <c r="Q48" s="58"/>
      <c r="R48" s="45"/>
      <c r="S48" s="73"/>
      <c r="T48" s="58" t="n">
        <v>45314</v>
      </c>
      <c r="U48" s="50" t="n">
        <v>0.631944444444444</v>
      </c>
      <c r="V48" s="74" t="s">
        <v>47</v>
      </c>
      <c r="W48" s="51" t="n">
        <f aca="false">(U48+T48)-(P48+O48)</f>
        <v>0.0194444444444444</v>
      </c>
      <c r="X48" s="58"/>
      <c r="Y48" s="45"/>
      <c r="Z48" s="73"/>
      <c r="AA48" s="53" t="n">
        <f aca="false">(Y48+X48)-(U48+T48)</f>
        <v>-45314.6319444444</v>
      </c>
      <c r="AB48" s="58"/>
      <c r="AC48" s="73"/>
      <c r="AD48" s="73"/>
      <c r="AE48" s="53" t="n">
        <f aca="false">(AC48+AB48)-(Y48+X48)</f>
        <v>0</v>
      </c>
      <c r="AF48" s="58"/>
      <c r="AG48" s="73"/>
      <c r="AH48" s="73"/>
      <c r="AI48" s="54"/>
      <c r="AJ48" s="55" t="n">
        <f aca="false">(AG48+AF48)-(U48+T48)</f>
        <v>-45314.6319444444</v>
      </c>
      <c r="AK48" s="73"/>
      <c r="AL48" s="73"/>
      <c r="AM48" s="73"/>
      <c r="AN48" s="55" t="n">
        <f aca="false">(AL48+AK48)-(U48+T48)</f>
        <v>-45314.6319444444</v>
      </c>
      <c r="AO48" s="75" t="n">
        <v>45314</v>
      </c>
      <c r="AP48" s="45" t="n">
        <v>0.631944444444444</v>
      </c>
      <c r="AQ48" s="57" t="n">
        <f aca="false">(AP48+AO48)-(U48+T48)</f>
        <v>0</v>
      </c>
      <c r="AR48" s="58" t="n">
        <v>45314</v>
      </c>
      <c r="AS48" s="45" t="n">
        <v>0.734027777777778</v>
      </c>
      <c r="AT48" s="74" t="s">
        <v>47</v>
      </c>
      <c r="AU48" s="59" t="n">
        <f aca="false">(AS48+AR48)-(U48+T48)</f>
        <v>0.102083333333333</v>
      </c>
      <c r="AV48" s="60"/>
      <c r="AW48" s="60"/>
      <c r="AX48" s="61" t="s">
        <v>58</v>
      </c>
      <c r="AY48" s="192" t="s">
        <v>99</v>
      </c>
      <c r="AZ48" s="101" t="s">
        <v>254</v>
      </c>
      <c r="BA48" s="61" t="s">
        <v>84</v>
      </c>
      <c r="BB48" s="122" t="s">
        <v>255</v>
      </c>
      <c r="BC48" s="101" t="s">
        <v>256</v>
      </c>
      <c r="BD48" s="66"/>
      <c r="BE48" s="67" t="s">
        <v>64</v>
      </c>
      <c r="BF48" s="68"/>
      <c r="BI48" s="166"/>
      <c r="BJ48" s="166"/>
      <c r="BK48" s="166"/>
      <c r="BL48" s="166"/>
      <c r="BM48" s="166"/>
      <c r="BN48" s="166"/>
      <c r="BO48" s="166"/>
      <c r="BP48" s="166"/>
      <c r="BQ48" s="166"/>
      <c r="BR48" s="166"/>
      <c r="BS48" s="166"/>
      <c r="BT48" s="166"/>
      <c r="BU48" s="166"/>
      <c r="BV48" s="166"/>
      <c r="BW48" s="166"/>
      <c r="BX48" s="166"/>
      <c r="BY48" s="166"/>
      <c r="BZ48" s="166"/>
      <c r="CA48" s="166"/>
      <c r="CB48" s="166"/>
      <c r="CC48" s="166"/>
      <c r="CD48" s="166"/>
      <c r="CE48" s="194"/>
      <c r="CF48" s="134"/>
      <c r="CG48" s="97"/>
      <c r="CH48" s="165"/>
      <c r="CI48" s="181"/>
      <c r="CN48" s="181"/>
      <c r="CO48" s="181"/>
      <c r="CP48" s="181"/>
      <c r="CQ48" s="140"/>
      <c r="CR48" s="141"/>
      <c r="CS48" s="142"/>
      <c r="CT48" s="143"/>
      <c r="CU48" s="143"/>
      <c r="CV48" s="143"/>
      <c r="CW48" s="143"/>
      <c r="CX48" s="196"/>
      <c r="CY48" s="97"/>
    </row>
    <row r="49" customFormat="false" ht="15" hidden="false" customHeight="true" outlineLevel="0" collapsed="false">
      <c r="A49" s="42"/>
      <c r="B49" s="195" t="n">
        <v>47</v>
      </c>
      <c r="C49" s="34" t="n">
        <v>2110</v>
      </c>
      <c r="D49" s="35" t="n">
        <v>30259928</v>
      </c>
      <c r="E49" s="35" t="s">
        <v>53</v>
      </c>
      <c r="F49" s="35" t="s">
        <v>44</v>
      </c>
      <c r="G49" s="35" t="s">
        <v>54</v>
      </c>
      <c r="H49" s="35" t="s">
        <v>87</v>
      </c>
      <c r="I49" s="36" t="n">
        <v>45314.8333333333</v>
      </c>
      <c r="J49" s="35" t="s">
        <v>47</v>
      </c>
      <c r="K49" s="37" t="s">
        <v>71</v>
      </c>
      <c r="L49" s="58" t="n">
        <v>45314</v>
      </c>
      <c r="M49" s="45" t="n">
        <v>0.829166666666667</v>
      </c>
      <c r="N49" s="74" t="s">
        <v>47</v>
      </c>
      <c r="O49" s="58" t="n">
        <v>45314</v>
      </c>
      <c r="P49" s="45" t="n">
        <v>0.833333333333333</v>
      </c>
      <c r="Q49" s="58" t="n">
        <v>45315</v>
      </c>
      <c r="R49" s="45" t="n">
        <v>0.815972222222222</v>
      </c>
      <c r="S49" s="74" t="s">
        <v>47</v>
      </c>
      <c r="T49" s="58" t="n">
        <v>45315</v>
      </c>
      <c r="U49" s="50" t="n">
        <v>0.81875</v>
      </c>
      <c r="V49" s="74" t="s">
        <v>47</v>
      </c>
      <c r="W49" s="51" t="n">
        <f aca="false">(U49+T49)-(P49+O49)</f>
        <v>0.985416666666667</v>
      </c>
      <c r="X49" s="58" t="n">
        <v>45318</v>
      </c>
      <c r="Y49" s="45" t="n">
        <v>0.502083333333333</v>
      </c>
      <c r="Z49" s="74" t="s">
        <v>47</v>
      </c>
      <c r="AA49" s="53" t="n">
        <f aca="false">(Y49+X49)-(U49+T49)</f>
        <v>2.68333333333333</v>
      </c>
      <c r="AB49" s="58"/>
      <c r="AC49" s="73"/>
      <c r="AD49" s="73"/>
      <c r="AE49" s="53" t="n">
        <f aca="false">(AC49+AB49)-(Y49+X49)</f>
        <v>-45318.5020833333</v>
      </c>
      <c r="AF49" s="58"/>
      <c r="AG49" s="73"/>
      <c r="AH49" s="73"/>
      <c r="AI49" s="54"/>
      <c r="AJ49" s="55" t="n">
        <f aca="false">(AG49+AF49)-(U49+T49)</f>
        <v>-45315.81875</v>
      </c>
      <c r="AK49" s="73"/>
      <c r="AL49" s="73"/>
      <c r="AM49" s="73"/>
      <c r="AN49" s="55" t="n">
        <f aca="false">(AL49+AK49)-(U49+T49)</f>
        <v>-45315.81875</v>
      </c>
      <c r="AO49" s="75" t="n">
        <v>45319</v>
      </c>
      <c r="AP49" s="45" t="n">
        <v>0.756944444444444</v>
      </c>
      <c r="AQ49" s="57" t="n">
        <f aca="false">(AP49+AO49)-(U49+T49)</f>
        <v>3.93819444444444</v>
      </c>
      <c r="AR49" s="58" t="n">
        <v>45319</v>
      </c>
      <c r="AS49" s="45" t="n">
        <v>0.790972222222222</v>
      </c>
      <c r="AT49" s="74" t="s">
        <v>47</v>
      </c>
      <c r="AU49" s="59" t="n">
        <f aca="false">(AS49+AR49)-(U49+T49)</f>
        <v>3.97222222222222</v>
      </c>
      <c r="AV49" s="60"/>
      <c r="AW49" s="60"/>
      <c r="AX49" s="61" t="s">
        <v>90</v>
      </c>
      <c r="AY49" s="192" t="s">
        <v>99</v>
      </c>
      <c r="AZ49" s="101" t="s">
        <v>106</v>
      </c>
      <c r="BA49" s="101" t="s">
        <v>257</v>
      </c>
      <c r="BB49" s="122" t="s">
        <v>258</v>
      </c>
      <c r="BC49" s="101" t="s">
        <v>259</v>
      </c>
      <c r="BD49" s="66"/>
      <c r="BE49" s="67" t="s">
        <v>64</v>
      </c>
      <c r="BF49" s="68"/>
      <c r="BI49" s="166"/>
      <c r="BJ49" s="166"/>
      <c r="BK49" s="166"/>
      <c r="BL49" s="166"/>
      <c r="BM49" s="166"/>
      <c r="BN49" s="166"/>
      <c r="BO49" s="166"/>
      <c r="BP49" s="166"/>
      <c r="BQ49" s="166"/>
      <c r="BR49" s="166"/>
      <c r="BS49" s="166"/>
      <c r="BT49" s="166"/>
      <c r="BU49" s="166"/>
      <c r="BV49" s="166"/>
      <c r="BW49" s="166"/>
      <c r="BX49" s="166"/>
      <c r="BY49" s="166"/>
      <c r="BZ49" s="166"/>
      <c r="CA49" s="166"/>
      <c r="CB49" s="166"/>
      <c r="CC49" s="166"/>
      <c r="CD49" s="166"/>
      <c r="CE49" s="194"/>
      <c r="CF49" s="184"/>
      <c r="CG49" s="97"/>
      <c r="CH49" s="185"/>
      <c r="CI49" s="134"/>
      <c r="CN49" s="181"/>
      <c r="CO49" s="181"/>
      <c r="CP49" s="181"/>
      <c r="CQ49" s="140"/>
      <c r="CR49" s="141"/>
      <c r="CS49" s="142"/>
      <c r="CT49" s="143"/>
      <c r="CU49" s="143"/>
      <c r="CV49" s="143"/>
      <c r="CW49" s="143"/>
      <c r="CX49" s="196"/>
      <c r="CY49" s="97"/>
    </row>
    <row r="50" customFormat="false" ht="15" hidden="false" customHeight="true" outlineLevel="0" collapsed="false">
      <c r="A50" s="42"/>
      <c r="B50" s="195" t="n">
        <v>48</v>
      </c>
      <c r="C50" s="40" t="n">
        <v>2116</v>
      </c>
      <c r="D50" s="80" t="n">
        <v>20265882</v>
      </c>
      <c r="E50" s="80" t="s">
        <v>53</v>
      </c>
      <c r="F50" s="80" t="s">
        <v>69</v>
      </c>
      <c r="G50" s="80" t="s">
        <v>54</v>
      </c>
      <c r="H50" s="80" t="s">
        <v>152</v>
      </c>
      <c r="I50" s="81" t="n">
        <v>45316.3701388889</v>
      </c>
      <c r="J50" s="80" t="s">
        <v>47</v>
      </c>
      <c r="K50" s="37" t="s">
        <v>71</v>
      </c>
      <c r="L50" s="58" t="n">
        <v>45315</v>
      </c>
      <c r="M50" s="45" t="n">
        <v>0.73125</v>
      </c>
      <c r="N50" s="74" t="s">
        <v>47</v>
      </c>
      <c r="O50" s="58" t="n">
        <v>45316</v>
      </c>
      <c r="P50" s="45" t="n">
        <v>0.370138888888889</v>
      </c>
      <c r="Q50" s="58" t="n">
        <v>45316</v>
      </c>
      <c r="R50" s="45" t="n">
        <v>0.669444444444444</v>
      </c>
      <c r="S50" s="74" t="s">
        <v>47</v>
      </c>
      <c r="T50" s="58" t="n">
        <v>45316</v>
      </c>
      <c r="U50" s="50" t="n">
        <v>0.698611111111111</v>
      </c>
      <c r="V50" s="74" t="s">
        <v>47</v>
      </c>
      <c r="W50" s="51" t="n">
        <f aca="false">(U50+T50)-(P50+O50)</f>
        <v>0.328472222222222</v>
      </c>
      <c r="X50" s="58" t="n">
        <v>45318</v>
      </c>
      <c r="Y50" s="45" t="n">
        <v>0.501388888888889</v>
      </c>
      <c r="Z50" s="74" t="s">
        <v>47</v>
      </c>
      <c r="AA50" s="53" t="n">
        <f aca="false">(Y50+X50)-(U50+T50)</f>
        <v>1.80277777777778</v>
      </c>
      <c r="AB50" s="58" t="n">
        <v>45319</v>
      </c>
      <c r="AC50" s="45" t="n">
        <v>0.791666666666667</v>
      </c>
      <c r="AD50" s="74" t="s">
        <v>47</v>
      </c>
      <c r="AE50" s="53" t="n">
        <f aca="false">(AC50+AB50)-(Y50+X50)</f>
        <v>1.29027777777778</v>
      </c>
      <c r="AF50" s="58" t="n">
        <v>45320</v>
      </c>
      <c r="AG50" s="45" t="n">
        <v>0.6125</v>
      </c>
      <c r="AH50" s="74" t="s">
        <v>47</v>
      </c>
      <c r="AI50" s="98" t="s">
        <v>117</v>
      </c>
      <c r="AJ50" s="55" t="n">
        <f aca="false">(AG50+AF50)-(U50+T50)</f>
        <v>3.91388888888889</v>
      </c>
      <c r="AK50" s="73"/>
      <c r="AL50" s="73"/>
      <c r="AM50" s="73"/>
      <c r="AN50" s="55" t="n">
        <f aca="false">(AL50+AK50)-(U50+T50)</f>
        <v>-45316.6986111111</v>
      </c>
      <c r="AO50" s="75"/>
      <c r="AP50" s="45"/>
      <c r="AQ50" s="57" t="n">
        <f aca="false">(AP50+AO50)-(U50+T50)</f>
        <v>-45316.6986111111</v>
      </c>
      <c r="AR50" s="58"/>
      <c r="AS50" s="45"/>
      <c r="AT50" s="73"/>
      <c r="AU50" s="59" t="n">
        <f aca="false">(AS50+AR50)-(U50+T50)</f>
        <v>-45316.6986111111</v>
      </c>
      <c r="AV50" s="161" t="n">
        <v>15804</v>
      </c>
      <c r="AW50" s="161" t="s">
        <v>260</v>
      </c>
      <c r="AX50" s="61" t="s">
        <v>90</v>
      </c>
      <c r="AY50" s="192" t="s">
        <v>99</v>
      </c>
      <c r="AZ50" s="101" t="s">
        <v>176</v>
      </c>
      <c r="BA50" s="61" t="s">
        <v>159</v>
      </c>
      <c r="BB50" s="122" t="s">
        <v>261</v>
      </c>
      <c r="BC50" s="101" t="s">
        <v>262</v>
      </c>
      <c r="BD50" s="66"/>
      <c r="BE50" s="67" t="s">
        <v>64</v>
      </c>
      <c r="BF50" s="68"/>
      <c r="BI50" s="166"/>
      <c r="BJ50" s="166"/>
      <c r="BK50" s="166"/>
      <c r="BL50" s="166"/>
      <c r="BM50" s="166"/>
      <c r="BN50" s="166"/>
      <c r="BO50" s="166"/>
      <c r="BP50" s="166"/>
      <c r="BQ50" s="166"/>
      <c r="BR50" s="166"/>
      <c r="BS50" s="166"/>
      <c r="BT50" s="166"/>
      <c r="BU50" s="166"/>
      <c r="BV50" s="166"/>
      <c r="BW50" s="166"/>
      <c r="BX50" s="166"/>
      <c r="BY50" s="166"/>
      <c r="BZ50" s="166"/>
      <c r="CA50" s="166"/>
      <c r="CB50" s="166"/>
      <c r="CC50" s="166"/>
      <c r="CD50" s="166"/>
      <c r="CE50" s="194"/>
      <c r="CF50" s="134"/>
      <c r="CG50" s="97"/>
      <c r="CH50" s="165"/>
      <c r="CI50" s="134"/>
      <c r="CN50" s="181"/>
      <c r="CO50" s="181"/>
      <c r="CP50" s="181"/>
      <c r="CQ50" s="140"/>
      <c r="CR50" s="141"/>
      <c r="CS50" s="142"/>
      <c r="CT50" s="143"/>
      <c r="CU50" s="143"/>
      <c r="CV50" s="143"/>
      <c r="CW50" s="143"/>
      <c r="CX50" s="196"/>
    </row>
    <row r="51" customFormat="false" ht="15" hidden="false" customHeight="true" outlineLevel="0" collapsed="false">
      <c r="A51" s="42"/>
      <c r="B51" s="195" t="n">
        <v>49</v>
      </c>
      <c r="C51" s="34" t="n">
        <v>2118</v>
      </c>
      <c r="D51" s="35" t="n">
        <v>1730272</v>
      </c>
      <c r="E51" s="35" t="s">
        <v>49</v>
      </c>
      <c r="F51" s="35" t="s">
        <v>44</v>
      </c>
      <c r="G51" s="35" t="s">
        <v>45</v>
      </c>
      <c r="H51" s="35" t="s">
        <v>79</v>
      </c>
      <c r="I51" s="36" t="n">
        <v>45316.4006944444</v>
      </c>
      <c r="J51" s="35" t="s">
        <v>77</v>
      </c>
      <c r="K51" s="37" t="s">
        <v>52</v>
      </c>
      <c r="L51" s="58" t="n">
        <v>45316</v>
      </c>
      <c r="M51" s="45" t="n">
        <v>0.400694444444444</v>
      </c>
      <c r="N51" s="95" t="s">
        <v>77</v>
      </c>
      <c r="O51" s="58" t="n">
        <v>45316</v>
      </c>
      <c r="P51" s="45" t="n">
        <v>0.400694444444444</v>
      </c>
      <c r="Q51" s="58"/>
      <c r="R51" s="45"/>
      <c r="S51" s="73"/>
      <c r="T51" s="58" t="n">
        <v>45316</v>
      </c>
      <c r="U51" s="50" t="n">
        <v>0.400694444444444</v>
      </c>
      <c r="V51" s="95" t="s">
        <v>77</v>
      </c>
      <c r="W51" s="51" t="n">
        <f aca="false">(U51+T51)-(P51+O51)</f>
        <v>0</v>
      </c>
      <c r="X51" s="58"/>
      <c r="Y51" s="45"/>
      <c r="Z51" s="73"/>
      <c r="AA51" s="53" t="n">
        <f aca="false">(Y51+X51)-(U51+T51)</f>
        <v>-45316.4006944444</v>
      </c>
      <c r="AB51" s="58"/>
      <c r="AC51" s="45"/>
      <c r="AD51" s="73"/>
      <c r="AE51" s="53" t="n">
        <f aca="false">(AC51+AB51)-(Y51+X51)</f>
        <v>0</v>
      </c>
      <c r="AF51" s="58"/>
      <c r="AG51" s="45"/>
      <c r="AH51" s="73"/>
      <c r="AI51" s="54"/>
      <c r="AJ51" s="55" t="n">
        <f aca="false">(AG51+AF51)-(U51+T51)</f>
        <v>-45316.4006944444</v>
      </c>
      <c r="AK51" s="73"/>
      <c r="AL51" s="73"/>
      <c r="AM51" s="73"/>
      <c r="AN51" s="55" t="n">
        <f aca="false">(AL51+AK51)-(U51+T51)</f>
        <v>-45316.4006944444</v>
      </c>
      <c r="AO51" s="75"/>
      <c r="AP51" s="45"/>
      <c r="AQ51" s="57" t="n">
        <f aca="false">(AP51+AO51)-(U51+T51)</f>
        <v>-45316.4006944444</v>
      </c>
      <c r="AR51" s="58" t="n">
        <v>45316</v>
      </c>
      <c r="AS51" s="45" t="n">
        <v>0.554166666666667</v>
      </c>
      <c r="AT51" s="95" t="s">
        <v>77</v>
      </c>
      <c r="AU51" s="59" t="n">
        <f aca="false">(AS51+AR51)-(U51+T51)</f>
        <v>0.153472222222222</v>
      </c>
      <c r="AV51" s="60"/>
      <c r="AW51" s="60"/>
      <c r="AX51" s="61" t="s">
        <v>58</v>
      </c>
      <c r="AY51" s="61" t="s">
        <v>110</v>
      </c>
      <c r="AZ51" s="101" t="s">
        <v>132</v>
      </c>
      <c r="BA51" s="61" t="s">
        <v>263</v>
      </c>
      <c r="BB51" s="122" t="s">
        <v>264</v>
      </c>
      <c r="BC51" s="101" t="s">
        <v>265</v>
      </c>
      <c r="BD51" s="66"/>
      <c r="BE51" s="67" t="s">
        <v>64</v>
      </c>
      <c r="BF51" s="68"/>
      <c r="BI51" s="166"/>
      <c r="BJ51" s="166"/>
      <c r="BK51" s="166"/>
      <c r="BL51" s="166"/>
      <c r="BM51" s="166"/>
      <c r="BN51" s="166"/>
      <c r="BO51" s="166"/>
      <c r="BP51" s="166"/>
      <c r="BQ51" s="166"/>
      <c r="BR51" s="166"/>
      <c r="BS51" s="166"/>
      <c r="BT51" s="194"/>
      <c r="BU51" s="194"/>
      <c r="BV51" s="194"/>
      <c r="BW51" s="194"/>
      <c r="BX51" s="194"/>
      <c r="BY51" s="194"/>
      <c r="BZ51" s="194"/>
      <c r="CA51" s="194"/>
      <c r="CB51" s="166"/>
      <c r="CC51" s="166"/>
      <c r="CD51" s="166"/>
      <c r="CE51" s="194"/>
      <c r="CF51" s="134"/>
      <c r="CG51" s="97"/>
      <c r="CH51" s="165"/>
      <c r="CI51" s="134"/>
      <c r="CN51" s="181"/>
      <c r="CO51" s="181"/>
      <c r="CP51" s="181"/>
      <c r="CQ51" s="133"/>
      <c r="CR51" s="133"/>
      <c r="CS51" s="197"/>
      <c r="CT51" s="143"/>
      <c r="CU51" s="143"/>
      <c r="CV51" s="143"/>
      <c r="CW51" s="143"/>
      <c r="CX51" s="133"/>
    </row>
    <row r="52" customFormat="false" ht="15" hidden="false" customHeight="true" outlineLevel="0" collapsed="false">
      <c r="A52" s="42"/>
      <c r="B52" s="195" t="n">
        <v>50</v>
      </c>
      <c r="C52" s="34" t="n">
        <v>2121</v>
      </c>
      <c r="D52" s="71" t="n">
        <v>30207627</v>
      </c>
      <c r="E52" s="71" t="s">
        <v>49</v>
      </c>
      <c r="F52" s="71" t="s">
        <v>44</v>
      </c>
      <c r="G52" s="71" t="s">
        <v>45</v>
      </c>
      <c r="H52" s="71" t="s">
        <v>50</v>
      </c>
      <c r="I52" s="72" t="n">
        <v>45318.6479166667</v>
      </c>
      <c r="J52" s="71" t="s">
        <v>51</v>
      </c>
      <c r="K52" s="37" t="s">
        <v>71</v>
      </c>
      <c r="L52" s="58" t="n">
        <v>45318</v>
      </c>
      <c r="M52" s="45" t="n">
        <v>0.647916666666667</v>
      </c>
      <c r="N52" s="46" t="s">
        <v>51</v>
      </c>
      <c r="O52" s="58" t="n">
        <v>45318</v>
      </c>
      <c r="P52" s="45" t="n">
        <v>0.647916666666667</v>
      </c>
      <c r="Q52" s="58"/>
      <c r="R52" s="45"/>
      <c r="S52" s="73"/>
      <c r="T52" s="58" t="n">
        <v>45318</v>
      </c>
      <c r="U52" s="50" t="n">
        <v>0.656944444444444</v>
      </c>
      <c r="V52" s="46" t="s">
        <v>51</v>
      </c>
      <c r="W52" s="51" t="n">
        <f aca="false">(U52+T52)-(P52+O52)</f>
        <v>0.00902777777777778</v>
      </c>
      <c r="X52" s="58"/>
      <c r="Y52" s="73"/>
      <c r="Z52" s="73"/>
      <c r="AA52" s="53" t="n">
        <f aca="false">(Y52+X52)-(U52+T52)</f>
        <v>-45318.6569444445</v>
      </c>
      <c r="AB52" s="58"/>
      <c r="AC52" s="73"/>
      <c r="AD52" s="73"/>
      <c r="AE52" s="53" t="n">
        <f aca="false">(AC52+AB52)-(Y52+X52)</f>
        <v>0</v>
      </c>
      <c r="AF52" s="58"/>
      <c r="AG52" s="73"/>
      <c r="AH52" s="73"/>
      <c r="AI52" s="54"/>
      <c r="AJ52" s="55" t="n">
        <f aca="false">(AG52+AF52)-(U52+T52)</f>
        <v>-45318.6569444445</v>
      </c>
      <c r="AK52" s="198" t="n">
        <v>45321</v>
      </c>
      <c r="AL52" s="45" t="n">
        <v>0.78125</v>
      </c>
      <c r="AM52" s="46" t="s">
        <v>51</v>
      </c>
      <c r="AN52" s="55" t="n">
        <f aca="false">(AL52+AK52)-(U52+T52)</f>
        <v>3.12430555555556</v>
      </c>
      <c r="AO52" s="75" t="n">
        <v>45318</v>
      </c>
      <c r="AP52" s="45" t="n">
        <v>0.695833333333333</v>
      </c>
      <c r="AQ52" s="57" t="n">
        <f aca="false">(AP52+AO52)-(U52+T52)</f>
        <v>0.0388888888888889</v>
      </c>
      <c r="AR52" s="58"/>
      <c r="AS52" s="45"/>
      <c r="AT52" s="73"/>
      <c r="AU52" s="59" t="n">
        <f aca="false">(AS52+AR52)-(U52+T52)</f>
        <v>-45318.6569444445</v>
      </c>
      <c r="AV52" s="60"/>
      <c r="AW52" s="60"/>
      <c r="AX52" s="61" t="s">
        <v>58</v>
      </c>
      <c r="AY52" s="61" t="s">
        <v>72</v>
      </c>
      <c r="AZ52" s="61" t="s">
        <v>60</v>
      </c>
      <c r="BA52" s="61" t="s">
        <v>163</v>
      </c>
      <c r="BB52" s="122" t="s">
        <v>266</v>
      </c>
      <c r="BC52" s="101" t="s">
        <v>267</v>
      </c>
      <c r="BD52" s="66"/>
      <c r="BE52" s="68"/>
      <c r="BF52" s="68"/>
      <c r="BI52" s="166"/>
      <c r="BJ52" s="166"/>
      <c r="BK52" s="166"/>
      <c r="BL52" s="166"/>
      <c r="BM52" s="166"/>
      <c r="BN52" s="166"/>
      <c r="BO52" s="166"/>
      <c r="BP52" s="166"/>
      <c r="BQ52" s="166"/>
      <c r="BR52" s="166"/>
      <c r="BS52" s="166"/>
      <c r="BT52" s="194"/>
      <c r="BU52" s="194"/>
      <c r="BV52" s="194"/>
      <c r="BW52" s="194"/>
      <c r="BX52" s="194"/>
      <c r="BY52" s="194"/>
      <c r="BZ52" s="194"/>
      <c r="CA52" s="194"/>
      <c r="CB52" s="194"/>
      <c r="CC52" s="166"/>
      <c r="CD52" s="166"/>
      <c r="CE52" s="194"/>
      <c r="CF52" s="134"/>
      <c r="CG52" s="134"/>
      <c r="CH52" s="165"/>
      <c r="CI52" s="134"/>
      <c r="CN52" s="181"/>
      <c r="CO52" s="181"/>
      <c r="CP52" s="181"/>
    </row>
    <row r="53" customFormat="false" ht="15" hidden="false" customHeight="true" outlineLevel="0" collapsed="false">
      <c r="A53" s="42"/>
      <c r="B53" s="195" t="n">
        <v>51</v>
      </c>
      <c r="C53" s="34" t="n">
        <v>2122</v>
      </c>
      <c r="D53" s="35" t="n">
        <v>30110473</v>
      </c>
      <c r="E53" s="35" t="s">
        <v>49</v>
      </c>
      <c r="F53" s="35" t="s">
        <v>65</v>
      </c>
      <c r="G53" s="35" t="s">
        <v>45</v>
      </c>
      <c r="H53" s="35" t="s">
        <v>68</v>
      </c>
      <c r="I53" s="36" t="n">
        <v>45318.6569444445</v>
      </c>
      <c r="J53" s="35" t="s">
        <v>51</v>
      </c>
      <c r="K53" s="37" t="s">
        <v>71</v>
      </c>
      <c r="L53" s="58" t="n">
        <v>45318</v>
      </c>
      <c r="M53" s="45" t="n">
        <v>0.656944444444444</v>
      </c>
      <c r="N53" s="46" t="s">
        <v>51</v>
      </c>
      <c r="O53" s="58" t="n">
        <v>45318</v>
      </c>
      <c r="P53" s="45" t="n">
        <v>0.656944444444444</v>
      </c>
      <c r="Q53" s="58"/>
      <c r="R53" s="45"/>
      <c r="S53" s="73"/>
      <c r="T53" s="58" t="n">
        <v>45318</v>
      </c>
      <c r="U53" s="50" t="n">
        <v>0.663888888888889</v>
      </c>
      <c r="V53" s="46" t="s">
        <v>51</v>
      </c>
      <c r="W53" s="51" t="n">
        <f aca="false">(U53+T53)-(P53+O53)</f>
        <v>0.00694444444444444</v>
      </c>
      <c r="X53" s="58" t="n">
        <v>45319</v>
      </c>
      <c r="Y53" s="45" t="n">
        <v>0.764583333333333</v>
      </c>
      <c r="Z53" s="46" t="s">
        <v>51</v>
      </c>
      <c r="AA53" s="53" t="n">
        <f aca="false">(Y53+X53)-(U53+T53)</f>
        <v>1.10069444444444</v>
      </c>
      <c r="AB53" s="58" t="n">
        <v>45321</v>
      </c>
      <c r="AC53" s="45" t="n">
        <v>0.736805555555556</v>
      </c>
      <c r="AD53" s="95" t="s">
        <v>77</v>
      </c>
      <c r="AE53" s="53" t="n">
        <f aca="false">(AC53+AB53)-(Y53+X53)</f>
        <v>1.97222222222222</v>
      </c>
      <c r="AF53" s="58"/>
      <c r="AG53" s="73"/>
      <c r="AH53" s="73"/>
      <c r="AI53" s="54"/>
      <c r="AJ53" s="55" t="n">
        <f aca="false">(AG53+AF53)-(U53+T53)</f>
        <v>-45318.6638888889</v>
      </c>
      <c r="AK53" s="73"/>
      <c r="AL53" s="73"/>
      <c r="AM53" s="73"/>
      <c r="AN53" s="55" t="n">
        <f aca="false">(AL53+AK53)-(U53+T53)</f>
        <v>-45318.6638888889</v>
      </c>
      <c r="AO53" s="75" t="n">
        <v>45321</v>
      </c>
      <c r="AP53" s="45" t="n">
        <v>0.845833333333333</v>
      </c>
      <c r="AQ53" s="57" t="n">
        <f aca="false">(AP53+AO53)-(U53+T53)</f>
        <v>3.18194444444444</v>
      </c>
      <c r="AR53" s="58" t="n">
        <v>45323</v>
      </c>
      <c r="AS53" s="45" t="n">
        <v>0.545833333333333</v>
      </c>
      <c r="AT53" s="46" t="s">
        <v>51</v>
      </c>
      <c r="AU53" s="59" t="n">
        <f aca="false">(AS53+AR53)-(U53+T53)</f>
        <v>4.88194444444445</v>
      </c>
      <c r="AV53" s="60"/>
      <c r="AW53" s="60"/>
      <c r="AX53" s="61" t="s">
        <v>58</v>
      </c>
      <c r="AY53" s="192" t="s">
        <v>99</v>
      </c>
      <c r="AZ53" s="101" t="s">
        <v>106</v>
      </c>
      <c r="BA53" s="61" t="s">
        <v>74</v>
      </c>
      <c r="BB53" s="122" t="s">
        <v>268</v>
      </c>
      <c r="BC53" s="101" t="s">
        <v>269</v>
      </c>
      <c r="BD53" s="66"/>
      <c r="BE53" s="67" t="s">
        <v>64</v>
      </c>
      <c r="BF53" s="68"/>
      <c r="BI53" s="166"/>
      <c r="BJ53" s="166"/>
      <c r="BK53" s="166"/>
      <c r="BL53" s="166"/>
      <c r="BM53" s="166"/>
      <c r="BN53" s="166"/>
      <c r="BO53" s="166"/>
      <c r="BP53" s="166"/>
      <c r="BQ53" s="166"/>
      <c r="BR53" s="166"/>
      <c r="BS53" s="166"/>
      <c r="BT53" s="194"/>
      <c r="BU53" s="194"/>
      <c r="BV53" s="194"/>
      <c r="BW53" s="194"/>
      <c r="BX53" s="194"/>
      <c r="BY53" s="194"/>
      <c r="BZ53" s="194"/>
      <c r="CA53" s="194"/>
      <c r="CB53" s="194"/>
      <c r="CC53" s="166"/>
      <c r="CD53" s="166"/>
      <c r="CE53" s="194"/>
      <c r="CF53" s="134"/>
      <c r="CG53" s="134"/>
      <c r="CH53" s="165"/>
      <c r="CI53" s="99"/>
      <c r="CN53" s="181"/>
      <c r="CO53" s="181"/>
      <c r="CP53" s="181"/>
    </row>
    <row r="54" customFormat="false" ht="15" hidden="false" customHeight="true" outlineLevel="0" collapsed="false">
      <c r="A54" s="42"/>
      <c r="B54" s="195" t="n">
        <v>52</v>
      </c>
      <c r="C54" s="40" t="n">
        <v>2123</v>
      </c>
      <c r="D54" s="71" t="n">
        <v>30239611</v>
      </c>
      <c r="E54" s="71" t="s">
        <v>56</v>
      </c>
      <c r="F54" s="71" t="s">
        <v>69</v>
      </c>
      <c r="G54" s="71" t="s">
        <v>145</v>
      </c>
      <c r="H54" s="71" t="s">
        <v>146</v>
      </c>
      <c r="I54" s="72" t="n">
        <v>45318.7159722222</v>
      </c>
      <c r="J54" s="71" t="s">
        <v>47</v>
      </c>
      <c r="K54" s="37" t="s">
        <v>52</v>
      </c>
      <c r="L54" s="58" t="n">
        <v>45318</v>
      </c>
      <c r="M54" s="45" t="n">
        <v>0.700694444444444</v>
      </c>
      <c r="N54" s="74" t="s">
        <v>47</v>
      </c>
      <c r="O54" s="58" t="n">
        <v>45318</v>
      </c>
      <c r="P54" s="45" t="n">
        <v>0.715972222222222</v>
      </c>
      <c r="Q54" s="58" t="n">
        <v>45319</v>
      </c>
      <c r="R54" s="45" t="n">
        <v>0.843055555555556</v>
      </c>
      <c r="S54" s="74" t="s">
        <v>47</v>
      </c>
      <c r="T54" s="58" t="n">
        <v>45320</v>
      </c>
      <c r="U54" s="50" t="n">
        <v>0.609722222222222</v>
      </c>
      <c r="V54" s="74" t="s">
        <v>47</v>
      </c>
      <c r="W54" s="51" t="n">
        <f aca="false">(U54+T54)-(P54+O54)</f>
        <v>1.89375</v>
      </c>
      <c r="X54" s="58"/>
      <c r="Y54" s="45"/>
      <c r="Z54" s="73"/>
      <c r="AA54" s="53" t="n">
        <f aca="false">(Y54+X54)-(U54+T54)</f>
        <v>-45320.6097222222</v>
      </c>
      <c r="AB54" s="58"/>
      <c r="AC54" s="45"/>
      <c r="AD54" s="73"/>
      <c r="AE54" s="53" t="n">
        <f aca="false">(AC54+AB54)-(Y54+X54)</f>
        <v>0</v>
      </c>
      <c r="AF54" s="58"/>
      <c r="AG54" s="73"/>
      <c r="AH54" s="73"/>
      <c r="AI54" s="54"/>
      <c r="AJ54" s="55" t="n">
        <f aca="false">(AG54+AF54)-(U54+T54)</f>
        <v>-45320.6097222222</v>
      </c>
      <c r="AK54" s="198" t="n">
        <v>45321</v>
      </c>
      <c r="AL54" s="45" t="n">
        <v>0.561111111111111</v>
      </c>
      <c r="AM54" s="46" t="s">
        <v>51</v>
      </c>
      <c r="AN54" s="55" t="n">
        <f aca="false">(AL54+AK54)-(U54+T54)</f>
        <v>0.951388888888889</v>
      </c>
      <c r="AO54" s="75" t="n">
        <v>45320</v>
      </c>
      <c r="AP54" s="45" t="n">
        <v>0.616666666666667</v>
      </c>
      <c r="AQ54" s="57" t="n">
        <f aca="false">(AP54+AO54)-(U54+T54)</f>
        <v>0.00694444444444444</v>
      </c>
      <c r="AR54" s="58"/>
      <c r="AS54" s="45"/>
      <c r="AT54" s="73"/>
      <c r="AU54" s="59" t="n">
        <f aca="false">(AS54+AR54)-(U54+T54)</f>
        <v>-45320.6097222222</v>
      </c>
      <c r="AV54" s="60"/>
      <c r="AW54" s="60"/>
      <c r="AX54" s="61" t="s">
        <v>90</v>
      </c>
      <c r="AY54" s="192" t="s">
        <v>99</v>
      </c>
      <c r="AZ54" s="101" t="s">
        <v>106</v>
      </c>
      <c r="BA54" s="61" t="s">
        <v>270</v>
      </c>
      <c r="BB54" s="122" t="s">
        <v>271</v>
      </c>
      <c r="BC54" s="101" t="s">
        <v>272</v>
      </c>
      <c r="BD54" s="66"/>
      <c r="BE54" s="67" t="s">
        <v>64</v>
      </c>
      <c r="BF54" s="68"/>
      <c r="BI54" s="166"/>
      <c r="BJ54" s="166"/>
      <c r="BK54" s="166"/>
      <c r="BL54" s="166"/>
      <c r="BM54" s="166"/>
      <c r="BN54" s="166"/>
      <c r="BO54" s="166"/>
      <c r="BP54" s="166"/>
      <c r="BQ54" s="166"/>
      <c r="BR54" s="166"/>
      <c r="BS54" s="166"/>
      <c r="BT54" s="194"/>
      <c r="BU54" s="194"/>
      <c r="BV54" s="194"/>
      <c r="BW54" s="194"/>
      <c r="BX54" s="194"/>
      <c r="BY54" s="194"/>
      <c r="BZ54" s="194"/>
      <c r="CA54" s="194"/>
      <c r="CB54" s="194"/>
      <c r="CC54" s="166"/>
      <c r="CD54" s="166"/>
      <c r="CE54" s="194"/>
      <c r="CF54" s="184"/>
      <c r="CG54" s="184"/>
      <c r="CH54" s="185"/>
      <c r="CI54" s="99"/>
      <c r="CN54" s="181"/>
      <c r="CO54" s="181"/>
      <c r="CP54" s="181"/>
      <c r="CQ54" s="134"/>
      <c r="CR54" s="134"/>
      <c r="CS54" s="165"/>
      <c r="CT54" s="166"/>
      <c r="CU54" s="167"/>
      <c r="CV54" s="167"/>
      <c r="CW54" s="167"/>
      <c r="CX54" s="167"/>
    </row>
    <row r="55" customFormat="false" ht="15" hidden="false" customHeight="true" outlineLevel="0" collapsed="false">
      <c r="A55" s="42"/>
      <c r="B55" s="195" t="n">
        <v>53</v>
      </c>
      <c r="C55" s="40" t="n">
        <v>2126</v>
      </c>
      <c r="D55" s="35" t="n">
        <v>30299442</v>
      </c>
      <c r="E55" s="35" t="s">
        <v>49</v>
      </c>
      <c r="F55" s="35" t="s">
        <v>44</v>
      </c>
      <c r="G55" s="35" t="s">
        <v>54</v>
      </c>
      <c r="H55" s="35" t="s">
        <v>171</v>
      </c>
      <c r="I55" s="36" t="n">
        <v>45319.6111111111</v>
      </c>
      <c r="J55" s="35" t="s">
        <v>47</v>
      </c>
      <c r="K55" s="37" t="s">
        <v>52</v>
      </c>
      <c r="L55" s="58" t="n">
        <v>45319</v>
      </c>
      <c r="M55" s="45" t="n">
        <v>0.611111111111111</v>
      </c>
      <c r="N55" s="74" t="s">
        <v>47</v>
      </c>
      <c r="O55" s="58" t="n">
        <v>45319</v>
      </c>
      <c r="P55" s="45" t="n">
        <v>0.611111111111111</v>
      </c>
      <c r="Q55" s="58"/>
      <c r="R55" s="45"/>
      <c r="S55" s="73"/>
      <c r="T55" s="58" t="n">
        <v>45319</v>
      </c>
      <c r="U55" s="50" t="n">
        <v>0.611111111111111</v>
      </c>
      <c r="V55" s="74" t="s">
        <v>47</v>
      </c>
      <c r="W55" s="51" t="n">
        <f aca="false">(U55+T55)-(P55+O55)</f>
        <v>0</v>
      </c>
      <c r="X55" s="58"/>
      <c r="Y55" s="45"/>
      <c r="Z55" s="73"/>
      <c r="AA55" s="53" t="n">
        <f aca="false">(Y55+X55)-(U55+T55)</f>
        <v>-45319.6111111111</v>
      </c>
      <c r="AB55" s="58"/>
      <c r="AC55" s="45"/>
      <c r="AD55" s="73"/>
      <c r="AE55" s="53" t="n">
        <f aca="false">(AC55+AB55)-(Y55+X55)</f>
        <v>0</v>
      </c>
      <c r="AF55" s="58"/>
      <c r="AG55" s="45"/>
      <c r="AH55" s="73"/>
      <c r="AI55" s="54"/>
      <c r="AJ55" s="55" t="n">
        <f aca="false">(AG55+AF55)-(U55+T55)</f>
        <v>-45319.6111111111</v>
      </c>
      <c r="AK55" s="73"/>
      <c r="AL55" s="73"/>
      <c r="AM55" s="73"/>
      <c r="AN55" s="55" t="n">
        <f aca="false">(AL55+AK55)-(U55+T55)</f>
        <v>-45319.6111111111</v>
      </c>
      <c r="AO55" s="56"/>
      <c r="AP55" s="45"/>
      <c r="AQ55" s="57" t="n">
        <f aca="false">(AP55+AO55)-(U55+T55)</f>
        <v>-45319.6111111111</v>
      </c>
      <c r="AR55" s="58" t="n">
        <v>45319</v>
      </c>
      <c r="AS55" s="45" t="n">
        <v>0.624305555555556</v>
      </c>
      <c r="AT55" s="74" t="s">
        <v>47</v>
      </c>
      <c r="AU55" s="59" t="n">
        <f aca="false">(AS55+AR55)-(U55+T55)</f>
        <v>0.0131944444444444</v>
      </c>
      <c r="AV55" s="60"/>
      <c r="AW55" s="60"/>
      <c r="AX55" s="61" t="s">
        <v>58</v>
      </c>
      <c r="AY55" s="192" t="s">
        <v>99</v>
      </c>
      <c r="AZ55" s="101" t="s">
        <v>106</v>
      </c>
      <c r="BA55" s="61" t="s">
        <v>163</v>
      </c>
      <c r="BB55" s="122" t="s">
        <v>273</v>
      </c>
      <c r="BC55" s="101" t="s">
        <v>274</v>
      </c>
      <c r="BD55" s="66"/>
      <c r="BE55" s="67" t="s">
        <v>64</v>
      </c>
      <c r="BF55" s="68"/>
      <c r="BI55" s="166"/>
      <c r="BJ55" s="166"/>
      <c r="BK55" s="166"/>
      <c r="BL55" s="166"/>
      <c r="BM55" s="166"/>
      <c r="BN55" s="166"/>
      <c r="BO55" s="166"/>
      <c r="BP55" s="166"/>
      <c r="BQ55" s="166"/>
      <c r="BR55" s="166"/>
      <c r="BS55" s="166"/>
      <c r="BT55" s="194"/>
      <c r="BU55" s="194"/>
      <c r="BV55" s="194"/>
      <c r="BW55" s="194"/>
      <c r="BX55" s="194"/>
      <c r="BY55" s="194"/>
      <c r="BZ55" s="194"/>
      <c r="CA55" s="194"/>
      <c r="CB55" s="194"/>
      <c r="CC55" s="166"/>
      <c r="CD55" s="166"/>
      <c r="CE55" s="194"/>
      <c r="CF55" s="140"/>
      <c r="CG55" s="141"/>
      <c r="CH55" s="142"/>
      <c r="CI55" s="143"/>
      <c r="CJ55" s="143"/>
      <c r="CK55" s="143"/>
      <c r="CL55" s="143"/>
      <c r="CM55" s="196"/>
      <c r="CN55" s="181"/>
      <c r="CO55" s="181"/>
      <c r="CP55" s="181"/>
      <c r="CQ55" s="134"/>
      <c r="CR55" s="134"/>
      <c r="CS55" s="134"/>
      <c r="CT55" s="134"/>
      <c r="CU55" s="167"/>
      <c r="CV55" s="167"/>
      <c r="CW55" s="167"/>
      <c r="CX55" s="167"/>
    </row>
    <row r="56" customFormat="false" ht="15" hidden="false" customHeight="true" outlineLevel="0" collapsed="false">
      <c r="A56" s="42"/>
      <c r="B56" s="195" t="n">
        <v>54</v>
      </c>
      <c r="C56" s="34" t="n">
        <v>2127</v>
      </c>
      <c r="D56" s="35" t="n">
        <v>1411694</v>
      </c>
      <c r="E56" s="35" t="s">
        <v>49</v>
      </c>
      <c r="F56" s="35" t="s">
        <v>44</v>
      </c>
      <c r="G56" s="35" t="s">
        <v>45</v>
      </c>
      <c r="H56" s="35" t="s">
        <v>79</v>
      </c>
      <c r="I56" s="36" t="n">
        <v>45319.6569444445</v>
      </c>
      <c r="J56" s="35" t="s">
        <v>47</v>
      </c>
      <c r="K56" s="37" t="s">
        <v>71</v>
      </c>
      <c r="L56" s="58" t="n">
        <v>45319</v>
      </c>
      <c r="M56" s="45" t="n">
        <v>0.656944444444444</v>
      </c>
      <c r="N56" s="74" t="s">
        <v>47</v>
      </c>
      <c r="O56" s="58" t="n">
        <v>45319</v>
      </c>
      <c r="P56" s="45" t="n">
        <v>0.656944444444444</v>
      </c>
      <c r="Q56" s="58"/>
      <c r="R56" s="45"/>
      <c r="S56" s="73"/>
      <c r="T56" s="58" t="n">
        <v>45319</v>
      </c>
      <c r="U56" s="50" t="n">
        <v>0.667361111111111</v>
      </c>
      <c r="V56" s="74" t="s">
        <v>47</v>
      </c>
      <c r="W56" s="51" t="n">
        <f aca="false">(U56+T56)-(P56+O56)</f>
        <v>0.0104166666666667</v>
      </c>
      <c r="X56" s="58" t="n">
        <v>45320</v>
      </c>
      <c r="Y56" s="45" t="n">
        <v>0.588194444444445</v>
      </c>
      <c r="Z56" s="74" t="s">
        <v>47</v>
      </c>
      <c r="AA56" s="53" t="n">
        <f aca="false">(Y56+X56)-(U56+T56)</f>
        <v>0.920833333333333</v>
      </c>
      <c r="AB56" s="58" t="n">
        <v>45321</v>
      </c>
      <c r="AC56" s="45" t="n">
        <v>0.775</v>
      </c>
      <c r="AD56" s="74" t="s">
        <v>47</v>
      </c>
      <c r="AE56" s="53" t="n">
        <f aca="false">(AC56+AB56)-(Y56+X56)</f>
        <v>1.18680555555556</v>
      </c>
      <c r="AF56" s="58"/>
      <c r="AG56" s="73"/>
      <c r="AH56" s="73"/>
      <c r="AI56" s="54"/>
      <c r="AJ56" s="55" t="n">
        <f aca="false">(AG56+AF56)-(U56+T56)</f>
        <v>-45319.6673611111</v>
      </c>
      <c r="AK56" s="73"/>
      <c r="AL56" s="73"/>
      <c r="AM56" s="73"/>
      <c r="AN56" s="55" t="n">
        <f aca="false">(AL56+AK56)-(U56+T56)</f>
        <v>-45319.6673611111</v>
      </c>
      <c r="AO56" s="75" t="n">
        <v>45323</v>
      </c>
      <c r="AP56" s="45" t="n">
        <v>0.813194444444444</v>
      </c>
      <c r="AQ56" s="57" t="n">
        <f aca="false">(AP56+AO56)-(U56+T56)</f>
        <v>4.14583333333333</v>
      </c>
      <c r="AR56" s="58" t="n">
        <v>45323</v>
      </c>
      <c r="AS56" s="45" t="n">
        <v>0.859027777777778</v>
      </c>
      <c r="AT56" s="74" t="s">
        <v>47</v>
      </c>
      <c r="AU56" s="59" t="n">
        <f aca="false">(AS56+AR56)-(U56+T56)</f>
        <v>4.19166666666667</v>
      </c>
      <c r="AV56" s="60"/>
      <c r="AW56" s="60"/>
      <c r="AX56" s="61" t="s">
        <v>58</v>
      </c>
      <c r="AY56" s="61" t="s">
        <v>110</v>
      </c>
      <c r="AZ56" s="101" t="s">
        <v>203</v>
      </c>
      <c r="BA56" s="61" t="s">
        <v>229</v>
      </c>
      <c r="BB56" s="122" t="s">
        <v>275</v>
      </c>
      <c r="BC56" s="101" t="s">
        <v>276</v>
      </c>
      <c r="BD56" s="66"/>
      <c r="BE56" s="67" t="s">
        <v>64</v>
      </c>
      <c r="BF56" s="68"/>
      <c r="BI56" s="166"/>
      <c r="BJ56" s="166"/>
      <c r="BK56" s="166"/>
      <c r="BL56" s="166"/>
      <c r="BM56" s="166"/>
      <c r="BN56" s="166"/>
      <c r="BO56" s="166"/>
      <c r="BP56" s="166"/>
      <c r="BQ56" s="166"/>
      <c r="BR56" s="166"/>
      <c r="BS56" s="166"/>
      <c r="BT56" s="194"/>
      <c r="BU56" s="194"/>
      <c r="BV56" s="194"/>
      <c r="BW56" s="194"/>
      <c r="BX56" s="194"/>
      <c r="BY56" s="194"/>
      <c r="BZ56" s="194"/>
      <c r="CA56" s="194"/>
      <c r="CB56" s="194"/>
      <c r="CC56" s="166"/>
      <c r="CD56" s="166"/>
      <c r="CE56" s="194"/>
      <c r="CF56" s="140"/>
      <c r="CG56" s="141"/>
      <c r="CH56" s="142"/>
      <c r="CI56" s="143"/>
      <c r="CJ56" s="143"/>
      <c r="CK56" s="143"/>
      <c r="CL56" s="143"/>
      <c r="CM56" s="196"/>
      <c r="CN56" s="181"/>
      <c r="CO56" s="181"/>
      <c r="CP56" s="181"/>
      <c r="CQ56" s="134"/>
      <c r="CR56" s="134"/>
      <c r="CS56" s="134"/>
      <c r="CT56" s="134"/>
      <c r="CU56" s="167"/>
      <c r="CV56" s="167"/>
      <c r="CW56" s="167"/>
      <c r="CX56" s="167"/>
    </row>
    <row r="57" customFormat="false" ht="15" hidden="false" customHeight="true" outlineLevel="0" collapsed="false">
      <c r="A57" s="42"/>
      <c r="B57" s="195" t="n">
        <v>55</v>
      </c>
      <c r="C57" s="34" t="n">
        <v>2128</v>
      </c>
      <c r="D57" s="35" t="n">
        <v>30308109</v>
      </c>
      <c r="E57" s="35" t="s">
        <v>49</v>
      </c>
      <c r="F57" s="35" t="s">
        <v>44</v>
      </c>
      <c r="G57" s="35" t="s">
        <v>54</v>
      </c>
      <c r="H57" s="35" t="s">
        <v>128</v>
      </c>
      <c r="I57" s="36" t="n">
        <v>45319.6673611111</v>
      </c>
      <c r="J57" s="35" t="s">
        <v>47</v>
      </c>
      <c r="K57" s="37" t="s">
        <v>71</v>
      </c>
      <c r="L57" s="58" t="n">
        <v>45319</v>
      </c>
      <c r="M57" s="45" t="n">
        <v>0.667361111111111</v>
      </c>
      <c r="N57" s="74" t="s">
        <v>47</v>
      </c>
      <c r="O57" s="58" t="n">
        <v>45319</v>
      </c>
      <c r="P57" s="45" t="n">
        <v>0.667361111111111</v>
      </c>
      <c r="Q57" s="58"/>
      <c r="R57" s="45"/>
      <c r="S57" s="73"/>
      <c r="T57" s="58" t="n">
        <v>45319</v>
      </c>
      <c r="U57" s="50" t="n">
        <v>0.765277777777778</v>
      </c>
      <c r="V57" s="46" t="s">
        <v>51</v>
      </c>
      <c r="W57" s="51" t="n">
        <f aca="false">(U57+T57)-(P57+O57)</f>
        <v>0.0979166666666667</v>
      </c>
      <c r="X57" s="58" t="n">
        <v>45320</v>
      </c>
      <c r="Y57" s="45" t="n">
        <v>0.5875</v>
      </c>
      <c r="Z57" s="74" t="s">
        <v>47</v>
      </c>
      <c r="AA57" s="53" t="n">
        <f aca="false">(Y57+X57)-(U57+T57)</f>
        <v>0.822222222222222</v>
      </c>
      <c r="AB57" s="58" t="n">
        <v>45321</v>
      </c>
      <c r="AC57" s="45" t="n">
        <v>0.775</v>
      </c>
      <c r="AD57" s="74" t="s">
        <v>47</v>
      </c>
      <c r="AE57" s="53" t="n">
        <f aca="false">(AC57+AB57)-(Y57+X57)</f>
        <v>1.1875</v>
      </c>
      <c r="AF57" s="58"/>
      <c r="AG57" s="73"/>
      <c r="AH57" s="73"/>
      <c r="AI57" s="54"/>
      <c r="AJ57" s="55" t="n">
        <f aca="false">(AG57+AF57)-(U57+T57)</f>
        <v>-45319.7652777778</v>
      </c>
      <c r="AK57" s="73"/>
      <c r="AL57" s="73"/>
      <c r="AM57" s="73"/>
      <c r="AN57" s="55" t="n">
        <f aca="false">(AL57+AK57)-(U57+T57)</f>
        <v>-45319.7652777778</v>
      </c>
      <c r="AO57" s="75" t="n">
        <v>45323</v>
      </c>
      <c r="AP57" s="45" t="n">
        <v>0.636111111111111</v>
      </c>
      <c r="AQ57" s="57" t="n">
        <f aca="false">(AP57+AO57)-(U57+T57)</f>
        <v>3.87083333333333</v>
      </c>
      <c r="AR57" s="58" t="n">
        <v>45325</v>
      </c>
      <c r="AS57" s="45" t="n">
        <v>0.808333333333333</v>
      </c>
      <c r="AT57" s="74" t="s">
        <v>47</v>
      </c>
      <c r="AU57" s="59" t="n">
        <f aca="false">(AS57+AR57)-(U57+T57)</f>
        <v>6.04305555555556</v>
      </c>
      <c r="AV57" s="60"/>
      <c r="AW57" s="60"/>
      <c r="AX57" s="61" t="s">
        <v>58</v>
      </c>
      <c r="AY57" s="192" t="s">
        <v>99</v>
      </c>
      <c r="AZ57" s="61" t="s">
        <v>148</v>
      </c>
      <c r="BA57" s="43" t="s">
        <v>125</v>
      </c>
      <c r="BB57" s="199" t="s">
        <v>277</v>
      </c>
      <c r="BC57" s="101" t="s">
        <v>278</v>
      </c>
      <c r="BD57" s="66"/>
      <c r="BE57" s="67" t="s">
        <v>64</v>
      </c>
      <c r="BF57" s="68"/>
      <c r="BI57" s="166"/>
      <c r="BJ57" s="166"/>
      <c r="BK57" s="166"/>
      <c r="BL57" s="166"/>
      <c r="BM57" s="194"/>
      <c r="BN57" s="194"/>
      <c r="BO57" s="194"/>
      <c r="BP57" s="194"/>
      <c r="BQ57" s="166"/>
      <c r="BR57" s="166"/>
      <c r="BS57" s="166"/>
      <c r="BT57" s="194"/>
      <c r="BU57" s="194"/>
      <c r="BV57" s="194"/>
      <c r="BW57" s="194"/>
      <c r="BX57" s="194"/>
      <c r="BY57" s="194"/>
      <c r="BZ57" s="194"/>
      <c r="CA57" s="194"/>
      <c r="CB57" s="194"/>
      <c r="CC57" s="166"/>
      <c r="CD57" s="166"/>
      <c r="CE57" s="194"/>
      <c r="CF57" s="133"/>
      <c r="CG57" s="133"/>
      <c r="CH57" s="153"/>
      <c r="CI57" s="143"/>
      <c r="CJ57" s="143"/>
      <c r="CK57" s="143"/>
      <c r="CL57" s="143"/>
      <c r="CM57" s="133"/>
      <c r="CN57" s="181"/>
      <c r="CO57" s="181"/>
      <c r="CP57" s="181"/>
      <c r="CQ57" s="134"/>
      <c r="CR57" s="134"/>
      <c r="CS57" s="134"/>
      <c r="CT57" s="134"/>
      <c r="CU57" s="167"/>
      <c r="CV57" s="167"/>
      <c r="CW57" s="167"/>
      <c r="CX57" s="167"/>
    </row>
    <row r="58" customFormat="false" ht="15" hidden="false" customHeight="true" outlineLevel="0" collapsed="false">
      <c r="A58" s="42"/>
      <c r="B58" s="195" t="n">
        <v>56</v>
      </c>
      <c r="C58" s="39" t="n">
        <v>2130</v>
      </c>
      <c r="D58" s="35" t="n">
        <v>30098711</v>
      </c>
      <c r="E58" s="35" t="s">
        <v>49</v>
      </c>
      <c r="F58" s="35" t="s">
        <v>44</v>
      </c>
      <c r="G58" s="35" t="s">
        <v>54</v>
      </c>
      <c r="H58" s="35" t="s">
        <v>180</v>
      </c>
      <c r="I58" s="36" t="n">
        <v>45319.7652777778</v>
      </c>
      <c r="J58" s="35" t="s">
        <v>51</v>
      </c>
      <c r="K58" s="37" t="s">
        <v>52</v>
      </c>
      <c r="L58" s="58" t="n">
        <v>45319</v>
      </c>
      <c r="M58" s="45" t="n">
        <v>0.765277777777778</v>
      </c>
      <c r="N58" s="46" t="s">
        <v>51</v>
      </c>
      <c r="O58" s="58" t="n">
        <v>45319</v>
      </c>
      <c r="P58" s="45" t="n">
        <v>0.765277777777778</v>
      </c>
      <c r="Q58" s="58"/>
      <c r="R58" s="45"/>
      <c r="S58" s="73"/>
      <c r="T58" s="58" t="n">
        <v>45319</v>
      </c>
      <c r="U58" s="50" t="n">
        <v>0.765277777777778</v>
      </c>
      <c r="V58" s="46" t="s">
        <v>51</v>
      </c>
      <c r="W58" s="51" t="n">
        <f aca="false">(U58+T58)-(P58+O58)</f>
        <v>0</v>
      </c>
      <c r="X58" s="58"/>
      <c r="Y58" s="73"/>
      <c r="Z58" s="73"/>
      <c r="AA58" s="53" t="n">
        <f aca="false">(Y58+X58)-(U58+T58)</f>
        <v>-45319.7652777778</v>
      </c>
      <c r="AB58" s="58"/>
      <c r="AC58" s="73"/>
      <c r="AD58" s="73"/>
      <c r="AE58" s="53" t="n">
        <f aca="false">(AC58+AB58)-(Y58+X58)</f>
        <v>0</v>
      </c>
      <c r="AF58" s="58"/>
      <c r="AG58" s="73"/>
      <c r="AH58" s="73"/>
      <c r="AI58" s="54"/>
      <c r="AJ58" s="55" t="n">
        <f aca="false">(AG58+AF58)-(U58+T58)</f>
        <v>-45319.7652777778</v>
      </c>
      <c r="AK58" s="73"/>
      <c r="AL58" s="73"/>
      <c r="AM58" s="73"/>
      <c r="AN58" s="55" t="n">
        <f aca="false">(AL58+AK58)-(U58+T58)</f>
        <v>-45319.7652777778</v>
      </c>
      <c r="AO58" s="56"/>
      <c r="AP58" s="45"/>
      <c r="AQ58" s="57" t="n">
        <f aca="false">(AP58+AO58)-(U58+T58)</f>
        <v>-45319.7652777778</v>
      </c>
      <c r="AR58" s="58" t="n">
        <v>45319</v>
      </c>
      <c r="AS58" s="45" t="n">
        <v>0.773611111111111</v>
      </c>
      <c r="AT58" s="46" t="s">
        <v>51</v>
      </c>
      <c r="AU58" s="59" t="n">
        <f aca="false">(AS58+AR58)-(U58+T58)</f>
        <v>0.00833333333333333</v>
      </c>
      <c r="AV58" s="60"/>
      <c r="AW58" s="60"/>
      <c r="AX58" s="61" t="s">
        <v>58</v>
      </c>
      <c r="AY58" s="61" t="s">
        <v>72</v>
      </c>
      <c r="AZ58" s="61" t="s">
        <v>60</v>
      </c>
      <c r="BA58" s="61" t="s">
        <v>119</v>
      </c>
      <c r="BB58" s="122" t="s">
        <v>279</v>
      </c>
      <c r="BC58" s="101" t="s">
        <v>278</v>
      </c>
      <c r="BD58" s="66"/>
      <c r="BE58" s="67" t="s">
        <v>64</v>
      </c>
      <c r="BF58" s="68"/>
      <c r="BI58" s="166"/>
      <c r="BJ58" s="166"/>
      <c r="BK58" s="166"/>
      <c r="BL58" s="166"/>
      <c r="BM58" s="194"/>
      <c r="BN58" s="194"/>
      <c r="BO58" s="194"/>
      <c r="BP58" s="194"/>
      <c r="BQ58" s="194"/>
      <c r="BR58" s="166"/>
      <c r="BS58" s="166"/>
      <c r="BT58" s="194"/>
      <c r="BU58" s="194"/>
      <c r="BV58" s="194"/>
      <c r="BW58" s="194"/>
      <c r="BX58" s="194"/>
      <c r="BY58" s="194"/>
      <c r="BZ58" s="194"/>
      <c r="CA58" s="194"/>
      <c r="CB58" s="194"/>
      <c r="CC58" s="166"/>
      <c r="CD58" s="166"/>
      <c r="CE58" s="194"/>
      <c r="CN58" s="181"/>
      <c r="CO58" s="181"/>
      <c r="CP58" s="181"/>
      <c r="CQ58" s="165"/>
      <c r="CR58" s="165"/>
      <c r="CS58" s="165"/>
      <c r="CT58" s="165"/>
      <c r="CU58" s="167"/>
      <c r="CV58" s="167"/>
      <c r="CW58" s="167"/>
      <c r="CX58" s="167"/>
    </row>
    <row r="59" customFormat="false" ht="15" hidden="false" customHeight="true" outlineLevel="0" collapsed="false">
      <c r="A59" s="42"/>
      <c r="B59" s="61" t="n">
        <v>57</v>
      </c>
      <c r="C59" s="40" t="n">
        <v>2134</v>
      </c>
      <c r="D59" s="35" t="n">
        <v>30075758</v>
      </c>
      <c r="E59" s="35" t="s">
        <v>53</v>
      </c>
      <c r="F59" s="35" t="s">
        <v>44</v>
      </c>
      <c r="G59" s="35" t="s">
        <v>54</v>
      </c>
      <c r="H59" s="35" t="s">
        <v>166</v>
      </c>
      <c r="I59" s="36" t="n">
        <v>45319.9722222222</v>
      </c>
      <c r="J59" s="35" t="s">
        <v>51</v>
      </c>
      <c r="K59" s="37" t="s">
        <v>48</v>
      </c>
      <c r="L59" s="58" t="n">
        <v>45319</v>
      </c>
      <c r="M59" s="45" t="n">
        <v>0.786805555555556</v>
      </c>
      <c r="N59" s="46" t="s">
        <v>51</v>
      </c>
      <c r="O59" s="58" t="n">
        <v>45319</v>
      </c>
      <c r="P59" s="45" t="n">
        <v>0.972222222222222</v>
      </c>
      <c r="Q59" s="58" t="n">
        <v>45320</v>
      </c>
      <c r="R59" s="45" t="n">
        <v>0.540972222222222</v>
      </c>
      <c r="S59" s="46" t="s">
        <v>51</v>
      </c>
      <c r="T59" s="58" t="n">
        <v>45320</v>
      </c>
      <c r="U59" s="50" t="n">
        <v>0.541666666666667</v>
      </c>
      <c r="V59" s="46" t="s">
        <v>51</v>
      </c>
      <c r="W59" s="51" t="n">
        <f aca="false">(U59+T59)-(P59+O59)</f>
        <v>0.569444444444444</v>
      </c>
      <c r="X59" s="58"/>
      <c r="Y59" s="73"/>
      <c r="Z59" s="73"/>
      <c r="AA59" s="53" t="n">
        <f aca="false">(Y59+X59)-(U59+T59)</f>
        <v>-45320.5416666667</v>
      </c>
      <c r="AB59" s="58"/>
      <c r="AC59" s="73"/>
      <c r="AD59" s="73"/>
      <c r="AE59" s="53" t="n">
        <f aca="false">(AC59+AB59)-(Y59+X59)</f>
        <v>0</v>
      </c>
      <c r="AF59" s="58"/>
      <c r="AG59" s="73"/>
      <c r="AH59" s="73"/>
      <c r="AI59" s="98"/>
      <c r="AJ59" s="55" t="n">
        <f aca="false">(AG59+AF59)-(U59+T59)</f>
        <v>-45320.5416666667</v>
      </c>
      <c r="AK59" s="73"/>
      <c r="AL59" s="73"/>
      <c r="AM59" s="73"/>
      <c r="AN59" s="55" t="n">
        <f aca="false">(AL59+AK59)-(U59+T59)</f>
        <v>-45320.5416666667</v>
      </c>
      <c r="AO59" s="75"/>
      <c r="AP59" s="45"/>
      <c r="AQ59" s="57" t="n">
        <f aca="false">(AP59+AO59)-(U59+T59)</f>
        <v>-45320.5416666667</v>
      </c>
      <c r="AR59" s="58" t="n">
        <v>45321</v>
      </c>
      <c r="AS59" s="45" t="n">
        <v>0.733333333333333</v>
      </c>
      <c r="AT59" s="95" t="s">
        <v>77</v>
      </c>
      <c r="AU59" s="59" t="n">
        <f aca="false">(AS59+AR59)-(U59+T59)</f>
        <v>1.19166666666667</v>
      </c>
      <c r="AV59" s="161" t="n">
        <v>90598</v>
      </c>
      <c r="AW59" s="161" t="s">
        <v>280</v>
      </c>
      <c r="AX59" s="61" t="s">
        <v>90</v>
      </c>
      <c r="AY59" s="192" t="s">
        <v>99</v>
      </c>
      <c r="AZ59" s="61" t="s">
        <v>106</v>
      </c>
      <c r="BA59" s="61" t="s">
        <v>281</v>
      </c>
      <c r="BB59" s="122" t="s">
        <v>282</v>
      </c>
      <c r="BC59" s="101" t="s">
        <v>283</v>
      </c>
      <c r="BD59" s="66"/>
      <c r="BE59" s="67" t="s">
        <v>64</v>
      </c>
      <c r="BF59" s="68"/>
      <c r="BI59" s="194"/>
      <c r="BJ59" s="194"/>
      <c r="BK59" s="194"/>
      <c r="BL59" s="194"/>
      <c r="BM59" s="194"/>
      <c r="BN59" s="194"/>
      <c r="BO59" s="194"/>
      <c r="BP59" s="194"/>
      <c r="BQ59" s="194"/>
      <c r="BR59" s="166"/>
      <c r="BS59" s="166"/>
      <c r="BT59" s="194"/>
      <c r="BU59" s="194"/>
      <c r="BV59" s="194"/>
      <c r="BW59" s="194"/>
      <c r="BX59" s="194"/>
      <c r="BY59" s="194"/>
      <c r="BZ59" s="194"/>
      <c r="CA59" s="194"/>
      <c r="CB59" s="194"/>
      <c r="CC59" s="166"/>
      <c r="CD59" s="166"/>
      <c r="CN59" s="166"/>
      <c r="CO59" s="181"/>
      <c r="CP59" s="194"/>
      <c r="CQ59" s="165"/>
      <c r="CR59" s="165"/>
      <c r="CS59" s="165"/>
      <c r="CT59" s="165"/>
      <c r="CU59" s="167"/>
      <c r="CV59" s="167"/>
      <c r="CW59" s="167"/>
      <c r="CX59" s="167"/>
    </row>
    <row r="60" customFormat="false" ht="15" hidden="false" customHeight="true" outlineLevel="0" collapsed="false">
      <c r="A60" s="42"/>
      <c r="B60" s="61" t="n">
        <v>58</v>
      </c>
      <c r="C60" s="39" t="n">
        <v>2137</v>
      </c>
      <c r="D60" s="35" t="n">
        <v>30293609</v>
      </c>
      <c r="E60" s="35" t="s">
        <v>49</v>
      </c>
      <c r="F60" s="35" t="s">
        <v>44</v>
      </c>
      <c r="G60" s="35" t="s">
        <v>80</v>
      </c>
      <c r="H60" s="35" t="s">
        <v>81</v>
      </c>
      <c r="I60" s="36" t="n">
        <v>45319.8666666667</v>
      </c>
      <c r="J60" s="35" t="s">
        <v>47</v>
      </c>
      <c r="K60" s="37" t="s">
        <v>52</v>
      </c>
      <c r="L60" s="58" t="n">
        <v>45319</v>
      </c>
      <c r="M60" s="45" t="n">
        <v>0.866666666666667</v>
      </c>
      <c r="N60" s="74" t="s">
        <v>47</v>
      </c>
      <c r="O60" s="58" t="n">
        <v>45319</v>
      </c>
      <c r="P60" s="45" t="n">
        <v>0.866666666666667</v>
      </c>
      <c r="Q60" s="58"/>
      <c r="R60" s="45"/>
      <c r="S60" s="73"/>
      <c r="T60" s="58" t="n">
        <v>45319</v>
      </c>
      <c r="U60" s="50" t="n">
        <v>0.871527777777778</v>
      </c>
      <c r="V60" s="74" t="s">
        <v>47</v>
      </c>
      <c r="W60" s="51" t="n">
        <f aca="false">(U60+T60)-(P60+O60)</f>
        <v>0.00486111111111111</v>
      </c>
      <c r="X60" s="58"/>
      <c r="Y60" s="45"/>
      <c r="Z60" s="73"/>
      <c r="AA60" s="53" t="n">
        <f aca="false">(Y60+X60)-(U60+T60)</f>
        <v>-45319.8715277778</v>
      </c>
      <c r="AB60" s="58"/>
      <c r="AC60" s="45"/>
      <c r="AD60" s="73"/>
      <c r="AE60" s="53" t="n">
        <f aca="false">(AC60+AB60)-(Y60+X60)</f>
        <v>0</v>
      </c>
      <c r="AF60" s="58"/>
      <c r="AG60" s="73"/>
      <c r="AH60" s="73"/>
      <c r="AI60" s="54"/>
      <c r="AJ60" s="55" t="n">
        <f aca="false">(AG60+AF60)-(U60+T60)</f>
        <v>-45319.8715277778</v>
      </c>
      <c r="AK60" s="73"/>
      <c r="AL60" s="73"/>
      <c r="AM60" s="73"/>
      <c r="AN60" s="55" t="n">
        <f aca="false">(AL60+AK60)-(U60+T60)</f>
        <v>-45319.8715277778</v>
      </c>
      <c r="AO60" s="75" t="n">
        <v>45320</v>
      </c>
      <c r="AP60" s="45" t="n">
        <v>0.507638888888889</v>
      </c>
      <c r="AQ60" s="200"/>
      <c r="AR60" s="58" t="n">
        <v>45320</v>
      </c>
      <c r="AS60" s="45" t="n">
        <v>0.588888888888889</v>
      </c>
      <c r="AT60" s="74" t="s">
        <v>47</v>
      </c>
      <c r="AU60" s="59" t="n">
        <f aca="false">(AS60+AR60)-(U60+T60)</f>
        <v>0.717361111111111</v>
      </c>
      <c r="AV60" s="60"/>
      <c r="AW60" s="60"/>
      <c r="AX60" s="61" t="s">
        <v>90</v>
      </c>
      <c r="AY60" s="61" t="s">
        <v>99</v>
      </c>
      <c r="AZ60" s="101" t="s">
        <v>254</v>
      </c>
      <c r="BA60" s="61" t="s">
        <v>84</v>
      </c>
      <c r="BB60" s="122" t="s">
        <v>255</v>
      </c>
      <c r="BC60" s="101" t="s">
        <v>284</v>
      </c>
      <c r="BD60" s="66"/>
      <c r="BE60" s="67" t="s">
        <v>64</v>
      </c>
      <c r="BF60" s="68"/>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F60" s="134"/>
      <c r="CG60" s="134"/>
      <c r="CH60" s="165"/>
      <c r="CI60" s="166"/>
      <c r="CJ60" s="167"/>
      <c r="CN60" s="194"/>
      <c r="CO60" s="194"/>
      <c r="CP60" s="194"/>
      <c r="CQ60" s="166"/>
      <c r="CR60" s="166"/>
      <c r="CS60" s="166"/>
      <c r="CT60" s="166"/>
      <c r="CU60" s="178"/>
      <c r="CV60" s="167"/>
    </row>
    <row r="61" customFormat="false" ht="15" hidden="false" customHeight="true" outlineLevel="0" collapsed="false">
      <c r="A61" s="42" t="n">
        <v>5</v>
      </c>
      <c r="B61" s="61" t="n">
        <v>59</v>
      </c>
      <c r="C61" s="34" t="n">
        <v>2141</v>
      </c>
      <c r="D61" s="35" t="n">
        <v>1760166</v>
      </c>
      <c r="E61" s="35" t="s">
        <v>43</v>
      </c>
      <c r="F61" s="35" t="s">
        <v>44</v>
      </c>
      <c r="G61" s="35" t="s">
        <v>45</v>
      </c>
      <c r="H61" s="35" t="s">
        <v>79</v>
      </c>
      <c r="I61" s="36" t="n">
        <v>45321.5333333333</v>
      </c>
      <c r="J61" s="35" t="s">
        <v>51</v>
      </c>
      <c r="K61" s="37" t="s">
        <v>71</v>
      </c>
      <c r="L61" s="58" t="n">
        <v>45321</v>
      </c>
      <c r="M61" s="45" t="n">
        <v>0.533333333333333</v>
      </c>
      <c r="N61" s="46" t="s">
        <v>51</v>
      </c>
      <c r="O61" s="58" t="n">
        <v>45321</v>
      </c>
      <c r="P61" s="45" t="n">
        <v>0.533333333333333</v>
      </c>
      <c r="Q61" s="58"/>
      <c r="R61" s="45"/>
      <c r="S61" s="73"/>
      <c r="T61" s="58" t="n">
        <v>45321</v>
      </c>
      <c r="U61" s="50" t="n">
        <v>0.539583333333333</v>
      </c>
      <c r="V61" s="46" t="s">
        <v>51</v>
      </c>
      <c r="W61" s="51" t="n">
        <f aca="false">(U61+T61)-(P61+O61)</f>
        <v>0.00625</v>
      </c>
      <c r="X61" s="58" t="n">
        <v>45321</v>
      </c>
      <c r="Y61" s="45" t="n">
        <v>0.732638888888889</v>
      </c>
      <c r="Z61" s="95" t="s">
        <v>77</v>
      </c>
      <c r="AA61" s="53" t="n">
        <f aca="false">(Y61+X61)-(U61+T61)</f>
        <v>0.193055555555556</v>
      </c>
      <c r="AB61" s="58" t="n">
        <v>45323</v>
      </c>
      <c r="AC61" s="45" t="n">
        <v>0.534722222222222</v>
      </c>
      <c r="AD61" s="46" t="s">
        <v>51</v>
      </c>
      <c r="AE61" s="53" t="n">
        <f aca="false">(AC61+AB61)-(Y61+X61)</f>
        <v>1.80208333333333</v>
      </c>
      <c r="AF61" s="58"/>
      <c r="AG61" s="73"/>
      <c r="AH61" s="73"/>
      <c r="AI61" s="54"/>
      <c r="AJ61" s="55" t="n">
        <f aca="false">(AG61+AF61)-(U61+T61)</f>
        <v>-45321.5395833333</v>
      </c>
      <c r="AK61" s="73"/>
      <c r="AL61" s="73"/>
      <c r="AM61" s="73"/>
      <c r="AN61" s="55" t="n">
        <f aca="false">(AL61+AK61)-(U61+T61)</f>
        <v>-45321.5395833333</v>
      </c>
      <c r="AO61" s="75" t="n">
        <v>45322</v>
      </c>
      <c r="AP61" s="45" t="n">
        <v>0.3875</v>
      </c>
      <c r="AQ61" s="200"/>
      <c r="AR61" s="58" t="n">
        <v>45326</v>
      </c>
      <c r="AS61" s="45" t="n">
        <v>0.544444444444444</v>
      </c>
      <c r="AT61" s="95" t="s">
        <v>77</v>
      </c>
      <c r="AU61" s="59" t="n">
        <f aca="false">(AS61+AR61)-(U61+T61)</f>
        <v>5.00486111111111</v>
      </c>
      <c r="AV61" s="60"/>
      <c r="AW61" s="60"/>
      <c r="AX61" s="61" t="s">
        <v>58</v>
      </c>
      <c r="AY61" s="61" t="s">
        <v>91</v>
      </c>
      <c r="AZ61" s="101" t="s">
        <v>132</v>
      </c>
      <c r="BA61" s="61" t="s">
        <v>285</v>
      </c>
      <c r="BB61" s="122" t="s">
        <v>286</v>
      </c>
      <c r="BC61" s="101" t="s">
        <v>287</v>
      </c>
      <c r="BD61" s="66"/>
      <c r="BE61" s="67" t="s">
        <v>64</v>
      </c>
      <c r="BF61" s="68"/>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F61" s="134"/>
      <c r="CG61" s="134"/>
      <c r="CH61" s="134"/>
      <c r="CI61" s="134"/>
      <c r="CJ61" s="167"/>
      <c r="CN61" s="194"/>
      <c r="CO61" s="194"/>
      <c r="CP61" s="194"/>
      <c r="CQ61" s="134"/>
      <c r="CR61" s="134"/>
      <c r="CS61" s="165"/>
      <c r="CT61" s="166"/>
      <c r="CU61" s="167"/>
      <c r="CV61" s="167"/>
    </row>
    <row r="62" customFormat="false" ht="15" hidden="false" customHeight="true" outlineLevel="0" collapsed="false">
      <c r="A62" s="42"/>
      <c r="B62" s="61" t="n">
        <v>60</v>
      </c>
      <c r="C62" s="34" t="n">
        <v>2142</v>
      </c>
      <c r="D62" s="35" t="n">
        <v>30239611</v>
      </c>
      <c r="E62" s="35" t="s">
        <v>56</v>
      </c>
      <c r="F62" s="35" t="s">
        <v>69</v>
      </c>
      <c r="G62" s="35" t="s">
        <v>80</v>
      </c>
      <c r="H62" s="35" t="s">
        <v>153</v>
      </c>
      <c r="I62" s="36" t="n">
        <v>45321.5611111111</v>
      </c>
      <c r="J62" s="35" t="s">
        <v>51</v>
      </c>
      <c r="K62" s="37" t="s">
        <v>71</v>
      </c>
      <c r="L62" s="58" t="n">
        <v>45321</v>
      </c>
      <c r="M62" s="45" t="n">
        <v>0.561111111111111</v>
      </c>
      <c r="N62" s="46" t="s">
        <v>51</v>
      </c>
      <c r="O62" s="58" t="n">
        <v>45321</v>
      </c>
      <c r="P62" s="45" t="n">
        <v>0.561111111111111</v>
      </c>
      <c r="Q62" s="58"/>
      <c r="R62" s="45"/>
      <c r="S62" s="73"/>
      <c r="T62" s="58" t="n">
        <v>45321</v>
      </c>
      <c r="U62" s="50" t="n">
        <v>0.584722222222222</v>
      </c>
      <c r="V62" s="46" t="s">
        <v>51</v>
      </c>
      <c r="W62" s="51" t="n">
        <f aca="false">(U62+T62)-(P62+O62)</f>
        <v>0.0236111111111111</v>
      </c>
      <c r="X62" s="58" t="n">
        <v>45323</v>
      </c>
      <c r="Y62" s="45" t="n">
        <v>0.847916666666667</v>
      </c>
      <c r="Z62" s="74" t="s">
        <v>47</v>
      </c>
      <c r="AA62" s="53" t="n">
        <f aca="false">(Y62+X62)-(U62+T62)</f>
        <v>2.26319444444444</v>
      </c>
      <c r="AB62" s="58"/>
      <c r="AC62" s="73"/>
      <c r="AD62" s="73"/>
      <c r="AE62" s="53" t="n">
        <f aca="false">(AC62+AB62)-(Y62+X62)</f>
        <v>-45323.8479166667</v>
      </c>
      <c r="AF62" s="58"/>
      <c r="AG62" s="73"/>
      <c r="AH62" s="73"/>
      <c r="AI62" s="54"/>
      <c r="AJ62" s="55" t="n">
        <f aca="false">(AG62+AF62)-(U62+T62)</f>
        <v>-45321.5847222222</v>
      </c>
      <c r="AK62" s="73"/>
      <c r="AL62" s="73"/>
      <c r="AM62" s="73"/>
      <c r="AN62" s="55" t="n">
        <f aca="false">(AL62+AK62)-(U62+T62)</f>
        <v>-45321.5847222222</v>
      </c>
      <c r="AO62" s="75" t="n">
        <v>45329</v>
      </c>
      <c r="AP62" s="45" t="n">
        <v>0.619444444444445</v>
      </c>
      <c r="AQ62" s="200"/>
      <c r="AR62" s="58" t="n">
        <v>45333</v>
      </c>
      <c r="AS62" s="45" t="n">
        <v>0.634027777777778</v>
      </c>
      <c r="AT62" s="74" t="s">
        <v>47</v>
      </c>
      <c r="AU62" s="59" t="n">
        <f aca="false">(AS62+AR62)-(U62+T62)</f>
        <v>12.0493055555556</v>
      </c>
      <c r="AV62" s="60"/>
      <c r="AW62" s="60"/>
      <c r="AX62" s="61" t="s">
        <v>90</v>
      </c>
      <c r="AY62" s="192" t="s">
        <v>99</v>
      </c>
      <c r="AZ62" s="101" t="s">
        <v>106</v>
      </c>
      <c r="BA62" s="61" t="s">
        <v>270</v>
      </c>
      <c r="BB62" s="122" t="s">
        <v>288</v>
      </c>
      <c r="BC62" s="101" t="s">
        <v>289</v>
      </c>
      <c r="BD62" s="66"/>
      <c r="BE62" s="67" t="s">
        <v>64</v>
      </c>
      <c r="BF62" s="68"/>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F62" s="134"/>
      <c r="CG62" s="134"/>
      <c r="CH62" s="134"/>
      <c r="CI62" s="134"/>
      <c r="CJ62" s="167"/>
      <c r="CN62" s="194"/>
      <c r="CO62" s="194"/>
      <c r="CP62" s="194"/>
      <c r="CQ62" s="134"/>
      <c r="CR62" s="134"/>
      <c r="CS62" s="165"/>
      <c r="CT62" s="181"/>
      <c r="CU62" s="167"/>
      <c r="CV62" s="167"/>
    </row>
    <row r="63" customFormat="false" ht="15" hidden="false" customHeight="true" outlineLevel="0" collapsed="false">
      <c r="A63" s="42"/>
      <c r="B63" s="61" t="n">
        <v>61</v>
      </c>
      <c r="C63" s="40" t="n">
        <v>2143</v>
      </c>
      <c r="D63" s="71" t="n">
        <v>30239611</v>
      </c>
      <c r="E63" s="71" t="s">
        <v>56</v>
      </c>
      <c r="F63" s="71" t="s">
        <v>69</v>
      </c>
      <c r="G63" s="71" t="s">
        <v>80</v>
      </c>
      <c r="H63" s="71" t="s">
        <v>157</v>
      </c>
      <c r="I63" s="72" t="n">
        <v>45321.5722222222</v>
      </c>
      <c r="J63" s="71" t="s">
        <v>51</v>
      </c>
      <c r="K63" s="37" t="s">
        <v>52</v>
      </c>
      <c r="L63" s="58" t="n">
        <v>45321</v>
      </c>
      <c r="M63" s="45" t="n">
        <v>0.572222222222222</v>
      </c>
      <c r="N63" s="46" t="s">
        <v>51</v>
      </c>
      <c r="O63" s="58" t="n">
        <v>45321</v>
      </c>
      <c r="P63" s="45" t="n">
        <v>0.572222222222222</v>
      </c>
      <c r="Q63" s="58"/>
      <c r="R63" s="45"/>
      <c r="S63" s="73"/>
      <c r="T63" s="58" t="n">
        <v>45321</v>
      </c>
      <c r="U63" s="50" t="n">
        <v>0.572222222222222</v>
      </c>
      <c r="V63" s="46" t="s">
        <v>51</v>
      </c>
      <c r="W63" s="51" t="n">
        <f aca="false">(U63+T63)-(P63+O63)</f>
        <v>0</v>
      </c>
      <c r="X63" s="58"/>
      <c r="Y63" s="45"/>
      <c r="Z63" s="73"/>
      <c r="AA63" s="53" t="n">
        <f aca="false">(Y63+X63)-(U63+T63)</f>
        <v>-45321.5722222222</v>
      </c>
      <c r="AB63" s="58"/>
      <c r="AC63" s="73"/>
      <c r="AD63" s="73"/>
      <c r="AE63" s="53" t="n">
        <f aca="false">(AC63+AB63)-(Y63+X63)</f>
        <v>0</v>
      </c>
      <c r="AF63" s="58"/>
      <c r="AG63" s="73"/>
      <c r="AH63" s="73"/>
      <c r="AI63" s="54"/>
      <c r="AJ63" s="55" t="n">
        <f aca="false">(AG63+AF63)-(U63+T63)</f>
        <v>-45321.5722222222</v>
      </c>
      <c r="AK63" s="198" t="n">
        <v>45321</v>
      </c>
      <c r="AL63" s="45" t="n">
        <v>0.578472222222222</v>
      </c>
      <c r="AM63" s="73"/>
      <c r="AN63" s="55" t="n">
        <f aca="false">(AL63+AK63)-(U63+T63)</f>
        <v>0.00625</v>
      </c>
      <c r="AO63" s="75"/>
      <c r="AP63" s="45"/>
      <c r="AQ63" s="200"/>
      <c r="AR63" s="58"/>
      <c r="AS63" s="45"/>
      <c r="AT63" s="73"/>
      <c r="AU63" s="59" t="n">
        <f aca="false">(AS63+AR63)-(U63+T63)</f>
        <v>-45321.5722222222</v>
      </c>
      <c r="AV63" s="60"/>
      <c r="AW63" s="60"/>
      <c r="AX63" s="61" t="s">
        <v>90</v>
      </c>
      <c r="AY63" s="192" t="s">
        <v>99</v>
      </c>
      <c r="AZ63" s="101" t="s">
        <v>106</v>
      </c>
      <c r="BA63" s="61" t="s">
        <v>270</v>
      </c>
      <c r="BB63" s="122" t="s">
        <v>288</v>
      </c>
      <c r="BC63" s="101" t="s">
        <v>289</v>
      </c>
      <c r="BD63" s="66"/>
      <c r="BE63" s="67" t="s">
        <v>64</v>
      </c>
      <c r="BF63" s="68"/>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F63" s="134"/>
      <c r="CG63" s="134"/>
      <c r="CH63" s="134"/>
      <c r="CI63" s="134"/>
      <c r="CJ63" s="167"/>
      <c r="CN63" s="194"/>
      <c r="CO63" s="194"/>
      <c r="CP63" s="194"/>
      <c r="CQ63" s="134"/>
      <c r="CR63" s="134"/>
      <c r="CS63" s="165"/>
      <c r="CT63" s="181"/>
      <c r="CU63" s="167"/>
      <c r="CV63" s="167"/>
    </row>
    <row r="64" customFormat="false" ht="15" hidden="false" customHeight="true" outlineLevel="0" collapsed="false">
      <c r="A64" s="42"/>
      <c r="B64" s="61" t="n">
        <v>62</v>
      </c>
      <c r="C64" s="39" t="n">
        <v>2149</v>
      </c>
      <c r="D64" s="35" t="n">
        <v>30302944</v>
      </c>
      <c r="E64" s="35" t="s">
        <v>49</v>
      </c>
      <c r="F64" s="35" t="s">
        <v>44</v>
      </c>
      <c r="G64" s="35" t="s">
        <v>80</v>
      </c>
      <c r="H64" s="35" t="s">
        <v>81</v>
      </c>
      <c r="I64" s="36" t="n">
        <v>45322.5805555556</v>
      </c>
      <c r="J64" s="35" t="s">
        <v>51</v>
      </c>
      <c r="K64" s="37" t="s">
        <v>52</v>
      </c>
      <c r="L64" s="58" t="n">
        <v>45322</v>
      </c>
      <c r="M64" s="45" t="n">
        <v>0.580555555555556</v>
      </c>
      <c r="N64" s="46" t="s">
        <v>51</v>
      </c>
      <c r="O64" s="58" t="n">
        <v>45322</v>
      </c>
      <c r="P64" s="45" t="n">
        <v>0.580555555555556</v>
      </c>
      <c r="Q64" s="58"/>
      <c r="R64" s="45"/>
      <c r="S64" s="73"/>
      <c r="T64" s="58" t="n">
        <v>45322</v>
      </c>
      <c r="U64" s="50" t="n">
        <v>0.6125</v>
      </c>
      <c r="V64" s="46" t="s">
        <v>51</v>
      </c>
      <c r="W64" s="51" t="n">
        <f aca="false">(U64+T64)-(P64+O64)</f>
        <v>0.0319444444444444</v>
      </c>
      <c r="X64" s="58"/>
      <c r="Y64" s="73"/>
      <c r="Z64" s="73"/>
      <c r="AA64" s="53" t="n">
        <f aca="false">(Y64+X64)-(U64+T64)</f>
        <v>-45322.6125</v>
      </c>
      <c r="AB64" s="58"/>
      <c r="AC64" s="73"/>
      <c r="AD64" s="73"/>
      <c r="AE64" s="53" t="n">
        <f aca="false">(AC64+AB64)-(Y64+X64)</f>
        <v>0</v>
      </c>
      <c r="AF64" s="58"/>
      <c r="AG64" s="73"/>
      <c r="AH64" s="73"/>
      <c r="AI64" s="54"/>
      <c r="AJ64" s="55" t="n">
        <f aca="false">(AG64+AF64)-(U64+T64)</f>
        <v>-45322.6125</v>
      </c>
      <c r="AK64" s="73"/>
      <c r="AL64" s="73"/>
      <c r="AM64" s="73"/>
      <c r="AN64" s="55" t="n">
        <f aca="false">(AL64+AK64)-(U64+T64)</f>
        <v>-45322.6125</v>
      </c>
      <c r="AO64" s="75" t="n">
        <v>45322</v>
      </c>
      <c r="AP64" s="45" t="n">
        <v>0.782638888888889</v>
      </c>
      <c r="AQ64" s="200"/>
      <c r="AR64" s="58" t="n">
        <v>45323</v>
      </c>
      <c r="AS64" s="45" t="n">
        <v>0.518055555555556</v>
      </c>
      <c r="AT64" s="46" t="s">
        <v>51</v>
      </c>
      <c r="AU64" s="59" t="n">
        <f aca="false">(AS64+AR64)-(U64+T64)</f>
        <v>0.905555555555556</v>
      </c>
      <c r="AV64" s="60"/>
      <c r="AW64" s="60"/>
      <c r="AX64" s="61" t="s">
        <v>90</v>
      </c>
      <c r="AY64" s="61" t="s">
        <v>99</v>
      </c>
      <c r="AZ64" s="101" t="s">
        <v>254</v>
      </c>
      <c r="BA64" s="61" t="s">
        <v>84</v>
      </c>
      <c r="BB64" s="122" t="s">
        <v>255</v>
      </c>
      <c r="BC64" s="101" t="s">
        <v>290</v>
      </c>
      <c r="BD64" s="66"/>
      <c r="BE64" s="67" t="s">
        <v>64</v>
      </c>
      <c r="BF64" s="68"/>
      <c r="BI64" s="194"/>
      <c r="BJ64" s="194"/>
      <c r="BK64" s="194"/>
      <c r="BL64" s="194"/>
      <c r="BM64" s="194"/>
      <c r="BN64" s="194"/>
      <c r="BO64" s="194"/>
      <c r="BP64" s="194"/>
      <c r="BQ64" s="194"/>
      <c r="BR64" s="194"/>
      <c r="BS64" s="194"/>
      <c r="CB64" s="194"/>
      <c r="CC64" s="194"/>
      <c r="CD64" s="194"/>
      <c r="CF64" s="165"/>
      <c r="CG64" s="165"/>
      <c r="CH64" s="165"/>
      <c r="CI64" s="165"/>
      <c r="CJ64" s="167"/>
      <c r="CN64" s="194"/>
      <c r="CO64" s="194"/>
      <c r="CP64" s="194"/>
      <c r="CQ64" s="184"/>
      <c r="CR64" s="184"/>
      <c r="CS64" s="185"/>
      <c r="CT64" s="134"/>
      <c r="CU64" s="167"/>
      <c r="CV64" s="167"/>
    </row>
    <row r="65" customFormat="false" ht="15" hidden="false" customHeight="true" outlineLevel="0" collapsed="false">
      <c r="A65" s="42"/>
      <c r="B65" s="61" t="n">
        <v>63</v>
      </c>
      <c r="C65" s="34" t="n">
        <v>2150</v>
      </c>
      <c r="D65" s="35" t="n">
        <v>30217804</v>
      </c>
      <c r="E65" s="35" t="s">
        <v>49</v>
      </c>
      <c r="F65" s="35" t="s">
        <v>44</v>
      </c>
      <c r="G65" s="35" t="s">
        <v>80</v>
      </c>
      <c r="H65" s="35" t="s">
        <v>81</v>
      </c>
      <c r="I65" s="36" t="n">
        <v>45322.6604166667</v>
      </c>
      <c r="J65" s="35" t="s">
        <v>77</v>
      </c>
      <c r="K65" s="37" t="s">
        <v>67</v>
      </c>
      <c r="L65" s="58" t="n">
        <v>45322</v>
      </c>
      <c r="M65" s="45" t="n">
        <v>0.660416666666667</v>
      </c>
      <c r="N65" s="95" t="s">
        <v>77</v>
      </c>
      <c r="O65" s="58" t="n">
        <v>45322</v>
      </c>
      <c r="P65" s="45" t="n">
        <v>0.660416666666667</v>
      </c>
      <c r="Q65" s="58"/>
      <c r="R65" s="45"/>
      <c r="S65" s="73"/>
      <c r="T65" s="58" t="n">
        <v>45323</v>
      </c>
      <c r="U65" s="50" t="n">
        <v>0.603472222222222</v>
      </c>
      <c r="V65" s="95" t="s">
        <v>77</v>
      </c>
      <c r="W65" s="51" t="n">
        <f aca="false">(U65+T65)-(P65+O65)</f>
        <v>0.943055555555556</v>
      </c>
      <c r="X65" s="58"/>
      <c r="Y65" s="73"/>
      <c r="Z65" s="73"/>
      <c r="AA65" s="53" t="n">
        <f aca="false">(Y65+X65)-(U65+T65)</f>
        <v>-45323.6034722222</v>
      </c>
      <c r="AB65" s="58"/>
      <c r="AC65" s="73"/>
      <c r="AD65" s="73"/>
      <c r="AE65" s="53" t="n">
        <f aca="false">(AC65+AB65)-(Y65+X65)</f>
        <v>0</v>
      </c>
      <c r="AF65" s="58"/>
      <c r="AG65" s="73"/>
      <c r="AH65" s="73"/>
      <c r="AI65" s="54"/>
      <c r="AJ65" s="55" t="n">
        <f aca="false">(AG65+AF65)-(U65+T65)</f>
        <v>-45323.6034722222</v>
      </c>
      <c r="AK65" s="73"/>
      <c r="AL65" s="73"/>
      <c r="AM65" s="73"/>
      <c r="AN65" s="55" t="n">
        <f aca="false">(AL65+AK65)-(U65+T65)</f>
        <v>-45323.6034722222</v>
      </c>
      <c r="AO65" s="75" t="n">
        <v>45325</v>
      </c>
      <c r="AP65" s="45" t="n">
        <v>0.447916666666667</v>
      </c>
      <c r="AQ65" s="200"/>
      <c r="AR65" s="58" t="n">
        <v>45325</v>
      </c>
      <c r="AS65" s="45" t="n">
        <v>0.724305555555556</v>
      </c>
      <c r="AT65" s="95" t="s">
        <v>77</v>
      </c>
      <c r="AU65" s="59" t="n">
        <f aca="false">(AS65+AR65)-(U65+T65)</f>
        <v>2.12083333333333</v>
      </c>
      <c r="AV65" s="60"/>
      <c r="AW65" s="60"/>
      <c r="AX65" s="61" t="s">
        <v>90</v>
      </c>
      <c r="AY65" s="61" t="s">
        <v>99</v>
      </c>
      <c r="AZ65" s="101" t="s">
        <v>254</v>
      </c>
      <c r="BA65" s="61" t="s">
        <v>84</v>
      </c>
      <c r="BB65" s="122" t="s">
        <v>291</v>
      </c>
      <c r="BC65" s="101" t="s">
        <v>292</v>
      </c>
      <c r="BD65" s="66"/>
      <c r="BE65" s="67" t="s">
        <v>64</v>
      </c>
      <c r="BF65" s="68"/>
      <c r="BI65" s="194"/>
      <c r="BJ65" s="194"/>
      <c r="BK65" s="194"/>
      <c r="BL65" s="194"/>
      <c r="BM65" s="194"/>
      <c r="BN65" s="194"/>
      <c r="BO65" s="194"/>
      <c r="BP65" s="194"/>
      <c r="BQ65" s="194"/>
      <c r="BR65" s="194"/>
      <c r="BS65" s="194"/>
      <c r="CC65" s="194"/>
      <c r="CD65" s="194"/>
      <c r="CF65" s="166"/>
      <c r="CG65" s="166"/>
      <c r="CH65" s="166"/>
      <c r="CI65" s="166"/>
      <c r="CJ65" s="178"/>
      <c r="CN65" s="194"/>
      <c r="CO65" s="194"/>
      <c r="CP65" s="194"/>
      <c r="CQ65" s="134"/>
      <c r="CR65" s="134"/>
      <c r="CS65" s="165"/>
      <c r="CT65" s="134"/>
      <c r="CU65" s="167"/>
      <c r="CV65" s="167"/>
    </row>
    <row r="66" customFormat="false" ht="15" hidden="false" customHeight="true" outlineLevel="0" collapsed="false">
      <c r="A66" s="42"/>
      <c r="B66" s="61" t="n">
        <v>64</v>
      </c>
      <c r="C66" s="39" t="n">
        <v>2151</v>
      </c>
      <c r="D66" s="35" t="n">
        <v>30049850</v>
      </c>
      <c r="E66" s="35" t="s">
        <v>43</v>
      </c>
      <c r="F66" s="35" t="s">
        <v>44</v>
      </c>
      <c r="G66" s="35" t="s">
        <v>45</v>
      </c>
      <c r="H66" s="35" t="s">
        <v>46</v>
      </c>
      <c r="I66" s="36" t="n">
        <v>45322.6652777778</v>
      </c>
      <c r="J66" s="35" t="s">
        <v>77</v>
      </c>
      <c r="K66" s="37" t="s">
        <v>52</v>
      </c>
      <c r="L66" s="58" t="n">
        <v>45322</v>
      </c>
      <c r="M66" s="45" t="n">
        <v>0.665277777777778</v>
      </c>
      <c r="N66" s="95" t="s">
        <v>77</v>
      </c>
      <c r="O66" s="58" t="n">
        <v>45322</v>
      </c>
      <c r="P66" s="45" t="n">
        <v>0.665277777777778</v>
      </c>
      <c r="Q66" s="58"/>
      <c r="R66" s="45"/>
      <c r="S66" s="73"/>
      <c r="T66" s="58" t="n">
        <v>45322</v>
      </c>
      <c r="U66" s="50" t="n">
        <v>0.668055555555556</v>
      </c>
      <c r="V66" s="95" t="s">
        <v>77</v>
      </c>
      <c r="W66" s="51" t="n">
        <f aca="false">(U66+T66)-(P66+O66)</f>
        <v>0.00277777777777778</v>
      </c>
      <c r="X66" s="58" t="n">
        <v>45323</v>
      </c>
      <c r="Y66" s="45" t="n">
        <v>0.452083333333333</v>
      </c>
      <c r="Z66" s="95" t="s">
        <v>77</v>
      </c>
      <c r="AA66" s="53" t="n">
        <f aca="false">(Y66+X66)-(U66+T66)</f>
        <v>0.784027777777778</v>
      </c>
      <c r="AB66" s="58"/>
      <c r="AC66" s="73"/>
      <c r="AD66" s="73"/>
      <c r="AE66" s="53" t="n">
        <f aca="false">(AC66+AB66)-(Y66+X66)</f>
        <v>-45323.4520833333</v>
      </c>
      <c r="AF66" s="58"/>
      <c r="AG66" s="73"/>
      <c r="AH66" s="73"/>
      <c r="AI66" s="54"/>
      <c r="AJ66" s="55" t="n">
        <f aca="false">(AG66+AF66)-(U66+T66)</f>
        <v>-45322.6680555556</v>
      </c>
      <c r="AK66" s="73"/>
      <c r="AL66" s="73"/>
      <c r="AM66" s="73"/>
      <c r="AN66" s="55" t="n">
        <f aca="false">(AL66+AK66)-(U66+T66)</f>
        <v>-45322.6680555556</v>
      </c>
      <c r="AO66" s="75" t="n">
        <v>45323</v>
      </c>
      <c r="AP66" s="45" t="n">
        <v>0.478472222222222</v>
      </c>
      <c r="AQ66" s="200"/>
      <c r="AR66" s="58" t="n">
        <v>45323</v>
      </c>
      <c r="AS66" s="45" t="n">
        <v>0.583333333333333</v>
      </c>
      <c r="AT66" s="95" t="s">
        <v>77</v>
      </c>
      <c r="AU66" s="59" t="n">
        <f aca="false">(AS66+AR66)-(U66+T66)</f>
        <v>0.915277777777778</v>
      </c>
      <c r="AV66" s="60"/>
      <c r="AW66" s="60"/>
      <c r="AX66" s="61" t="s">
        <v>58</v>
      </c>
      <c r="AY66" s="61" t="s">
        <v>91</v>
      </c>
      <c r="AZ66" s="101" t="s">
        <v>203</v>
      </c>
      <c r="BA66" s="101" t="s">
        <v>101</v>
      </c>
      <c r="BB66" s="122" t="s">
        <v>293</v>
      </c>
      <c r="BC66" s="101" t="s">
        <v>294</v>
      </c>
      <c r="BD66" s="201"/>
      <c r="BE66" s="67" t="s">
        <v>64</v>
      </c>
      <c r="BF66" s="202"/>
      <c r="BI66" s="194"/>
      <c r="BJ66" s="194"/>
      <c r="BK66" s="194"/>
      <c r="BL66" s="194"/>
      <c r="BM66" s="194"/>
      <c r="BN66" s="194"/>
      <c r="BO66" s="194"/>
      <c r="BP66" s="194"/>
      <c r="BQ66" s="194"/>
      <c r="BR66" s="194"/>
      <c r="BS66" s="194"/>
      <c r="CC66" s="194"/>
      <c r="CD66" s="194"/>
      <c r="CF66" s="134"/>
      <c r="CG66" s="134"/>
      <c r="CH66" s="165"/>
      <c r="CI66" s="166"/>
      <c r="CN66" s="194"/>
      <c r="CO66" s="194"/>
      <c r="CP66" s="194"/>
      <c r="CQ66" s="134"/>
      <c r="CR66" s="134"/>
      <c r="CS66" s="165"/>
      <c r="CT66" s="134"/>
      <c r="CU66" s="167"/>
      <c r="CV66" s="167"/>
    </row>
    <row r="67" customFormat="false" ht="15" hidden="false" customHeight="true" outlineLevel="0" collapsed="false">
      <c r="A67" s="42"/>
      <c r="B67" s="61" t="n">
        <v>65</v>
      </c>
      <c r="C67" s="126" t="n">
        <v>2153</v>
      </c>
      <c r="D67" s="127" t="n">
        <v>1842668</v>
      </c>
      <c r="E67" s="127" t="s">
        <v>53</v>
      </c>
      <c r="F67" s="127" t="s">
        <v>44</v>
      </c>
      <c r="G67" s="127" t="s">
        <v>45</v>
      </c>
      <c r="H67" s="127" t="s">
        <v>46</v>
      </c>
      <c r="I67" s="128" t="n">
        <v>45322.8569444444</v>
      </c>
      <c r="J67" s="127" t="s">
        <v>47</v>
      </c>
      <c r="K67" s="37" t="s">
        <v>48</v>
      </c>
      <c r="L67" s="203" t="n">
        <v>45322</v>
      </c>
      <c r="M67" s="45" t="n">
        <v>0.8375</v>
      </c>
      <c r="N67" s="204" t="s">
        <v>47</v>
      </c>
      <c r="O67" s="203" t="n">
        <v>45322</v>
      </c>
      <c r="P67" s="45" t="n">
        <v>0.856944444444444</v>
      </c>
      <c r="Q67" s="203" t="n">
        <v>45330</v>
      </c>
      <c r="R67" s="45" t="n">
        <v>0.656944444444444</v>
      </c>
      <c r="S67" s="205" t="s">
        <v>51</v>
      </c>
      <c r="T67" s="203" t="n">
        <v>45330</v>
      </c>
      <c r="U67" s="206" t="n">
        <v>0.680555555555556</v>
      </c>
      <c r="V67" s="205" t="s">
        <v>51</v>
      </c>
      <c r="W67" s="207" t="n">
        <f aca="false">(U67+T67)-(P67+O67)</f>
        <v>7.82361111111111</v>
      </c>
      <c r="X67" s="203"/>
      <c r="Y67" s="204"/>
      <c r="Z67" s="204"/>
      <c r="AA67" s="208" t="n">
        <f aca="false">(Y67+X67)-(U67+T67)</f>
        <v>-45330.6805555556</v>
      </c>
      <c r="AB67" s="203"/>
      <c r="AC67" s="204"/>
      <c r="AD67" s="204"/>
      <c r="AE67" s="208" t="n">
        <f aca="false">(AC67+AB67)-(Y67+X67)</f>
        <v>0</v>
      </c>
      <c r="AF67" s="203"/>
      <c r="AG67" s="204"/>
      <c r="AH67" s="204"/>
      <c r="AI67" s="54"/>
      <c r="AJ67" s="55" t="n">
        <f aca="false">(AG67+AF67)-(U67+T67)</f>
        <v>-45330.6805555556</v>
      </c>
      <c r="AK67" s="204"/>
      <c r="AL67" s="204"/>
      <c r="AM67" s="204"/>
      <c r="AN67" s="55" t="n">
        <f aca="false">(AL67+AK67)-(U67+T67)</f>
        <v>-45330.6805555556</v>
      </c>
      <c r="AO67" s="75" t="n">
        <v>45332</v>
      </c>
      <c r="AP67" s="45" t="n">
        <v>0.378472222222222</v>
      </c>
      <c r="AQ67" s="200"/>
      <c r="AR67" s="203" t="n">
        <v>45332</v>
      </c>
      <c r="AS67" s="45" t="n">
        <v>0.608333333333333</v>
      </c>
      <c r="AT67" s="205" t="s">
        <v>51</v>
      </c>
      <c r="AU67" s="59" t="n">
        <f aca="false">(AS67+AR67)-(U67+T67)</f>
        <v>1.92777777777778</v>
      </c>
      <c r="AV67" s="60"/>
      <c r="AW67" s="60"/>
      <c r="AX67" s="61" t="s">
        <v>58</v>
      </c>
      <c r="AY67" s="61" t="s">
        <v>91</v>
      </c>
      <c r="AZ67" s="101" t="s">
        <v>203</v>
      </c>
      <c r="BA67" s="101" t="s">
        <v>101</v>
      </c>
      <c r="BB67" s="122" t="s">
        <v>295</v>
      </c>
      <c r="BC67" s="101" t="s">
        <v>296</v>
      </c>
      <c r="BD67" s="66"/>
      <c r="BE67" s="67" t="s">
        <v>64</v>
      </c>
      <c r="BF67" s="209"/>
      <c r="BI67" s="194"/>
      <c r="BJ67" s="194"/>
      <c r="BK67" s="194"/>
      <c r="BL67" s="194"/>
      <c r="BM67" s="194"/>
      <c r="BN67" s="194"/>
      <c r="BO67" s="194"/>
      <c r="BP67" s="194"/>
      <c r="BQ67" s="194"/>
      <c r="BR67" s="194"/>
      <c r="BS67" s="194"/>
      <c r="CC67" s="194"/>
      <c r="CD67" s="194"/>
      <c r="CF67" s="134"/>
      <c r="CG67" s="134"/>
      <c r="CH67" s="165"/>
      <c r="CI67" s="181"/>
      <c r="CN67" s="194"/>
      <c r="CO67" s="194"/>
      <c r="CP67" s="194"/>
      <c r="CQ67" s="134"/>
      <c r="CR67" s="134"/>
      <c r="CS67" s="165"/>
      <c r="CT67" s="134"/>
      <c r="CU67" s="167"/>
      <c r="CV67" s="167"/>
    </row>
    <row r="68" customFormat="false" ht="15" hidden="false" customHeight="true" outlineLevel="0" collapsed="false">
      <c r="C68" s="210"/>
      <c r="D68" s="210"/>
      <c r="H68" s="84"/>
      <c r="M68" s="211"/>
      <c r="N68" s="212"/>
      <c r="AA68" s="210"/>
      <c r="AB68" s="210"/>
      <c r="AC68" s="213"/>
      <c r="AD68" s="214"/>
      <c r="AG68" s="215"/>
      <c r="AH68" s="166"/>
      <c r="AP68" s="84"/>
      <c r="AR68" s="84"/>
      <c r="AS68" s="1"/>
      <c r="AY68" s="216"/>
      <c r="BI68" s="194"/>
      <c r="BJ68" s="194"/>
      <c r="BK68" s="194"/>
      <c r="BL68" s="194"/>
      <c r="BM68" s="194"/>
      <c r="BN68" s="194"/>
      <c r="BO68" s="194"/>
      <c r="BP68" s="194"/>
      <c r="BQ68" s="194"/>
      <c r="BR68" s="194"/>
      <c r="BS68" s="194"/>
      <c r="CC68" s="194"/>
      <c r="CD68" s="194"/>
      <c r="CF68" s="134"/>
      <c r="CG68" s="134"/>
      <c r="CH68" s="165"/>
      <c r="CI68" s="181"/>
      <c r="CN68" s="194"/>
      <c r="CO68" s="194"/>
      <c r="CP68" s="194"/>
      <c r="CQ68" s="134"/>
      <c r="CR68" s="134"/>
      <c r="CS68" s="165"/>
      <c r="CT68" s="99"/>
      <c r="CU68" s="99"/>
      <c r="CV68" s="99"/>
    </row>
    <row r="69" customFormat="false" ht="15" hidden="false" customHeight="true" outlineLevel="0" collapsed="false">
      <c r="C69" s="210"/>
      <c r="D69" s="210"/>
      <c r="H69" s="84"/>
      <c r="M69" s="211"/>
      <c r="N69" s="212"/>
      <c r="O69" s="133"/>
      <c r="P69" s="134"/>
      <c r="Q69" s="134"/>
      <c r="R69" s="134"/>
      <c r="S69" s="134"/>
      <c r="T69" s="134"/>
      <c r="AA69" s="210"/>
      <c r="AB69" s="210"/>
      <c r="AC69" s="213"/>
      <c r="AD69" s="214"/>
      <c r="AE69" s="38"/>
      <c r="AG69" s="215"/>
      <c r="AH69" s="166"/>
      <c r="AI69" s="215"/>
      <c r="AJ69" s="166"/>
      <c r="AP69" s="84"/>
      <c r="AR69" s="84"/>
      <c r="AS69" s="1"/>
      <c r="BI69" s="194"/>
      <c r="BJ69" s="194"/>
      <c r="BK69" s="194"/>
      <c r="BL69" s="194"/>
      <c r="BM69" s="194"/>
      <c r="BN69" s="194"/>
      <c r="BO69" s="194"/>
      <c r="BP69" s="194"/>
      <c r="BQ69" s="194"/>
      <c r="BR69" s="194"/>
      <c r="BS69" s="194"/>
      <c r="CC69" s="194"/>
      <c r="CD69" s="194"/>
      <c r="CF69" s="184"/>
      <c r="CG69" s="184"/>
      <c r="CH69" s="185"/>
      <c r="CI69" s="134"/>
      <c r="CN69" s="194"/>
      <c r="CO69" s="194"/>
      <c r="CP69" s="194"/>
      <c r="CQ69" s="184"/>
      <c r="CR69" s="184"/>
      <c r="CS69" s="185"/>
      <c r="CT69" s="99"/>
      <c r="CU69" s="99"/>
      <c r="CV69" s="99"/>
    </row>
    <row r="70" customFormat="false" ht="15" hidden="false" customHeight="true" outlineLevel="0" collapsed="false">
      <c r="C70" s="210"/>
      <c r="D70" s="210"/>
      <c r="M70" s="140"/>
      <c r="N70" s="141"/>
      <c r="O70" s="142"/>
      <c r="P70" s="143"/>
      <c r="Q70" s="143"/>
      <c r="R70" s="143"/>
      <c r="S70" s="143"/>
      <c r="T70" s="196"/>
      <c r="AA70" s="210"/>
      <c r="AB70" s="210"/>
      <c r="AC70" s="213"/>
      <c r="AD70" s="214"/>
      <c r="AE70" s="38"/>
      <c r="AG70" s="215"/>
      <c r="AH70" s="166"/>
      <c r="AI70" s="215"/>
      <c r="AJ70" s="166"/>
      <c r="AP70" s="84"/>
      <c r="AR70" s="84"/>
      <c r="AS70" s="1"/>
      <c r="BQ70" s="194"/>
      <c r="BR70" s="194"/>
      <c r="BS70" s="194"/>
      <c r="CC70" s="194"/>
      <c r="CD70" s="194"/>
      <c r="CF70" s="134"/>
      <c r="CG70" s="134"/>
      <c r="CH70" s="165"/>
      <c r="CI70" s="134"/>
      <c r="CN70" s="194"/>
      <c r="CO70" s="194"/>
      <c r="CP70" s="194"/>
      <c r="CQ70" s="99"/>
      <c r="CR70" s="99"/>
      <c r="CS70" s="99"/>
      <c r="CT70" s="99"/>
      <c r="CU70" s="99"/>
      <c r="CV70" s="99"/>
    </row>
    <row r="71" customFormat="false" ht="15" hidden="false" customHeight="true" outlineLevel="0" collapsed="false">
      <c r="A71" s="217" t="s">
        <v>297</v>
      </c>
      <c r="B71" s="110" t="n">
        <v>19</v>
      </c>
      <c r="C71" s="218"/>
      <c r="D71" s="218"/>
      <c r="E71" s="219" t="s">
        <v>228</v>
      </c>
      <c r="F71" s="156" t="n">
        <v>24</v>
      </c>
      <c r="G71" s="157" t="n">
        <f aca="false">F71/F75</f>
        <v>0.369230769230769</v>
      </c>
      <c r="I71" s="37" t="s">
        <v>206</v>
      </c>
      <c r="J71" s="220" t="s">
        <v>97</v>
      </c>
      <c r="K71" s="221" t="n">
        <v>1</v>
      </c>
      <c r="M71" s="143"/>
      <c r="N71" s="222"/>
      <c r="O71" s="223"/>
      <c r="P71" s="143"/>
      <c r="Q71" s="143"/>
      <c r="R71" s="143"/>
      <c r="S71" s="143"/>
      <c r="T71" s="143"/>
      <c r="U71" s="224"/>
      <c r="X71" s="131" t="s">
        <v>135</v>
      </c>
      <c r="Y71" s="132" t="s">
        <v>136</v>
      </c>
      <c r="Z71" s="225" t="s">
        <v>137</v>
      </c>
      <c r="AA71" s="106" t="s">
        <v>52</v>
      </c>
      <c r="AB71" s="107" t="s">
        <v>48</v>
      </c>
      <c r="AC71" s="108" t="s">
        <v>67</v>
      </c>
      <c r="AD71" s="109" t="s">
        <v>138</v>
      </c>
      <c r="AE71" s="132" t="s">
        <v>139</v>
      </c>
      <c r="AF71" s="226" t="s">
        <v>298</v>
      </c>
      <c r="AG71" s="215"/>
      <c r="AH71" s="166"/>
      <c r="AN71" s="227" t="s">
        <v>299</v>
      </c>
      <c r="AO71" s="228" t="s">
        <v>300</v>
      </c>
      <c r="AP71" s="228" t="s">
        <v>301</v>
      </c>
      <c r="AQ71" s="228" t="s">
        <v>302</v>
      </c>
      <c r="AR71" s="229" t="s">
        <v>303</v>
      </c>
      <c r="AS71" s="1"/>
      <c r="BR71" s="194"/>
      <c r="BS71" s="194"/>
      <c r="CC71" s="194"/>
      <c r="CD71" s="194"/>
      <c r="CF71" s="134"/>
      <c r="CG71" s="134"/>
      <c r="CH71" s="165"/>
      <c r="CI71" s="134"/>
      <c r="CN71" s="194"/>
      <c r="CO71" s="194"/>
      <c r="CP71" s="194"/>
      <c r="CQ71" s="194"/>
      <c r="CR71" s="194"/>
      <c r="CS71" s="194"/>
      <c r="CT71" s="194"/>
      <c r="CU71" s="194"/>
      <c r="CV71" s="194"/>
      <c r="CW71" s="194"/>
      <c r="CX71" s="194"/>
    </row>
    <row r="72" customFormat="false" ht="15" hidden="false" customHeight="true" outlineLevel="0" collapsed="false">
      <c r="A72" s="217" t="s">
        <v>304</v>
      </c>
      <c r="B72" s="146" t="n">
        <v>10</v>
      </c>
      <c r="C72" s="210"/>
      <c r="D72" s="210"/>
      <c r="E72" s="230" t="s">
        <v>170</v>
      </c>
      <c r="F72" s="37" t="n">
        <v>8</v>
      </c>
      <c r="G72" s="158" t="n">
        <f aca="false">F72/F75</f>
        <v>0.123076923076923</v>
      </c>
      <c r="I72" s="37"/>
      <c r="J72" s="231" t="s">
        <v>305</v>
      </c>
      <c r="K72" s="146" t="n">
        <v>2</v>
      </c>
      <c r="M72" s="140"/>
      <c r="N72" s="232"/>
      <c r="O72" s="233"/>
      <c r="P72" s="143"/>
      <c r="Q72" s="234" t="s">
        <v>306</v>
      </c>
      <c r="R72" s="234"/>
      <c r="S72" s="235" t="s">
        <v>307</v>
      </c>
      <c r="T72" s="236" t="s">
        <v>308</v>
      </c>
      <c r="U72" s="236" t="s">
        <v>307</v>
      </c>
      <c r="V72" s="237" t="s">
        <v>139</v>
      </c>
      <c r="X72" s="138" t="s">
        <v>51</v>
      </c>
      <c r="Y72" s="112" t="n">
        <v>23</v>
      </c>
      <c r="Z72" s="113" t="n">
        <f aca="false">Y72/Y78</f>
        <v>0.353846153846154</v>
      </c>
      <c r="AA72" s="37" t="n">
        <v>12</v>
      </c>
      <c r="AB72" s="37" t="n">
        <v>2</v>
      </c>
      <c r="AC72" s="37" t="n">
        <v>3</v>
      </c>
      <c r="AD72" s="37" t="n">
        <v>6</v>
      </c>
      <c r="AE72" s="112" t="n">
        <v>23</v>
      </c>
      <c r="AF72" s="146" t="n">
        <v>0</v>
      </c>
      <c r="AG72" s="215"/>
      <c r="AH72" s="166"/>
      <c r="AN72" s="238" t="n">
        <v>2</v>
      </c>
      <c r="AO72" s="239"/>
      <c r="AP72" s="239"/>
      <c r="AQ72" s="239"/>
      <c r="AR72" s="240" t="s">
        <v>51</v>
      </c>
      <c r="AS72" s="1"/>
      <c r="AT72" s="37" t="s">
        <v>206</v>
      </c>
      <c r="AU72" s="231" t="s">
        <v>97</v>
      </c>
      <c r="AV72" s="241" t="n">
        <v>4.41</v>
      </c>
      <c r="AW72" s="241" t="n">
        <v>4.41</v>
      </c>
      <c r="AX72" s="152"/>
      <c r="AY72" s="152"/>
      <c r="AZ72" s="152"/>
      <c r="BA72" s="242"/>
      <c r="BB72" s="242"/>
      <c r="BC72" s="242"/>
      <c r="BR72" s="194"/>
      <c r="BS72" s="194"/>
      <c r="CC72" s="194"/>
      <c r="CD72" s="194"/>
      <c r="CF72" s="134"/>
      <c r="CG72" s="134"/>
      <c r="CH72" s="165"/>
      <c r="CI72" s="134"/>
      <c r="CN72" s="194"/>
      <c r="CO72" s="194"/>
    </row>
    <row r="73" customFormat="false" ht="15" hidden="false" customHeight="true" outlineLevel="0" collapsed="false">
      <c r="A73" s="217" t="s">
        <v>309</v>
      </c>
      <c r="B73" s="146" t="n">
        <v>13</v>
      </c>
      <c r="C73" s="143"/>
      <c r="D73" s="243"/>
      <c r="E73" s="244" t="s">
        <v>207</v>
      </c>
      <c r="F73" s="37" t="n">
        <v>18</v>
      </c>
      <c r="G73" s="158" t="n">
        <f aca="false">F73/F75</f>
        <v>0.276923076923077</v>
      </c>
      <c r="H73" s="143"/>
      <c r="I73" s="37"/>
      <c r="J73" s="231" t="s">
        <v>82</v>
      </c>
      <c r="K73" s="146" t="n">
        <v>1</v>
      </c>
      <c r="M73" s="143"/>
      <c r="N73" s="232"/>
      <c r="O73" s="233"/>
      <c r="P73" s="233"/>
      <c r="Q73" s="234"/>
      <c r="R73" s="234"/>
      <c r="S73" s="235"/>
      <c r="T73" s="236"/>
      <c r="U73" s="236"/>
      <c r="V73" s="237"/>
      <c r="X73" s="180" t="s">
        <v>307</v>
      </c>
      <c r="Y73" s="112"/>
      <c r="Z73" s="113"/>
      <c r="AA73" s="113" t="n">
        <f aca="false">AA72/Y72</f>
        <v>0.521739130434783</v>
      </c>
      <c r="AB73" s="113" t="n">
        <f aca="false">AB72/Y72</f>
        <v>0.0869565217391304</v>
      </c>
      <c r="AC73" s="113" t="n">
        <f aca="false">AC72/Y72</f>
        <v>0.130434782608696</v>
      </c>
      <c r="AD73" s="113" t="n">
        <f aca="false">AD72/Y72</f>
        <v>0.260869565217391</v>
      </c>
      <c r="AE73" s="112"/>
      <c r="AF73" s="146"/>
      <c r="AG73" s="245"/>
      <c r="AH73" s="246"/>
      <c r="AI73" s="246"/>
      <c r="AJ73" s="246"/>
      <c r="AN73" s="238"/>
      <c r="AO73" s="239"/>
      <c r="AP73" s="239"/>
      <c r="AQ73" s="239"/>
      <c r="AR73" s="240" t="s">
        <v>77</v>
      </c>
      <c r="AT73" s="37"/>
      <c r="AU73" s="231" t="s">
        <v>305</v>
      </c>
      <c r="AV73" s="247" t="n">
        <f aca="false">(AW73+AX73)/2</f>
        <v>1.575</v>
      </c>
      <c r="AW73" s="247" t="n">
        <v>0.85</v>
      </c>
      <c r="AX73" s="248" t="n">
        <v>2.3</v>
      </c>
      <c r="AY73" s="249"/>
      <c r="AZ73" s="249"/>
      <c r="BA73" s="249"/>
      <c r="BB73" s="242"/>
      <c r="BC73" s="242"/>
      <c r="BR73" s="194"/>
      <c r="BS73" s="194"/>
      <c r="CC73" s="194"/>
      <c r="CD73" s="194"/>
      <c r="CF73" s="134"/>
      <c r="CG73" s="134"/>
      <c r="CH73" s="165"/>
      <c r="CI73" s="99"/>
      <c r="CN73" s="194"/>
      <c r="CO73" s="194"/>
    </row>
    <row r="74" customFormat="false" ht="15" hidden="false" customHeight="true" outlineLevel="0" collapsed="false">
      <c r="A74" s="217" t="s">
        <v>310</v>
      </c>
      <c r="B74" s="146" t="n">
        <v>16</v>
      </c>
      <c r="C74" s="250"/>
      <c r="D74" s="251"/>
      <c r="E74" s="252" t="s">
        <v>194</v>
      </c>
      <c r="F74" s="37" t="n">
        <v>15</v>
      </c>
      <c r="G74" s="158" t="n">
        <f aca="false">F74/F75</f>
        <v>0.230769230769231</v>
      </c>
      <c r="H74" s="143"/>
      <c r="I74" s="37"/>
      <c r="J74" s="231" t="s">
        <v>311</v>
      </c>
      <c r="K74" s="146" t="n">
        <v>1</v>
      </c>
      <c r="M74" s="140"/>
      <c r="N74" s="232"/>
      <c r="O74" s="233"/>
      <c r="P74" s="143"/>
      <c r="Q74" s="138" t="s">
        <v>51</v>
      </c>
      <c r="R74" s="37" t="n">
        <v>1</v>
      </c>
      <c r="S74" s="113" t="n">
        <f aca="false">R74/V77</f>
        <v>0.0153846153846154</v>
      </c>
      <c r="T74" s="37" t="n">
        <v>22</v>
      </c>
      <c r="U74" s="113" t="n">
        <f aca="false">T74/V77</f>
        <v>0.338461538461539</v>
      </c>
      <c r="V74" s="146" t="n">
        <f aca="false">T74+R74</f>
        <v>23</v>
      </c>
      <c r="X74" s="138" t="s">
        <v>77</v>
      </c>
      <c r="Y74" s="112" t="n">
        <v>9</v>
      </c>
      <c r="Z74" s="113" t="n">
        <f aca="false">Y74/Y78</f>
        <v>0.138461538461538</v>
      </c>
      <c r="AA74" s="37" t="n">
        <v>4</v>
      </c>
      <c r="AB74" s="37" t="n">
        <v>1</v>
      </c>
      <c r="AC74" s="37" t="n">
        <v>1</v>
      </c>
      <c r="AD74" s="37" t="n">
        <v>3</v>
      </c>
      <c r="AE74" s="112" t="n">
        <v>9</v>
      </c>
      <c r="AF74" s="146" t="n">
        <v>1</v>
      </c>
      <c r="AK74" s="84"/>
      <c r="AN74" s="238"/>
      <c r="AO74" s="253"/>
      <c r="AP74" s="253"/>
      <c r="AQ74" s="253" t="n">
        <v>2</v>
      </c>
      <c r="AR74" s="254" t="s">
        <v>47</v>
      </c>
      <c r="AT74" s="37"/>
      <c r="AU74" s="231" t="s">
        <v>82</v>
      </c>
      <c r="AV74" s="241" t="n">
        <v>3.8</v>
      </c>
      <c r="AW74" s="241" t="n">
        <v>3.8</v>
      </c>
      <c r="AX74" s="255"/>
      <c r="AY74" s="249"/>
      <c r="AZ74" s="249"/>
      <c r="BA74" s="249"/>
      <c r="BB74" s="242"/>
      <c r="BC74" s="242"/>
      <c r="BR74" s="194"/>
      <c r="BS74" s="194"/>
      <c r="CC74" s="194"/>
      <c r="CD74" s="194"/>
      <c r="CF74" s="184"/>
      <c r="CG74" s="184"/>
      <c r="CH74" s="185"/>
      <c r="CI74" s="99"/>
      <c r="CN74" s="194"/>
      <c r="CO74" s="194"/>
    </row>
    <row r="75" customFormat="false" ht="15" hidden="false" customHeight="true" outlineLevel="0" collapsed="false">
      <c r="A75" s="217" t="s">
        <v>312</v>
      </c>
      <c r="B75" s="146" t="n">
        <v>7</v>
      </c>
      <c r="C75" s="250"/>
      <c r="D75" s="251"/>
      <c r="E75" s="256" t="s">
        <v>139</v>
      </c>
      <c r="F75" s="190" t="n">
        <f aca="false">F71+F72+F73+F74</f>
        <v>65</v>
      </c>
      <c r="G75" s="257" t="n">
        <f aca="false">G71+G72+G73+G74</f>
        <v>1</v>
      </c>
      <c r="H75" s="143"/>
      <c r="I75" s="37"/>
      <c r="J75" s="231" t="s">
        <v>313</v>
      </c>
      <c r="K75" s="146" t="n">
        <v>5</v>
      </c>
      <c r="M75" s="143"/>
      <c r="N75" s="232"/>
      <c r="O75" s="233"/>
      <c r="P75" s="233"/>
      <c r="Q75" s="138" t="s">
        <v>77</v>
      </c>
      <c r="R75" s="37" t="n">
        <v>4</v>
      </c>
      <c r="S75" s="113" t="n">
        <f aca="false">R75/V77</f>
        <v>0.0615384615384615</v>
      </c>
      <c r="T75" s="37" t="n">
        <v>5</v>
      </c>
      <c r="U75" s="113" t="n">
        <f aca="false">T75/V77</f>
        <v>0.0769230769230769</v>
      </c>
      <c r="V75" s="146" t="n">
        <f aca="false">T75+R75</f>
        <v>9</v>
      </c>
      <c r="X75" s="180" t="s">
        <v>307</v>
      </c>
      <c r="Y75" s="112"/>
      <c r="Z75" s="113"/>
      <c r="AA75" s="113" t="n">
        <f aca="false">AA74/Y74</f>
        <v>0.444444444444444</v>
      </c>
      <c r="AB75" s="113" t="n">
        <f aca="false">AB74/Y74</f>
        <v>0.111111111111111</v>
      </c>
      <c r="AC75" s="113" t="n">
        <f aca="false">AC74/Y74</f>
        <v>0.111111111111111</v>
      </c>
      <c r="AD75" s="113" t="n">
        <f aca="false">AD74/Y74</f>
        <v>0.333333333333333</v>
      </c>
      <c r="AE75" s="112"/>
      <c r="AF75" s="146"/>
      <c r="AK75" s="140"/>
      <c r="AL75" s="140"/>
      <c r="AM75" s="140"/>
      <c r="AN75" s="258"/>
      <c r="AO75" s="258"/>
      <c r="AP75" s="258"/>
      <c r="AQ75" s="258"/>
      <c r="AR75" s="259"/>
      <c r="AS75" s="140"/>
      <c r="AT75" s="37"/>
      <c r="AU75" s="231" t="s">
        <v>311</v>
      </c>
      <c r="AV75" s="247" t="n">
        <v>0.007</v>
      </c>
      <c r="AW75" s="247" t="n">
        <v>0.007</v>
      </c>
      <c r="AX75" s="260"/>
      <c r="AY75" s="249"/>
      <c r="AZ75" s="249"/>
      <c r="BA75" s="249"/>
      <c r="BB75" s="242"/>
      <c r="BC75" s="242"/>
      <c r="CF75" s="194"/>
      <c r="CG75" s="194"/>
      <c r="CH75" s="194"/>
      <c r="CI75" s="194"/>
      <c r="CJ75" s="194"/>
      <c r="CK75" s="194"/>
      <c r="CL75" s="194"/>
      <c r="CM75" s="194"/>
    </row>
    <row r="76" customFormat="false" ht="15" hidden="false" customHeight="true" outlineLevel="0" collapsed="false">
      <c r="A76" s="261" t="s">
        <v>139</v>
      </c>
      <c r="B76" s="262" t="n">
        <f aca="false">B71+B75+B74+ B73+B72</f>
        <v>65</v>
      </c>
      <c r="C76" s="143"/>
      <c r="D76" s="41"/>
      <c r="E76" s="180" t="s">
        <v>189</v>
      </c>
      <c r="F76" s="37" t="n">
        <v>11</v>
      </c>
      <c r="G76" s="158" t="n">
        <f aca="false">F76/F79</f>
        <v>0.169230769230769</v>
      </c>
      <c r="H76" s="143"/>
      <c r="I76" s="37"/>
      <c r="J76" s="231" t="s">
        <v>314</v>
      </c>
      <c r="K76" s="146" t="n">
        <v>1</v>
      </c>
      <c r="M76" s="140"/>
      <c r="N76" s="232"/>
      <c r="O76" s="233"/>
      <c r="P76" s="143"/>
      <c r="Q76" s="138" t="s">
        <v>47</v>
      </c>
      <c r="R76" s="37" t="n">
        <v>20</v>
      </c>
      <c r="S76" s="113" t="n">
        <f aca="false">R76/V77</f>
        <v>0.307692307692308</v>
      </c>
      <c r="T76" s="37" t="n">
        <v>13</v>
      </c>
      <c r="U76" s="113" t="n">
        <f aca="false">T76/V77</f>
        <v>0.2</v>
      </c>
      <c r="V76" s="146" t="n">
        <f aca="false">R76+T76</f>
        <v>33</v>
      </c>
      <c r="X76" s="138" t="s">
        <v>47</v>
      </c>
      <c r="Y76" s="112" t="n">
        <v>33</v>
      </c>
      <c r="Z76" s="113" t="n">
        <f aca="false">Y76/Y78</f>
        <v>0.507692307692308</v>
      </c>
      <c r="AA76" s="37" t="n">
        <v>13</v>
      </c>
      <c r="AB76" s="37" t="n">
        <v>6</v>
      </c>
      <c r="AC76" s="37" t="n">
        <v>2</v>
      </c>
      <c r="AD76" s="37" t="n">
        <v>12</v>
      </c>
      <c r="AE76" s="112" t="n">
        <v>33</v>
      </c>
      <c r="AF76" s="146" t="n">
        <v>1</v>
      </c>
      <c r="AK76" s="250"/>
      <c r="AL76" s="143"/>
      <c r="AM76" s="143"/>
      <c r="AN76" s="258"/>
      <c r="AO76" s="258"/>
      <c r="AP76" s="258"/>
      <c r="AQ76" s="258"/>
      <c r="AR76" s="259"/>
      <c r="AS76" s="140"/>
      <c r="AT76" s="37"/>
      <c r="AU76" s="231" t="s">
        <v>313</v>
      </c>
      <c r="AV76" s="241" t="n">
        <f aca="false">(AW76+AX76+AY76+AZ76+BA76)/5</f>
        <v>4.414</v>
      </c>
      <c r="AW76" s="241" t="n">
        <v>3.17</v>
      </c>
      <c r="AX76" s="248" t="n">
        <v>2.3</v>
      </c>
      <c r="AY76" s="263" t="s">
        <v>315</v>
      </c>
      <c r="AZ76" s="263" t="s">
        <v>316</v>
      </c>
      <c r="BA76" s="263" t="s">
        <v>317</v>
      </c>
      <c r="BB76" s="242"/>
      <c r="BC76" s="242"/>
    </row>
    <row r="77" customFormat="false" ht="15" hidden="false" customHeight="true" outlineLevel="0" collapsed="false">
      <c r="E77" s="180" t="s">
        <v>193</v>
      </c>
      <c r="F77" s="37" t="n">
        <v>52</v>
      </c>
      <c r="G77" s="158" t="n">
        <f aca="false">F77/F79</f>
        <v>0.8</v>
      </c>
      <c r="H77" s="223"/>
      <c r="I77" s="37"/>
      <c r="J77" s="231" t="s">
        <v>180</v>
      </c>
      <c r="K77" s="146" t="n">
        <v>1</v>
      </c>
      <c r="M77" s="143"/>
      <c r="N77" s="232"/>
      <c r="O77" s="233"/>
      <c r="P77" s="233"/>
      <c r="Q77" s="155" t="s">
        <v>139</v>
      </c>
      <c r="R77" s="119" t="n">
        <f aca="false">R76+R75+R74</f>
        <v>25</v>
      </c>
      <c r="S77" s="264" t="n">
        <f aca="false">S74+S75+S76</f>
        <v>0.384615384615385</v>
      </c>
      <c r="T77" s="119" t="n">
        <f aca="false">T74+T75+T76</f>
        <v>40</v>
      </c>
      <c r="U77" s="265" t="n">
        <f aca="false">U74+U75+U76</f>
        <v>0.615384615384615</v>
      </c>
      <c r="V77" s="120" t="n">
        <f aca="false">V74+V75+V76</f>
        <v>65</v>
      </c>
      <c r="X77" s="180" t="s">
        <v>307</v>
      </c>
      <c r="Y77" s="112"/>
      <c r="Z77" s="113"/>
      <c r="AA77" s="113" t="n">
        <f aca="false">AA76/Y76</f>
        <v>0.393939393939394</v>
      </c>
      <c r="AB77" s="113" t="n">
        <f aca="false">AB76/Y76</f>
        <v>0.181818181818182</v>
      </c>
      <c r="AC77" s="113" t="n">
        <f aca="false">AC76/Y76</f>
        <v>0.0606060606060606</v>
      </c>
      <c r="AD77" s="113" t="n">
        <f aca="false">AD76/Y76</f>
        <v>0.363636363636364</v>
      </c>
      <c r="AE77" s="112"/>
      <c r="AF77" s="146"/>
      <c r="AK77" s="250"/>
      <c r="AL77" s="143"/>
      <c r="AM77" s="143"/>
      <c r="AN77" s="227" t="s">
        <v>318</v>
      </c>
      <c r="AO77" s="228" t="s">
        <v>300</v>
      </c>
      <c r="AP77" s="228" t="s">
        <v>301</v>
      </c>
      <c r="AQ77" s="228" t="s">
        <v>302</v>
      </c>
      <c r="AR77" s="229" t="s">
        <v>303</v>
      </c>
      <c r="AS77" s="140"/>
      <c r="AT77" s="37"/>
      <c r="AU77" s="231" t="s">
        <v>314</v>
      </c>
      <c r="AV77" s="247" t="n">
        <v>1.29</v>
      </c>
      <c r="AW77" s="247" t="n">
        <v>1.29</v>
      </c>
      <c r="AX77" s="260"/>
      <c r="AY77" s="249"/>
      <c r="AZ77" s="249"/>
      <c r="BA77" s="249"/>
      <c r="BB77" s="242"/>
      <c r="BC77" s="242"/>
    </row>
    <row r="78" customFormat="false" ht="15" hidden="false" customHeight="true" outlineLevel="0" collapsed="false">
      <c r="E78" s="180" t="s">
        <v>199</v>
      </c>
      <c r="F78" s="37" t="n">
        <v>2</v>
      </c>
      <c r="G78" s="158" t="n">
        <f aca="false">F78/F79</f>
        <v>0.0307692307692308</v>
      </c>
      <c r="H78" s="143"/>
      <c r="I78" s="37"/>
      <c r="J78" s="231" t="s">
        <v>55</v>
      </c>
      <c r="K78" s="146" t="n">
        <v>2</v>
      </c>
      <c r="M78" s="223"/>
      <c r="N78" s="266"/>
      <c r="O78" s="267"/>
      <c r="P78" s="143"/>
      <c r="Q78" s="143"/>
      <c r="R78" s="143"/>
      <c r="S78" s="143"/>
      <c r="T78" s="268"/>
      <c r="U78" s="269"/>
      <c r="X78" s="155" t="s">
        <v>139</v>
      </c>
      <c r="Y78" s="270" t="n">
        <f aca="false">Y72+Y74+Y76</f>
        <v>65</v>
      </c>
      <c r="Z78" s="118" t="n">
        <f aca="false">Z74+Z72+Z76</f>
        <v>1</v>
      </c>
      <c r="AA78" s="37" t="n">
        <f aca="false">AA74+AA72+AA76</f>
        <v>29</v>
      </c>
      <c r="AB78" s="37" t="n">
        <f aca="false">AB74+AB72+AB76</f>
        <v>9</v>
      </c>
      <c r="AC78" s="37" t="n">
        <f aca="false">AC74+AC72+AC76</f>
        <v>6</v>
      </c>
      <c r="AD78" s="37" t="n">
        <f aca="false">AD74+AD72+AD76</f>
        <v>21</v>
      </c>
      <c r="AE78" s="270" t="n">
        <f aca="false">AE74+AE72+AE76</f>
        <v>65</v>
      </c>
      <c r="AF78" s="262" t="n">
        <f aca="false">AF72+AF74+AF76</f>
        <v>2</v>
      </c>
      <c r="AK78" s="250"/>
      <c r="AL78" s="143"/>
      <c r="AM78" s="143"/>
      <c r="AN78" s="238" t="n">
        <v>8</v>
      </c>
      <c r="AO78" s="239"/>
      <c r="AP78" s="239" t="n">
        <v>5</v>
      </c>
      <c r="AQ78" s="239"/>
      <c r="AR78" s="240" t="s">
        <v>51</v>
      </c>
      <c r="AS78" s="140"/>
      <c r="AT78" s="37"/>
      <c r="AU78" s="231" t="s">
        <v>180</v>
      </c>
      <c r="AV78" s="247" t="n">
        <v>0.005</v>
      </c>
      <c r="AW78" s="247" t="n">
        <v>0.005</v>
      </c>
      <c r="AX78" s="260"/>
      <c r="AY78" s="249"/>
      <c r="AZ78" s="271"/>
      <c r="BA78" s="249"/>
      <c r="BB78" s="242"/>
      <c r="BC78" s="242"/>
    </row>
    <row r="79" customFormat="false" ht="15" hidden="false" customHeight="true" outlineLevel="0" collapsed="false">
      <c r="A79" s="272" t="s">
        <v>319</v>
      </c>
      <c r="B79" s="221" t="n">
        <v>29</v>
      </c>
      <c r="E79" s="256" t="s">
        <v>139</v>
      </c>
      <c r="F79" s="190" t="n">
        <f aca="false">F76+F77+F78</f>
        <v>65</v>
      </c>
      <c r="G79" s="257" t="n">
        <f aca="false">G76+G77+G78</f>
        <v>1</v>
      </c>
      <c r="H79" s="143"/>
      <c r="I79" s="37"/>
      <c r="J79" s="231" t="s">
        <v>104</v>
      </c>
      <c r="K79" s="146" t="n">
        <v>2</v>
      </c>
      <c r="M79" s="223"/>
      <c r="N79" s="266"/>
      <c r="O79" s="266"/>
      <c r="P79" s="233"/>
      <c r="Q79" s="233"/>
      <c r="R79" s="233"/>
      <c r="S79" s="233"/>
      <c r="T79" s="268"/>
      <c r="U79" s="269"/>
      <c r="X79" s="155"/>
      <c r="Y79" s="270"/>
      <c r="Z79" s="118"/>
      <c r="AA79" s="149" t="n">
        <f aca="false">AA78/AE78</f>
        <v>0.446153846153846</v>
      </c>
      <c r="AB79" s="149" t="n">
        <f aca="false">AB78/AE78</f>
        <v>0.138461538461538</v>
      </c>
      <c r="AC79" s="149" t="n">
        <f aca="false">AC78/AE78</f>
        <v>0.0923076923076923</v>
      </c>
      <c r="AD79" s="149" t="n">
        <f aca="false">AD78/AE78</f>
        <v>0.323076923076923</v>
      </c>
      <c r="AE79" s="270"/>
      <c r="AF79" s="262"/>
      <c r="AK79" s="143"/>
      <c r="AL79" s="143"/>
      <c r="AM79" s="143"/>
      <c r="AN79" s="238"/>
      <c r="AO79" s="239"/>
      <c r="AP79" s="239"/>
      <c r="AQ79" s="239" t="n">
        <v>1</v>
      </c>
      <c r="AR79" s="240" t="s">
        <v>77</v>
      </c>
      <c r="AS79" s="143"/>
      <c r="AT79" s="37"/>
      <c r="AU79" s="231" t="s">
        <v>55</v>
      </c>
      <c r="AV79" s="247" t="n">
        <f aca="false">(AW79+AX79)/2</f>
        <v>1.27</v>
      </c>
      <c r="AW79" s="247" t="n">
        <v>0.75</v>
      </c>
      <c r="AX79" s="260" t="n">
        <v>1.79</v>
      </c>
      <c r="AY79" s="249"/>
      <c r="AZ79" s="271"/>
      <c r="BA79" s="249"/>
      <c r="BB79" s="242"/>
      <c r="BC79" s="242"/>
    </row>
    <row r="80" customFormat="false" ht="15" hidden="false" customHeight="true" outlineLevel="0" collapsed="false">
      <c r="A80" s="217" t="s">
        <v>320</v>
      </c>
      <c r="B80" s="146" t="n">
        <v>36</v>
      </c>
      <c r="E80" s="180" t="s">
        <v>206</v>
      </c>
      <c r="F80" s="37" t="n">
        <v>32</v>
      </c>
      <c r="G80" s="158" t="n">
        <f aca="false">F80/F84</f>
        <v>0.492307692307692</v>
      </c>
      <c r="H80" s="143"/>
      <c r="I80" s="37"/>
      <c r="J80" s="231" t="s">
        <v>321</v>
      </c>
      <c r="K80" s="146" t="n">
        <v>1</v>
      </c>
      <c r="AA80" s="210"/>
      <c r="AB80" s="210"/>
      <c r="AC80" s="213"/>
      <c r="AD80" s="214"/>
      <c r="AE80" s="38"/>
      <c r="AK80" s="143"/>
      <c r="AL80" s="143"/>
      <c r="AM80" s="143"/>
      <c r="AN80" s="238"/>
      <c r="AO80" s="253" t="n">
        <v>1</v>
      </c>
      <c r="AP80" s="253"/>
      <c r="AQ80" s="253" t="n">
        <v>1</v>
      </c>
      <c r="AR80" s="254" t="s">
        <v>47</v>
      </c>
      <c r="AS80" s="143"/>
      <c r="AT80" s="37"/>
      <c r="AU80" s="231" t="s">
        <v>104</v>
      </c>
      <c r="AV80" s="241" t="n">
        <f aca="false">(AW80+AX80)/2</f>
        <v>87.98</v>
      </c>
      <c r="AW80" s="241" t="n">
        <v>170</v>
      </c>
      <c r="AX80" s="248" t="n">
        <v>5.96</v>
      </c>
      <c r="AY80" s="249"/>
      <c r="AZ80" s="249"/>
      <c r="BA80" s="249"/>
      <c r="BB80" s="242"/>
      <c r="BC80" s="242"/>
    </row>
    <row r="81" customFormat="false" ht="15" hidden="false" customHeight="true" outlineLevel="0" collapsed="false">
      <c r="A81" s="261" t="s">
        <v>139</v>
      </c>
      <c r="B81" s="262" t="n">
        <f aca="false">B79+B80</f>
        <v>65</v>
      </c>
      <c r="E81" s="180" t="s">
        <v>210</v>
      </c>
      <c r="F81" s="37" t="n">
        <v>24</v>
      </c>
      <c r="G81" s="158" t="n">
        <f aca="false">F81/F84</f>
        <v>0.369230769230769</v>
      </c>
      <c r="H81" s="223"/>
      <c r="I81" s="37"/>
      <c r="J81" s="231" t="s">
        <v>322</v>
      </c>
      <c r="K81" s="146" t="n">
        <v>1</v>
      </c>
      <c r="S81" s="273"/>
      <c r="T81" s="273"/>
      <c r="U81" s="273"/>
      <c r="V81" s="273"/>
      <c r="W81" s="273"/>
      <c r="AA81" s="210"/>
      <c r="AB81" s="210"/>
      <c r="AC81" s="213"/>
      <c r="AD81" s="214"/>
      <c r="AE81" s="38"/>
      <c r="AK81" s="140"/>
      <c r="AL81" s="140"/>
      <c r="AM81" s="140"/>
      <c r="AN81" s="140"/>
      <c r="AO81" s="140"/>
      <c r="AP81" s="140"/>
      <c r="AQ81" s="140"/>
      <c r="AR81" s="140"/>
      <c r="AS81" s="140"/>
      <c r="AT81" s="37"/>
      <c r="AU81" s="231" t="s">
        <v>321</v>
      </c>
      <c r="AV81" s="247" t="n">
        <v>1.18</v>
      </c>
      <c r="AW81" s="247" t="n">
        <v>1.18</v>
      </c>
      <c r="AX81" s="260"/>
      <c r="AY81" s="249"/>
      <c r="AZ81" s="249"/>
      <c r="BA81" s="249"/>
      <c r="BB81" s="242"/>
      <c r="BC81" s="242"/>
    </row>
    <row r="82" customFormat="false" ht="15" hidden="false" customHeight="true" outlineLevel="0" collapsed="false">
      <c r="E82" s="180" t="s">
        <v>214</v>
      </c>
      <c r="F82" s="37" t="n">
        <v>8</v>
      </c>
      <c r="G82" s="158" t="n">
        <f aca="false">F82/F84</f>
        <v>0.123076923076923</v>
      </c>
      <c r="I82" s="37"/>
      <c r="J82" s="231" t="s">
        <v>78</v>
      </c>
      <c r="K82" s="146" t="n">
        <v>1</v>
      </c>
      <c r="L82" s="274"/>
      <c r="M82" s="258"/>
      <c r="N82" s="38"/>
      <c r="O82" s="41"/>
      <c r="P82" s="41"/>
      <c r="Q82" s="275"/>
      <c r="U82" s="181"/>
      <c r="V82" s="181"/>
      <c r="W82" s="273"/>
      <c r="AK82" s="250"/>
      <c r="AL82" s="143"/>
      <c r="AM82" s="143"/>
      <c r="AN82" s="143"/>
      <c r="AO82" s="250"/>
      <c r="AP82" s="143"/>
      <c r="AQ82" s="143"/>
      <c r="AR82" s="143"/>
      <c r="AS82" s="140"/>
      <c r="AT82" s="37"/>
      <c r="AU82" s="231" t="s">
        <v>322</v>
      </c>
      <c r="AV82" s="247" t="n">
        <v>1.84</v>
      </c>
      <c r="AW82" s="247" t="n">
        <v>1.84</v>
      </c>
      <c r="AX82" s="255"/>
      <c r="AY82" s="249"/>
      <c r="AZ82" s="249"/>
      <c r="BA82" s="249"/>
      <c r="BB82" s="242"/>
      <c r="BC82" s="242"/>
    </row>
    <row r="83" customFormat="false" ht="15" hidden="false" customHeight="true" outlineLevel="0" collapsed="false">
      <c r="E83" s="180" t="s">
        <v>218</v>
      </c>
      <c r="F83" s="37" t="n">
        <v>1</v>
      </c>
      <c r="G83" s="158" t="n">
        <f aca="false">F83/F84</f>
        <v>0.0153846153846154</v>
      </c>
      <c r="I83" s="37"/>
      <c r="J83" s="231" t="s">
        <v>323</v>
      </c>
      <c r="K83" s="146" t="n">
        <v>1</v>
      </c>
      <c r="L83" s="274"/>
      <c r="M83" s="41"/>
      <c r="N83" s="38"/>
      <c r="O83" s="41"/>
      <c r="P83" s="41"/>
      <c r="Q83" s="275"/>
      <c r="U83" s="181"/>
      <c r="V83" s="181"/>
      <c r="W83" s="276"/>
      <c r="AK83" s="250"/>
      <c r="AL83" s="143"/>
      <c r="AM83" s="143"/>
      <c r="AN83" s="143"/>
      <c r="AO83" s="250"/>
      <c r="AP83" s="143"/>
      <c r="AQ83" s="143"/>
      <c r="AR83" s="143"/>
      <c r="AS83" s="140"/>
      <c r="AT83" s="37"/>
      <c r="AU83" s="231" t="s">
        <v>78</v>
      </c>
      <c r="AV83" s="241" t="n">
        <v>6.9</v>
      </c>
      <c r="AW83" s="241" t="n">
        <v>6.9</v>
      </c>
      <c r="AX83" s="248"/>
      <c r="AY83" s="249"/>
      <c r="AZ83" s="249"/>
      <c r="BA83" s="249"/>
      <c r="BB83" s="242"/>
      <c r="BC83" s="242"/>
    </row>
    <row r="84" customFormat="false" ht="15" hidden="false" customHeight="true" outlineLevel="0" collapsed="false">
      <c r="E84" s="277" t="s">
        <v>139</v>
      </c>
      <c r="F84" s="117" t="n">
        <f aca="false">F80+F81+F82+F83</f>
        <v>65</v>
      </c>
      <c r="G84" s="278" t="n">
        <f aca="false">G80+G81+G82+G83</f>
        <v>1</v>
      </c>
      <c r="I84" s="37"/>
      <c r="J84" s="231" t="s">
        <v>128</v>
      </c>
      <c r="K84" s="146" t="n">
        <v>2</v>
      </c>
      <c r="L84" s="274"/>
      <c r="M84" s="41"/>
      <c r="N84" s="38"/>
      <c r="O84" s="41"/>
      <c r="P84" s="41"/>
      <c r="Q84" s="275"/>
      <c r="U84" s="181"/>
      <c r="V84" s="181"/>
      <c r="W84" s="276"/>
      <c r="AK84" s="250"/>
      <c r="AL84" s="143"/>
      <c r="AM84" s="143"/>
      <c r="AN84" s="143"/>
      <c r="AO84" s="250"/>
      <c r="AP84" s="143"/>
      <c r="AQ84" s="143"/>
      <c r="AR84" s="143"/>
      <c r="AS84" s="140"/>
      <c r="AT84" s="37"/>
      <c r="AU84" s="231" t="s">
        <v>323</v>
      </c>
      <c r="AV84" s="247"/>
      <c r="AW84" s="279"/>
      <c r="AX84" s="255"/>
      <c r="AY84" s="249"/>
      <c r="AZ84" s="249"/>
      <c r="BA84" s="249"/>
      <c r="BB84" s="242"/>
      <c r="BC84" s="242"/>
    </row>
    <row r="85" customFormat="false" ht="15" hidden="false" customHeight="true" outlineLevel="0" collapsed="false">
      <c r="E85" s="41"/>
      <c r="F85" s="41"/>
      <c r="I85" s="37"/>
      <c r="J85" s="231" t="s">
        <v>87</v>
      </c>
      <c r="K85" s="146" t="n">
        <v>7</v>
      </c>
      <c r="L85" s="274"/>
      <c r="M85" s="41"/>
      <c r="N85" s="38"/>
      <c r="O85" s="41"/>
      <c r="P85" s="41"/>
      <c r="Q85" s="275"/>
      <c r="U85" s="166"/>
      <c r="V85" s="166"/>
      <c r="W85" s="166"/>
      <c r="AS85" s="38"/>
      <c r="AT85" s="37"/>
      <c r="AU85" s="231" t="s">
        <v>128</v>
      </c>
      <c r="AV85" s="241" t="n">
        <f aca="false">(AW85+AX85)/2</f>
        <v>5.1</v>
      </c>
      <c r="AW85" s="241" t="n">
        <v>4.2</v>
      </c>
      <c r="AX85" s="248" t="n">
        <v>6</v>
      </c>
      <c r="AY85" s="249"/>
      <c r="AZ85" s="249"/>
      <c r="BA85" s="249"/>
      <c r="BB85" s="242"/>
      <c r="BC85" s="242"/>
    </row>
    <row r="86" customFormat="false" ht="15" hidden="false" customHeight="true" outlineLevel="0" collapsed="false">
      <c r="E86" s="280"/>
      <c r="F86" s="245"/>
      <c r="I86" s="37"/>
      <c r="J86" s="231" t="s">
        <v>152</v>
      </c>
      <c r="K86" s="146" t="n">
        <v>2</v>
      </c>
      <c r="L86" s="274"/>
      <c r="M86" s="41"/>
      <c r="N86" s="38"/>
      <c r="O86" s="281"/>
      <c r="P86" s="281"/>
      <c r="Q86" s="275"/>
      <c r="U86" s="282"/>
      <c r="V86" s="282"/>
      <c r="W86" s="282"/>
      <c r="AS86" s="38"/>
      <c r="AT86" s="37"/>
      <c r="AU86" s="231" t="s">
        <v>87</v>
      </c>
      <c r="AV86" s="241" t="n">
        <f aca="false">(AY86+AZ86+BA86+BB86+BC86)/5</f>
        <v>2.701</v>
      </c>
      <c r="AW86" s="279"/>
      <c r="AX86" s="283"/>
      <c r="AY86" s="249" t="s">
        <v>324</v>
      </c>
      <c r="AZ86" s="249" t="s">
        <v>325</v>
      </c>
      <c r="BA86" s="263" t="s">
        <v>326</v>
      </c>
      <c r="BB86" s="242" t="s">
        <v>327</v>
      </c>
      <c r="BC86" s="284" t="s">
        <v>328</v>
      </c>
    </row>
    <row r="87" customFormat="false" ht="15" hidden="false" customHeight="true" outlineLevel="0" collapsed="false">
      <c r="E87" s="285"/>
      <c r="F87" s="166"/>
      <c r="I87" s="37"/>
      <c r="J87" s="231" t="s">
        <v>70</v>
      </c>
      <c r="K87" s="146" t="n">
        <v>1</v>
      </c>
      <c r="L87" s="274"/>
      <c r="M87" s="41"/>
      <c r="N87" s="38"/>
      <c r="O87" s="41"/>
      <c r="P87" s="41"/>
      <c r="Q87" s="275"/>
      <c r="U87" s="273"/>
      <c r="V87" s="273"/>
      <c r="W87" s="273"/>
      <c r="AS87" s="38"/>
      <c r="AT87" s="37"/>
      <c r="AU87" s="231" t="s">
        <v>152</v>
      </c>
      <c r="AV87" s="247" t="n">
        <v>1.97</v>
      </c>
      <c r="AW87" s="161" t="n">
        <v>1.97</v>
      </c>
      <c r="AX87" s="286"/>
      <c r="AY87" s="242"/>
      <c r="AZ87" s="242"/>
      <c r="BA87" s="242"/>
      <c r="BB87" s="242"/>
      <c r="BC87" s="242"/>
    </row>
    <row r="88" customFormat="false" ht="15" hidden="false" customHeight="true" outlineLevel="0" collapsed="false">
      <c r="E88" s="285"/>
      <c r="F88" s="166"/>
      <c r="I88" s="37"/>
      <c r="J88" s="287" t="s">
        <v>139</v>
      </c>
      <c r="K88" s="288" t="n">
        <f aca="false">K71+K72+K77+K84+K86+K73+K85+K74+K75+K76+K78+K79+K80+K82+K81+K83+K87</f>
        <v>32</v>
      </c>
      <c r="L88" s="274"/>
      <c r="M88" s="41"/>
      <c r="N88" s="38"/>
      <c r="O88" s="41"/>
      <c r="P88" s="41"/>
      <c r="Q88" s="275"/>
      <c r="U88" s="181"/>
      <c r="V88" s="181"/>
      <c r="W88" s="273"/>
      <c r="AS88" s="38"/>
      <c r="AT88" s="37"/>
      <c r="AU88" s="231" t="s">
        <v>70</v>
      </c>
      <c r="AV88" s="247"/>
      <c r="AW88" s="279"/>
      <c r="AX88" s="289"/>
      <c r="AY88" s="242"/>
      <c r="AZ88" s="242"/>
      <c r="BA88" s="242"/>
      <c r="BB88" s="242"/>
      <c r="BC88" s="242"/>
      <c r="CU88" s="83"/>
      <c r="CV88" s="84"/>
      <c r="CW88" s="84"/>
      <c r="CX88" s="84"/>
      <c r="CY88" s="84"/>
      <c r="CZ88" s="84"/>
      <c r="DA88" s="290"/>
      <c r="DB88" s="84"/>
      <c r="DC88" s="291"/>
    </row>
    <row r="89" customFormat="false" ht="15" hidden="false" customHeight="true" outlineLevel="0" collapsed="false">
      <c r="E89" s="285"/>
      <c r="F89" s="166"/>
      <c r="J89" s="38"/>
      <c r="K89" s="38"/>
      <c r="N89" s="38"/>
      <c r="O89" s="41"/>
      <c r="P89" s="41"/>
      <c r="Q89" s="275"/>
      <c r="U89" s="181"/>
      <c r="V89" s="181"/>
      <c r="W89" s="276"/>
      <c r="AS89" s="38"/>
      <c r="AT89" s="37"/>
      <c r="AU89" s="292" t="s">
        <v>139</v>
      </c>
      <c r="AV89" s="292" t="n">
        <v>32</v>
      </c>
      <c r="AW89" s="289"/>
      <c r="AX89" s="242"/>
      <c r="AY89" s="242"/>
      <c r="AZ89" s="242"/>
      <c r="BA89" s="242"/>
      <c r="BB89" s="242"/>
      <c r="BC89" s="152"/>
      <c r="CU89" s="83"/>
      <c r="CV89" s="84"/>
      <c r="CW89" s="84"/>
      <c r="CX89" s="84"/>
      <c r="CY89" s="84"/>
      <c r="CZ89" s="84"/>
      <c r="DA89" s="290"/>
      <c r="DB89" s="84"/>
      <c r="DC89" s="291"/>
    </row>
    <row r="90" customFormat="false" ht="15" hidden="false" customHeight="true" outlineLevel="0" collapsed="false">
      <c r="E90" s="70"/>
      <c r="F90" s="143"/>
      <c r="I90" s="41"/>
      <c r="J90" s="41"/>
      <c r="K90" s="41"/>
      <c r="L90" s="274"/>
      <c r="M90" s="41"/>
      <c r="N90" s="38"/>
      <c r="O90" s="281"/>
      <c r="P90" s="281"/>
      <c r="Q90" s="275"/>
      <c r="U90" s="181"/>
      <c r="V90" s="181"/>
      <c r="W90" s="273"/>
      <c r="AS90" s="38"/>
      <c r="AV90" s="293"/>
      <c r="AW90" s="293"/>
      <c r="AX90" s="293"/>
      <c r="AY90" s="293"/>
      <c r="AZ90" s="293"/>
      <c r="BA90" s="293"/>
      <c r="BB90" s="38"/>
      <c r="BC90" s="38"/>
      <c r="CF90" s="83"/>
      <c r="CG90" s="84"/>
      <c r="CH90" s="84"/>
      <c r="CI90" s="84"/>
      <c r="CJ90" s="84"/>
      <c r="CK90" s="84"/>
      <c r="CL90" s="290"/>
      <c r="CM90" s="84"/>
      <c r="CN90" s="291"/>
      <c r="CU90" s="83"/>
      <c r="CV90" s="84"/>
      <c r="CW90" s="84"/>
      <c r="CX90" s="84"/>
      <c r="CY90" s="84"/>
      <c r="CZ90" s="84"/>
      <c r="DA90" s="290"/>
      <c r="DB90" s="84"/>
      <c r="DC90" s="291"/>
    </row>
    <row r="91" customFormat="false" ht="15" hidden="false" customHeight="true" outlineLevel="0" collapsed="false">
      <c r="E91" s="70"/>
      <c r="F91" s="143"/>
      <c r="I91" s="294" t="s">
        <v>329</v>
      </c>
      <c r="J91" s="220" t="s">
        <v>330</v>
      </c>
      <c r="K91" s="221" t="n">
        <v>5</v>
      </c>
      <c r="L91" s="274"/>
      <c r="M91" s="41"/>
      <c r="N91" s="38"/>
      <c r="O91" s="41"/>
      <c r="P91" s="41"/>
      <c r="Q91" s="275"/>
      <c r="U91" s="166"/>
      <c r="V91" s="166"/>
      <c r="W91" s="166"/>
      <c r="Y91" s="41"/>
      <c r="Z91" s="41"/>
      <c r="AA91" s="41"/>
      <c r="AB91" s="41"/>
      <c r="AC91" s="41"/>
      <c r="AD91" s="41"/>
      <c r="AE91" s="41"/>
      <c r="AF91" s="41"/>
      <c r="AG91" s="41"/>
      <c r="AS91" s="38"/>
      <c r="AV91" s="293"/>
      <c r="AW91" s="293"/>
      <c r="AX91" s="293"/>
      <c r="AY91" s="293"/>
      <c r="AZ91" s="293"/>
      <c r="BA91" s="293"/>
      <c r="BB91" s="38"/>
      <c r="BC91" s="38"/>
      <c r="CF91" s="83"/>
      <c r="CG91" s="84"/>
      <c r="CH91" s="84"/>
      <c r="CI91" s="84"/>
      <c r="CJ91" s="84"/>
      <c r="CK91" s="84"/>
      <c r="CL91" s="290"/>
      <c r="CM91" s="84"/>
      <c r="CN91" s="291"/>
      <c r="CU91" s="83"/>
      <c r="CV91" s="84"/>
      <c r="CW91" s="84"/>
      <c r="CX91" s="84"/>
      <c r="CY91" s="84"/>
      <c r="CZ91" s="84"/>
      <c r="DA91" s="290"/>
      <c r="DB91" s="84"/>
      <c r="DC91" s="291"/>
    </row>
    <row r="92" customFormat="false" ht="15" hidden="false" customHeight="true" outlineLevel="0" collapsed="false">
      <c r="E92" s="70"/>
      <c r="F92" s="143"/>
      <c r="I92" s="294"/>
      <c r="J92" s="231" t="s">
        <v>79</v>
      </c>
      <c r="K92" s="146" t="n">
        <v>4</v>
      </c>
      <c r="L92" s="274"/>
      <c r="M92" s="41"/>
      <c r="N92" s="38"/>
      <c r="O92" s="41"/>
      <c r="P92" s="41"/>
      <c r="Q92" s="275"/>
      <c r="U92" s="166"/>
      <c r="V92" s="166"/>
      <c r="W92" s="166"/>
      <c r="Y92" s="41"/>
      <c r="Z92" s="41"/>
      <c r="AA92" s="41"/>
      <c r="AB92" s="41"/>
      <c r="AC92" s="41"/>
      <c r="AD92" s="41"/>
      <c r="AE92" s="41"/>
      <c r="AF92" s="41"/>
      <c r="AG92" s="41"/>
      <c r="AK92" s="84"/>
      <c r="AL92" s="84"/>
      <c r="AS92" s="38"/>
      <c r="AT92" s="295" t="s">
        <v>329</v>
      </c>
      <c r="AU92" s="296" t="s">
        <v>330</v>
      </c>
      <c r="AV92" s="241" t="n">
        <f aca="false">(AW92+AX92+AZ92+BA92)/4</f>
        <v>2.2075</v>
      </c>
      <c r="AW92" s="241" t="n">
        <v>3</v>
      </c>
      <c r="AX92" s="247" t="n">
        <v>0.79</v>
      </c>
      <c r="AY92" s="279"/>
      <c r="AZ92" s="247" t="n">
        <v>0.17</v>
      </c>
      <c r="BA92" s="241" t="n">
        <v>4.87</v>
      </c>
      <c r="BB92" s="152"/>
      <c r="BC92" s="152"/>
      <c r="CF92" s="83"/>
      <c r="CG92" s="84"/>
      <c r="CH92" s="84"/>
      <c r="CI92" s="84"/>
      <c r="CJ92" s="84"/>
      <c r="CK92" s="84"/>
      <c r="CL92" s="290"/>
      <c r="CM92" s="84"/>
      <c r="CN92" s="291"/>
      <c r="CU92" s="83"/>
      <c r="CV92" s="84"/>
      <c r="CW92" s="84"/>
      <c r="CX92" s="84"/>
      <c r="CY92" s="84"/>
      <c r="CZ92" s="84"/>
      <c r="DA92" s="290"/>
      <c r="DB92" s="84"/>
      <c r="DC92" s="291"/>
    </row>
    <row r="93" customFormat="false" ht="15" hidden="false" customHeight="true" outlineLevel="0" collapsed="false">
      <c r="D93" s="297"/>
      <c r="E93" s="70"/>
      <c r="F93" s="143"/>
      <c r="I93" s="294"/>
      <c r="J93" s="231" t="s">
        <v>66</v>
      </c>
      <c r="K93" s="146" t="n">
        <v>1</v>
      </c>
      <c r="L93" s="298"/>
      <c r="M93" s="38"/>
      <c r="N93" s="38"/>
      <c r="O93" s="41"/>
      <c r="P93" s="41"/>
      <c r="Q93" s="275"/>
      <c r="U93" s="282"/>
      <c r="V93" s="282"/>
      <c r="W93" s="282"/>
      <c r="Y93" s="41"/>
      <c r="Z93" s="41"/>
      <c r="AA93" s="41"/>
      <c r="AC93" s="41"/>
      <c r="AD93" s="41"/>
      <c r="AE93" s="41"/>
      <c r="AF93" s="41"/>
      <c r="AG93" s="41"/>
      <c r="AK93" s="84"/>
      <c r="AL93" s="84"/>
      <c r="AS93" s="38"/>
      <c r="AT93" s="295"/>
      <c r="AU93" s="296" t="s">
        <v>79</v>
      </c>
      <c r="AV93" s="241" t="n">
        <f aca="false">(AX93+AY93+AZ93)/3</f>
        <v>3.10666666666667</v>
      </c>
      <c r="AW93" s="299"/>
      <c r="AX93" s="247" t="n">
        <v>0.14</v>
      </c>
      <c r="AY93" s="241" t="n">
        <v>4.18</v>
      </c>
      <c r="AZ93" s="241" t="n">
        <v>5</v>
      </c>
      <c r="BA93" s="247"/>
      <c r="BB93" s="152"/>
      <c r="BC93" s="152"/>
      <c r="CF93" s="83"/>
      <c r="CG93" s="84"/>
      <c r="CH93" s="84"/>
      <c r="CI93" s="84"/>
      <c r="CJ93" s="84"/>
      <c r="CK93" s="84"/>
      <c r="CL93" s="290"/>
      <c r="CM93" s="84"/>
      <c r="CN93" s="291"/>
      <c r="CU93" s="83"/>
      <c r="CV93" s="84"/>
      <c r="CW93" s="84"/>
      <c r="CX93" s="84"/>
      <c r="CY93" s="84"/>
      <c r="CZ93" s="84"/>
      <c r="DA93" s="290"/>
      <c r="DB93" s="84"/>
      <c r="DC93" s="291"/>
    </row>
    <row r="94" customFormat="false" ht="15" hidden="false" customHeight="true" outlineLevel="0" collapsed="false">
      <c r="D94" s="297"/>
      <c r="E94" s="70"/>
      <c r="F94" s="143"/>
      <c r="I94" s="294"/>
      <c r="J94" s="231" t="s">
        <v>50</v>
      </c>
      <c r="K94" s="146" t="n">
        <v>4</v>
      </c>
      <c r="L94" s="298"/>
      <c r="M94" s="38"/>
      <c r="N94" s="38"/>
      <c r="O94" s="41"/>
      <c r="P94" s="41"/>
      <c r="Q94" s="275"/>
      <c r="U94" s="282"/>
      <c r="V94" s="282"/>
      <c r="W94" s="282"/>
      <c r="Y94" s="41"/>
      <c r="Z94" s="41"/>
      <c r="AA94" s="41"/>
      <c r="AB94" s="41"/>
      <c r="AC94" s="41"/>
      <c r="AD94" s="41"/>
      <c r="AE94" s="41"/>
      <c r="AF94" s="41"/>
      <c r="AG94" s="41"/>
      <c r="AK94" s="84"/>
      <c r="AL94" s="84"/>
      <c r="AS94" s="38"/>
      <c r="AT94" s="295"/>
      <c r="AU94" s="296" t="s">
        <v>66</v>
      </c>
      <c r="AV94" s="241" t="n">
        <v>2.14</v>
      </c>
      <c r="AW94" s="241" t="n">
        <v>2.14</v>
      </c>
      <c r="AX94" s="247"/>
      <c r="AY94" s="247"/>
      <c r="AZ94" s="247"/>
      <c r="BA94" s="247"/>
      <c r="BB94" s="152"/>
      <c r="BC94" s="152"/>
      <c r="CF94" s="83"/>
      <c r="CG94" s="84"/>
      <c r="CH94" s="84"/>
      <c r="CI94" s="84"/>
      <c r="CJ94" s="84"/>
      <c r="CK94" s="84"/>
      <c r="CL94" s="290"/>
      <c r="CM94" s="84"/>
      <c r="CN94" s="291"/>
      <c r="CU94" s="83"/>
      <c r="CV94" s="84"/>
      <c r="CW94" s="84"/>
      <c r="CX94" s="84"/>
      <c r="CY94" s="84"/>
      <c r="CZ94" s="84"/>
      <c r="DA94" s="290"/>
      <c r="DB94" s="84"/>
      <c r="DC94" s="291"/>
    </row>
    <row r="95" customFormat="false" ht="15" hidden="false" customHeight="true" outlineLevel="0" collapsed="false">
      <c r="D95" s="297"/>
      <c r="E95" s="70"/>
      <c r="F95" s="143"/>
      <c r="I95" s="294"/>
      <c r="J95" s="231" t="s">
        <v>115</v>
      </c>
      <c r="K95" s="146" t="n">
        <v>2</v>
      </c>
      <c r="L95" s="298"/>
      <c r="M95" s="38"/>
      <c r="N95" s="38"/>
      <c r="O95" s="281"/>
      <c r="P95" s="281"/>
      <c r="Q95" s="275"/>
      <c r="U95" s="282"/>
      <c r="V95" s="282"/>
      <c r="W95" s="282"/>
      <c r="AE95" s="41"/>
      <c r="AF95" s="41"/>
      <c r="AG95" s="41"/>
      <c r="AK95" s="84"/>
      <c r="AL95" s="84"/>
      <c r="AN95" s="38"/>
      <c r="AO95" s="38"/>
      <c r="AP95" s="38"/>
      <c r="AQ95" s="38"/>
      <c r="AR95" s="38"/>
      <c r="AS95" s="38"/>
      <c r="AT95" s="295"/>
      <c r="AU95" s="296" t="s">
        <v>50</v>
      </c>
      <c r="AV95" s="247" t="n">
        <f aca="false">(AW95+AX95+AY95)/3</f>
        <v>0.566666666666667</v>
      </c>
      <c r="AW95" s="247" t="n">
        <v>0.69</v>
      </c>
      <c r="AX95" s="247" t="n">
        <v>0.17</v>
      </c>
      <c r="AY95" s="247" t="n">
        <v>0.84</v>
      </c>
      <c r="AZ95" s="299"/>
      <c r="BA95" s="247"/>
      <c r="BB95" s="152"/>
      <c r="BC95" s="152"/>
      <c r="CF95" s="83"/>
      <c r="CG95" s="84"/>
      <c r="CH95" s="84"/>
      <c r="CI95" s="84"/>
      <c r="CJ95" s="84"/>
      <c r="CK95" s="84"/>
      <c r="CL95" s="290"/>
      <c r="CM95" s="84"/>
      <c r="CN95" s="291"/>
      <c r="CU95" s="83"/>
      <c r="CV95" s="84"/>
      <c r="CW95" s="84"/>
      <c r="CX95" s="84"/>
      <c r="CY95" s="84"/>
      <c r="CZ95" s="84"/>
      <c r="DA95" s="290"/>
      <c r="DB95" s="84"/>
      <c r="DC95" s="291"/>
    </row>
    <row r="96" customFormat="false" ht="15" hidden="false" customHeight="true" outlineLevel="0" collapsed="false">
      <c r="D96" s="297"/>
      <c r="E96" s="243"/>
      <c r="F96" s="143"/>
      <c r="G96" s="166"/>
      <c r="H96" s="215"/>
      <c r="I96" s="294"/>
      <c r="J96" s="231" t="s">
        <v>46</v>
      </c>
      <c r="K96" s="146" t="n">
        <v>7</v>
      </c>
      <c r="L96" s="298"/>
      <c r="M96" s="38"/>
      <c r="N96" s="38"/>
      <c r="O96" s="38"/>
      <c r="P96" s="38"/>
      <c r="Q96" s="38"/>
      <c r="AE96" s="38"/>
      <c r="AF96" s="41"/>
      <c r="AG96" s="41"/>
      <c r="AN96" s="38"/>
      <c r="AO96" s="38"/>
      <c r="AP96" s="38"/>
      <c r="AQ96" s="38"/>
      <c r="AR96" s="38"/>
      <c r="AS96" s="38"/>
      <c r="AT96" s="295"/>
      <c r="AU96" s="296" t="s">
        <v>115</v>
      </c>
      <c r="AV96" s="247" t="n">
        <v>0.18</v>
      </c>
      <c r="AW96" s="279"/>
      <c r="AX96" s="247" t="n">
        <v>0.18</v>
      </c>
      <c r="AY96" s="247"/>
      <c r="AZ96" s="247"/>
      <c r="BA96" s="247"/>
      <c r="BB96" s="152"/>
      <c r="BC96" s="152"/>
      <c r="CF96" s="83"/>
      <c r="CG96" s="84"/>
      <c r="CH96" s="84"/>
      <c r="CI96" s="84"/>
      <c r="CJ96" s="84"/>
      <c r="CK96" s="84"/>
      <c r="CL96" s="290"/>
      <c r="CM96" s="84"/>
      <c r="CN96" s="291"/>
      <c r="CU96" s="83"/>
      <c r="CV96" s="84"/>
      <c r="CW96" s="84"/>
      <c r="CX96" s="84"/>
      <c r="CY96" s="84"/>
      <c r="CZ96" s="84"/>
      <c r="DA96" s="290"/>
      <c r="DB96" s="84"/>
      <c r="DC96" s="291"/>
    </row>
    <row r="97" customFormat="false" ht="15" hidden="false" customHeight="true" outlineLevel="0" collapsed="false">
      <c r="D97" s="297"/>
      <c r="E97" s="143"/>
      <c r="F97" s="143"/>
      <c r="G97" s="166"/>
      <c r="H97" s="215"/>
      <c r="I97" s="294"/>
      <c r="J97" s="231" t="s">
        <v>122</v>
      </c>
      <c r="K97" s="146" t="n">
        <v>1</v>
      </c>
      <c r="L97" s="298"/>
      <c r="M97" s="38"/>
      <c r="N97" s="38"/>
      <c r="Q97" s="275"/>
      <c r="AE97" s="38"/>
      <c r="AF97" s="41"/>
      <c r="AG97" s="41"/>
      <c r="AN97" s="38"/>
      <c r="AO97" s="38"/>
      <c r="AP97" s="38"/>
      <c r="AQ97" s="38"/>
      <c r="AR97" s="38"/>
      <c r="AS97" s="38"/>
      <c r="AT97" s="295"/>
      <c r="AU97" s="296" t="s">
        <v>46</v>
      </c>
      <c r="AV97" s="247" t="n">
        <f aca="false">(AW97+AX97+AY97+AZ97+BA97+BB97+BC97)/7</f>
        <v>0.818285714285714</v>
      </c>
      <c r="AW97" s="247" t="n">
        <v>0.76</v>
      </c>
      <c r="AX97" s="247" t="n">
        <v>1.01</v>
      </c>
      <c r="AY97" s="247" t="n">
        <v>0.008</v>
      </c>
      <c r="AZ97" s="247" t="n">
        <v>0.18</v>
      </c>
      <c r="BA97" s="247" t="n">
        <v>0.96</v>
      </c>
      <c r="BB97" s="152" t="n">
        <v>0.89</v>
      </c>
      <c r="BC97" s="152" t="n">
        <v>1.92</v>
      </c>
      <c r="CF97" s="83"/>
      <c r="CG97" s="84"/>
      <c r="CH97" s="84"/>
      <c r="CI97" s="84"/>
      <c r="CJ97" s="84"/>
      <c r="CK97" s="84"/>
      <c r="CL97" s="290"/>
      <c r="CM97" s="84"/>
      <c r="CN97" s="291"/>
      <c r="CU97" s="83"/>
      <c r="CV97" s="84"/>
      <c r="CW97" s="84"/>
      <c r="CX97" s="84"/>
      <c r="CY97" s="84"/>
      <c r="CZ97" s="84"/>
      <c r="DA97" s="290"/>
      <c r="DB97" s="84"/>
      <c r="DC97" s="291"/>
    </row>
    <row r="98" customFormat="false" ht="15" hidden="false" customHeight="true" outlineLevel="0" collapsed="false">
      <c r="D98" s="297"/>
      <c r="E98" s="143"/>
      <c r="F98" s="143"/>
      <c r="G98" s="166"/>
      <c r="H98" s="215"/>
      <c r="I98" s="294"/>
      <c r="J98" s="287" t="s">
        <v>139</v>
      </c>
      <c r="K98" s="288" t="n">
        <f aca="false">K97+K91+K93+K92+K94+K95+K96</f>
        <v>24</v>
      </c>
      <c r="L98" s="298"/>
      <c r="M98" s="38"/>
      <c r="N98" s="38"/>
      <c r="O98" s="300"/>
      <c r="P98" s="300"/>
      <c r="Q98" s="275"/>
      <c r="AE98" s="38"/>
      <c r="AF98" s="41"/>
      <c r="AG98" s="41"/>
      <c r="AN98" s="38"/>
      <c r="AO98" s="38"/>
      <c r="AP98" s="38"/>
      <c r="AQ98" s="38"/>
      <c r="AR98" s="38"/>
      <c r="AS98" s="38"/>
      <c r="AT98" s="295"/>
      <c r="AU98" s="296" t="s">
        <v>122</v>
      </c>
      <c r="AV98" s="241" t="n">
        <v>8</v>
      </c>
      <c r="AW98" s="241" t="n">
        <v>8</v>
      </c>
      <c r="AX98" s="247"/>
      <c r="AY98" s="247"/>
      <c r="AZ98" s="247"/>
      <c r="BA98" s="247"/>
      <c r="BB98" s="152"/>
      <c r="BC98" s="152"/>
      <c r="CF98" s="83"/>
      <c r="CG98" s="84"/>
      <c r="CH98" s="84"/>
      <c r="CI98" s="84"/>
      <c r="CJ98" s="84"/>
      <c r="CK98" s="84"/>
      <c r="CL98" s="290"/>
      <c r="CM98" s="84"/>
      <c r="CN98" s="291"/>
      <c r="CU98" s="83"/>
      <c r="CV98" s="84"/>
      <c r="CW98" s="84"/>
      <c r="CX98" s="84"/>
      <c r="CY98" s="84"/>
      <c r="CZ98" s="84"/>
      <c r="DA98" s="290"/>
      <c r="DB98" s="84"/>
      <c r="DC98" s="291"/>
    </row>
    <row r="99" customFormat="false" ht="15" hidden="false" customHeight="true" outlineLevel="0" collapsed="false">
      <c r="D99" s="297"/>
      <c r="E99" s="143"/>
      <c r="F99" s="143"/>
      <c r="G99" s="166"/>
      <c r="H99" s="215"/>
      <c r="I99" s="41"/>
      <c r="J99" s="41"/>
      <c r="K99" s="41"/>
      <c r="L99" s="298"/>
      <c r="M99" s="38"/>
      <c r="N99" s="38"/>
      <c r="O99" s="41"/>
      <c r="P99" s="41"/>
      <c r="Q99" s="41"/>
      <c r="AE99" s="38"/>
      <c r="AF99" s="38"/>
      <c r="AG99" s="38"/>
      <c r="AN99" s="38"/>
      <c r="AO99" s="38"/>
      <c r="AP99" s="38"/>
      <c r="AQ99" s="38"/>
      <c r="AR99" s="38"/>
      <c r="AS99" s="38"/>
      <c r="AT99" s="295"/>
      <c r="AU99" s="301" t="s">
        <v>139</v>
      </c>
      <c r="AV99" s="302" t="n">
        <v>24</v>
      </c>
      <c r="AW99" s="247"/>
      <c r="AX99" s="247"/>
      <c r="AY99" s="247"/>
      <c r="AZ99" s="247"/>
      <c r="BA99" s="247"/>
      <c r="BB99" s="152"/>
      <c r="BC99" s="152"/>
      <c r="CF99" s="83"/>
      <c r="CG99" s="84"/>
      <c r="CH99" s="84"/>
      <c r="CI99" s="84"/>
      <c r="CJ99" s="84"/>
      <c r="CK99" s="84"/>
      <c r="CL99" s="290"/>
      <c r="CM99" s="84"/>
      <c r="CN99" s="291"/>
      <c r="CU99" s="83"/>
      <c r="CV99" s="84"/>
      <c r="CW99" s="84"/>
      <c r="CX99" s="84"/>
      <c r="CY99" s="84"/>
      <c r="CZ99" s="84"/>
      <c r="DA99" s="290"/>
      <c r="DB99" s="84"/>
      <c r="DC99" s="291"/>
    </row>
    <row r="100" customFormat="false" ht="15" hidden="false" customHeight="true" outlineLevel="0" collapsed="false">
      <c r="D100" s="297"/>
      <c r="E100" s="143"/>
      <c r="F100" s="143"/>
      <c r="G100" s="166"/>
      <c r="H100" s="215"/>
      <c r="I100" s="303" t="s">
        <v>214</v>
      </c>
      <c r="J100" s="220" t="s">
        <v>331</v>
      </c>
      <c r="K100" s="221" t="n">
        <v>1</v>
      </c>
      <c r="L100" s="298"/>
      <c r="M100" s="38"/>
      <c r="N100" s="38"/>
      <c r="O100" s="41"/>
      <c r="P100" s="41"/>
      <c r="Q100" s="41"/>
      <c r="AE100" s="38"/>
      <c r="AF100" s="38"/>
      <c r="AG100" s="38"/>
      <c r="AN100" s="38"/>
      <c r="AO100" s="38"/>
      <c r="AP100" s="38"/>
      <c r="AQ100" s="38"/>
      <c r="AR100" s="38"/>
      <c r="AS100" s="38"/>
      <c r="AT100" s="38"/>
      <c r="AU100" s="38"/>
      <c r="AV100" s="304"/>
      <c r="AW100" s="304"/>
      <c r="AX100" s="304"/>
      <c r="AY100" s="304"/>
      <c r="AZ100" s="304"/>
      <c r="BA100" s="304"/>
      <c r="BB100" s="38"/>
      <c r="BC100" s="38"/>
      <c r="CF100" s="83"/>
      <c r="CG100" s="84"/>
      <c r="CH100" s="84"/>
      <c r="CI100" s="84"/>
      <c r="CJ100" s="84"/>
      <c r="CK100" s="84"/>
      <c r="CL100" s="290"/>
      <c r="CM100" s="84"/>
      <c r="CN100" s="291"/>
      <c r="CU100" s="83"/>
      <c r="CV100" s="84"/>
      <c r="CW100" s="84"/>
      <c r="CX100" s="84"/>
      <c r="CY100" s="84"/>
      <c r="CZ100" s="84"/>
      <c r="DA100" s="290"/>
      <c r="DB100" s="84"/>
      <c r="DC100" s="291"/>
    </row>
    <row r="101" customFormat="false" ht="15" hidden="false" customHeight="true" outlineLevel="0" collapsed="false">
      <c r="D101" s="297"/>
      <c r="E101" s="41"/>
      <c r="F101" s="41"/>
      <c r="G101" s="282"/>
      <c r="H101" s="245"/>
      <c r="I101" s="303"/>
      <c r="J101" s="231" t="s">
        <v>81</v>
      </c>
      <c r="K101" s="146" t="n">
        <v>6</v>
      </c>
      <c r="L101" s="298"/>
      <c r="M101" s="38"/>
      <c r="N101" s="38"/>
      <c r="O101" s="38"/>
      <c r="P101" s="38"/>
      <c r="Q101" s="38"/>
      <c r="Z101" s="84"/>
      <c r="AB101" s="246"/>
      <c r="AC101" s="246"/>
      <c r="AD101" s="305"/>
      <c r="AN101" s="38"/>
      <c r="AO101" s="38"/>
      <c r="AP101" s="38"/>
      <c r="AQ101" s="38"/>
      <c r="AR101" s="38"/>
      <c r="AS101" s="38"/>
      <c r="AT101" s="37" t="s">
        <v>214</v>
      </c>
      <c r="AU101" s="231" t="s">
        <v>331</v>
      </c>
      <c r="AV101" s="241" t="n">
        <v>12</v>
      </c>
      <c r="AW101" s="247" t="n">
        <v>12</v>
      </c>
      <c r="AX101" s="247"/>
      <c r="AY101" s="247"/>
      <c r="AZ101" s="247"/>
      <c r="BA101" s="247"/>
      <c r="BB101" s="37"/>
      <c r="BC101" s="37"/>
      <c r="CF101" s="83"/>
      <c r="CG101" s="84"/>
      <c r="CH101" s="84"/>
      <c r="CI101" s="84"/>
      <c r="CJ101" s="84"/>
      <c r="CK101" s="84"/>
      <c r="CL101" s="290"/>
      <c r="CM101" s="84"/>
      <c r="CN101" s="291"/>
      <c r="CU101" s="83"/>
      <c r="CV101" s="84"/>
      <c r="CW101" s="84"/>
      <c r="CX101" s="84"/>
      <c r="CY101" s="84"/>
      <c r="CZ101" s="84"/>
      <c r="DA101" s="290"/>
      <c r="DB101" s="84"/>
      <c r="DC101" s="291"/>
    </row>
    <row r="102" customFormat="false" ht="15" hidden="false" customHeight="true" outlineLevel="0" collapsed="false">
      <c r="D102" s="297"/>
      <c r="E102" s="143"/>
      <c r="F102" s="143"/>
      <c r="H102" s="215"/>
      <c r="I102" s="303"/>
      <c r="J102" s="231" t="s">
        <v>332</v>
      </c>
      <c r="K102" s="146" t="n">
        <v>1</v>
      </c>
      <c r="L102" s="298"/>
      <c r="M102" s="38"/>
      <c r="N102" s="38"/>
      <c r="O102" s="38"/>
      <c r="P102" s="38"/>
      <c r="Q102" s="38"/>
      <c r="AB102" s="246"/>
      <c r="AC102" s="246"/>
      <c r="AD102" s="305"/>
      <c r="AE102" s="38"/>
      <c r="AN102" s="38"/>
      <c r="AO102" s="38"/>
      <c r="AP102" s="38"/>
      <c r="AQ102" s="38"/>
      <c r="AR102" s="38"/>
      <c r="AS102" s="38"/>
      <c r="AT102" s="37"/>
      <c r="AU102" s="231" t="s">
        <v>81</v>
      </c>
      <c r="AV102" s="247" t="n">
        <f aca="false">(AW102+AX102+AY102+AZ102+BA102+BB102)/6</f>
        <v>0.79</v>
      </c>
      <c r="AW102" s="247" t="n">
        <v>0.9</v>
      </c>
      <c r="AX102" s="247" t="n">
        <v>0.05</v>
      </c>
      <c r="AY102" s="249" t="s">
        <v>333</v>
      </c>
      <c r="AZ102" s="249" t="s">
        <v>334</v>
      </c>
      <c r="BA102" s="249" t="s">
        <v>335</v>
      </c>
      <c r="BB102" s="306" t="n">
        <v>2.1</v>
      </c>
      <c r="BC102" s="37"/>
      <c r="CF102" s="83"/>
      <c r="CG102" s="84"/>
      <c r="CH102" s="84"/>
      <c r="CI102" s="84"/>
      <c r="CJ102" s="84"/>
      <c r="CK102" s="84"/>
      <c r="CL102" s="290"/>
      <c r="CM102" s="84"/>
      <c r="CN102" s="291"/>
      <c r="CU102" s="83"/>
      <c r="CV102" s="84"/>
      <c r="CW102" s="84"/>
      <c r="CX102" s="84"/>
      <c r="CY102" s="84"/>
      <c r="CZ102" s="84"/>
      <c r="DA102" s="290"/>
      <c r="DB102" s="84"/>
      <c r="DC102" s="291"/>
    </row>
    <row r="103" customFormat="false" ht="15" hidden="false" customHeight="true" outlineLevel="0" collapsed="false">
      <c r="D103" s="297"/>
      <c r="E103" s="70"/>
      <c r="F103" s="41"/>
      <c r="G103" s="307"/>
      <c r="H103" s="308"/>
      <c r="I103" s="303"/>
      <c r="J103" s="287" t="s">
        <v>139</v>
      </c>
      <c r="K103" s="288" t="n">
        <f aca="false">K100+K101+K102</f>
        <v>8</v>
      </c>
      <c r="L103" s="298"/>
      <c r="M103" s="38"/>
      <c r="N103" s="38"/>
      <c r="O103" s="38"/>
      <c r="P103" s="38"/>
      <c r="Q103" s="38"/>
      <c r="AC103" s="213"/>
      <c r="AD103" s="214"/>
      <c r="AN103" s="38"/>
      <c r="AO103" s="38"/>
      <c r="AP103" s="38"/>
      <c r="AQ103" s="38"/>
      <c r="AR103" s="38"/>
      <c r="AS103" s="38"/>
      <c r="AT103" s="37"/>
      <c r="AU103" s="231" t="s">
        <v>332</v>
      </c>
      <c r="AV103" s="247"/>
      <c r="AW103" s="279"/>
      <c r="AX103" s="241"/>
      <c r="AY103" s="247"/>
      <c r="AZ103" s="247"/>
      <c r="BA103" s="247"/>
      <c r="BB103" s="37"/>
      <c r="BC103" s="37"/>
      <c r="CF103" s="83"/>
      <c r="CG103" s="84"/>
      <c r="CH103" s="84"/>
      <c r="CI103" s="84"/>
      <c r="CJ103" s="84"/>
      <c r="CK103" s="84"/>
      <c r="CL103" s="290"/>
      <c r="CM103" s="84"/>
      <c r="CN103" s="291"/>
      <c r="CU103" s="83"/>
      <c r="CV103" s="84"/>
      <c r="CW103" s="84"/>
      <c r="CX103" s="84"/>
      <c r="CY103" s="84"/>
      <c r="CZ103" s="84"/>
      <c r="DA103" s="290"/>
      <c r="DB103" s="84"/>
      <c r="DC103" s="291"/>
    </row>
    <row r="104" customFormat="false" ht="15" hidden="false" customHeight="true" outlineLevel="0" collapsed="false">
      <c r="D104" s="297"/>
      <c r="E104" s="70"/>
      <c r="F104" s="41"/>
      <c r="H104" s="215"/>
      <c r="I104" s="38"/>
      <c r="J104" s="38"/>
      <c r="K104" s="38"/>
      <c r="L104" s="298"/>
      <c r="M104" s="38"/>
      <c r="N104" s="38"/>
      <c r="O104" s="38"/>
      <c r="P104" s="38"/>
      <c r="Q104" s="38"/>
      <c r="AC104" s="213"/>
      <c r="AD104" s="214"/>
      <c r="AN104" s="38"/>
      <c r="AO104" s="38"/>
      <c r="AP104" s="38"/>
      <c r="AQ104" s="38"/>
      <c r="AR104" s="38"/>
      <c r="AS104" s="38"/>
      <c r="AT104" s="37"/>
      <c r="AU104" s="292" t="s">
        <v>139</v>
      </c>
      <c r="AV104" s="302" t="n">
        <v>8</v>
      </c>
      <c r="AW104" s="247"/>
      <c r="AX104" s="247"/>
      <c r="AY104" s="247"/>
      <c r="AZ104" s="247"/>
      <c r="BA104" s="247"/>
      <c r="BB104" s="37"/>
      <c r="BC104" s="38"/>
      <c r="CF104" s="83"/>
      <c r="CG104" s="84"/>
      <c r="CH104" s="84"/>
      <c r="CI104" s="84"/>
      <c r="CJ104" s="84"/>
      <c r="CK104" s="84"/>
      <c r="CL104" s="290"/>
      <c r="CM104" s="84"/>
      <c r="CN104" s="291"/>
      <c r="CU104" s="83"/>
      <c r="CV104" s="84"/>
      <c r="CW104" s="84"/>
      <c r="CX104" s="84"/>
      <c r="CY104" s="84"/>
      <c r="CZ104" s="84"/>
      <c r="DA104" s="290"/>
      <c r="DB104" s="84"/>
      <c r="DC104" s="291"/>
    </row>
    <row r="105" customFormat="false" ht="15" hidden="false" customHeight="true" outlineLevel="0" collapsed="false">
      <c r="D105" s="297"/>
      <c r="E105" s="70"/>
      <c r="F105" s="41"/>
      <c r="H105" s="215"/>
      <c r="I105" s="41"/>
      <c r="J105" s="41"/>
      <c r="K105" s="41"/>
      <c r="L105" s="298"/>
      <c r="M105" s="38"/>
      <c r="N105" s="38"/>
      <c r="O105" s="38"/>
      <c r="P105" s="38"/>
      <c r="Q105" s="38"/>
      <c r="AC105" s="213"/>
      <c r="AD105" s="214"/>
      <c r="AN105" s="38"/>
      <c r="AO105" s="38"/>
      <c r="AP105" s="38"/>
      <c r="AQ105" s="38"/>
      <c r="AR105" s="38"/>
      <c r="AS105" s="38"/>
      <c r="AT105" s="38"/>
      <c r="AU105" s="38"/>
      <c r="AV105" s="304"/>
      <c r="AW105" s="304"/>
      <c r="AX105" s="304"/>
      <c r="AY105" s="304"/>
      <c r="AZ105" s="304"/>
      <c r="BA105" s="304"/>
      <c r="BB105" s="38"/>
      <c r="BC105" s="38"/>
      <c r="CF105" s="83"/>
      <c r="CG105" s="84"/>
      <c r="CH105" s="84"/>
      <c r="CI105" s="84"/>
      <c r="CJ105" s="84"/>
      <c r="CK105" s="84"/>
      <c r="CL105" s="290"/>
      <c r="CM105" s="84"/>
      <c r="CN105" s="309"/>
    </row>
    <row r="106" customFormat="false" ht="15" hidden="false" customHeight="true" outlineLevel="0" collapsed="false">
      <c r="D106" s="297"/>
      <c r="E106" s="70"/>
      <c r="F106" s="41"/>
      <c r="H106" s="245"/>
      <c r="I106" s="294" t="s">
        <v>218</v>
      </c>
      <c r="J106" s="220" t="s">
        <v>146</v>
      </c>
      <c r="K106" s="221" t="n">
        <v>1</v>
      </c>
      <c r="L106" s="298"/>
      <c r="M106" s="38"/>
      <c r="N106" s="38"/>
      <c r="O106" s="38"/>
      <c r="P106" s="38"/>
      <c r="Q106" s="38"/>
      <c r="AC106" s="213"/>
      <c r="AD106" s="214"/>
      <c r="AN106" s="38"/>
      <c r="AO106" s="38"/>
      <c r="AP106" s="38"/>
      <c r="AQ106" s="38"/>
      <c r="AR106" s="38"/>
      <c r="AS106" s="38"/>
      <c r="AT106" s="38"/>
      <c r="AU106" s="38"/>
      <c r="AV106" s="304"/>
      <c r="AW106" s="304"/>
      <c r="AX106" s="304"/>
      <c r="AY106" s="304"/>
      <c r="AZ106" s="304"/>
      <c r="BA106" s="304"/>
      <c r="BB106" s="38"/>
      <c r="BC106" s="38"/>
      <c r="CF106" s="83"/>
      <c r="CG106" s="84"/>
      <c r="CH106" s="84"/>
      <c r="CI106" s="84"/>
      <c r="CJ106" s="84"/>
      <c r="CK106" s="84"/>
      <c r="CL106" s="290"/>
      <c r="CM106" s="84"/>
      <c r="CN106" s="291"/>
    </row>
    <row r="107" customFormat="false" ht="15" hidden="false" customHeight="true" outlineLevel="0" collapsed="false">
      <c r="D107" s="297"/>
      <c r="E107" s="70"/>
      <c r="F107" s="41"/>
      <c r="H107" s="215"/>
      <c r="I107" s="294"/>
      <c r="J107" s="310" t="s">
        <v>139</v>
      </c>
      <c r="K107" s="311" t="n">
        <v>1</v>
      </c>
      <c r="L107" s="298"/>
      <c r="M107" s="38"/>
      <c r="N107" s="38"/>
      <c r="O107" s="38"/>
      <c r="P107" s="38"/>
      <c r="Q107" s="38"/>
      <c r="AC107" s="213"/>
      <c r="AD107" s="214"/>
      <c r="AJ107" s="84"/>
      <c r="AN107" s="38"/>
      <c r="AO107" s="38"/>
      <c r="AP107" s="38"/>
      <c r="AQ107" s="38"/>
      <c r="AR107" s="38"/>
      <c r="AS107" s="38"/>
      <c r="AT107" s="312" t="s">
        <v>218</v>
      </c>
      <c r="AU107" s="220" t="s">
        <v>146</v>
      </c>
      <c r="AV107" s="247"/>
      <c r="AW107" s="279"/>
      <c r="AX107" s="247"/>
      <c r="AY107" s="247"/>
      <c r="AZ107" s="247"/>
      <c r="BA107" s="247"/>
      <c r="BB107" s="37"/>
      <c r="BC107" s="37"/>
      <c r="CF107" s="83"/>
      <c r="CG107" s="84"/>
      <c r="CH107" s="84"/>
      <c r="CI107" s="84"/>
      <c r="CJ107" s="84"/>
      <c r="CK107" s="84"/>
      <c r="CL107" s="290"/>
      <c r="CM107" s="84"/>
      <c r="CN107" s="291"/>
    </row>
    <row r="108" customFormat="false" ht="15" hidden="false" customHeight="true" outlineLevel="0" collapsed="false">
      <c r="D108" s="297"/>
      <c r="E108" s="70"/>
      <c r="F108" s="41"/>
      <c r="G108" s="285"/>
      <c r="H108" s="285"/>
      <c r="I108" s="41"/>
      <c r="J108" s="41"/>
      <c r="K108" s="41"/>
      <c r="L108" s="298"/>
      <c r="M108" s="38"/>
      <c r="N108" s="38"/>
      <c r="O108" s="38"/>
      <c r="P108" s="38"/>
      <c r="Q108" s="38"/>
      <c r="AC108" s="213"/>
      <c r="AD108" s="214"/>
      <c r="AJ108" s="84"/>
      <c r="AN108" s="38"/>
      <c r="AO108" s="38"/>
      <c r="AP108" s="38"/>
      <c r="AQ108" s="38"/>
      <c r="AR108" s="38"/>
      <c r="AS108" s="38"/>
      <c r="AT108" s="312"/>
      <c r="AU108" s="292" t="s">
        <v>139</v>
      </c>
      <c r="AV108" s="302" t="n">
        <f aca="false">1</f>
        <v>1</v>
      </c>
      <c r="AW108" s="247"/>
      <c r="AX108" s="247"/>
      <c r="AY108" s="247"/>
      <c r="AZ108" s="247"/>
      <c r="BA108" s="247"/>
      <c r="BB108" s="37"/>
      <c r="BC108" s="152"/>
      <c r="CF108" s="83"/>
      <c r="CG108" s="84"/>
      <c r="CH108" s="84"/>
      <c r="CI108" s="84"/>
      <c r="CJ108" s="84"/>
      <c r="CK108" s="84"/>
      <c r="CL108" s="290"/>
      <c r="CM108" s="84"/>
      <c r="CN108" s="291"/>
    </row>
    <row r="109" customFormat="false" ht="15" hidden="false" customHeight="true" outlineLevel="0" collapsed="false">
      <c r="D109" s="297"/>
      <c r="E109" s="70"/>
      <c r="F109" s="41"/>
      <c r="H109" s="215"/>
      <c r="I109" s="41"/>
      <c r="J109" s="41"/>
      <c r="K109" s="41"/>
      <c r="L109" s="298"/>
      <c r="M109" s="38"/>
      <c r="N109" s="38"/>
      <c r="O109" s="38"/>
      <c r="P109" s="38"/>
      <c r="Q109" s="38"/>
      <c r="AB109" s="313"/>
      <c r="AC109" s="313"/>
      <c r="AD109" s="305"/>
      <c r="AN109" s="38"/>
      <c r="AO109" s="38"/>
      <c r="AP109" s="38"/>
      <c r="AQ109" s="38"/>
      <c r="AR109" s="38"/>
      <c r="AS109" s="38"/>
      <c r="AT109" s="41"/>
      <c r="AU109" s="41"/>
      <c r="AV109" s="41"/>
      <c r="AW109" s="41"/>
      <c r="AX109" s="41"/>
      <c r="AY109" s="41"/>
      <c r="AZ109" s="41"/>
      <c r="BA109" s="41"/>
      <c r="BB109" s="41"/>
      <c r="BC109" s="38"/>
      <c r="CF109" s="83"/>
      <c r="CG109" s="84"/>
      <c r="CH109" s="84"/>
      <c r="CI109" s="84"/>
      <c r="CJ109" s="84"/>
      <c r="CK109" s="84"/>
      <c r="CL109" s="290"/>
      <c r="CM109" s="84"/>
      <c r="CN109" s="291"/>
    </row>
    <row r="110" customFormat="false" ht="15" hidden="false" customHeight="true" outlineLevel="0" collapsed="false">
      <c r="D110" s="297"/>
      <c r="E110" s="314"/>
      <c r="F110" s="314"/>
      <c r="H110" s="245"/>
      <c r="I110" s="315" t="s">
        <v>139</v>
      </c>
      <c r="J110" s="315"/>
      <c r="K110" s="316" t="n">
        <v>65</v>
      </c>
      <c r="L110" s="298"/>
      <c r="M110" s="38"/>
      <c r="N110" s="38"/>
      <c r="O110" s="38"/>
      <c r="P110" s="38"/>
      <c r="Q110" s="38"/>
      <c r="AB110" s="305"/>
      <c r="AC110" s="305"/>
      <c r="AN110" s="38"/>
      <c r="AO110" s="38"/>
      <c r="AP110" s="38"/>
      <c r="AQ110" s="38"/>
      <c r="AR110" s="38"/>
      <c r="AS110" s="38"/>
      <c r="AT110" s="38"/>
      <c r="AU110" s="38"/>
      <c r="AV110" s="38"/>
      <c r="AW110" s="38"/>
      <c r="AX110" s="38"/>
      <c r="AY110" s="38"/>
      <c r="AZ110" s="38"/>
      <c r="BA110" s="38"/>
      <c r="BB110" s="38"/>
      <c r="BC110" s="38"/>
      <c r="CF110" s="83"/>
      <c r="CG110" s="84"/>
      <c r="CH110" s="84"/>
      <c r="CI110" s="84"/>
      <c r="CJ110" s="84"/>
      <c r="CK110" s="84"/>
      <c r="CL110" s="290"/>
      <c r="CM110" s="84"/>
      <c r="CN110" s="291"/>
    </row>
    <row r="111" customFormat="false" ht="15" hidden="false" customHeight="true" outlineLevel="0" collapsed="false">
      <c r="D111" s="41"/>
      <c r="E111" s="41"/>
      <c r="F111" s="41"/>
      <c r="L111" s="298"/>
      <c r="M111" s="38"/>
      <c r="N111" s="38"/>
      <c r="O111" s="38"/>
      <c r="P111" s="38"/>
      <c r="Q111" s="38"/>
      <c r="AN111" s="38"/>
      <c r="AO111" s="38"/>
      <c r="AP111" s="38"/>
      <c r="AQ111" s="38"/>
      <c r="AR111" s="38"/>
      <c r="AS111" s="38"/>
      <c r="AT111" s="38"/>
      <c r="AU111" s="315" t="s">
        <v>139</v>
      </c>
      <c r="AV111" s="315"/>
      <c r="AW111" s="316" t="n">
        <f aca="false">AV89+AV99+AV104+AV108</f>
        <v>65</v>
      </c>
      <c r="AX111" s="38"/>
      <c r="AY111" s="38"/>
      <c r="AZ111" s="38"/>
      <c r="BA111" s="38"/>
      <c r="BB111" s="38"/>
      <c r="BC111" s="38"/>
      <c r="CF111" s="83"/>
      <c r="CG111" s="84"/>
      <c r="CH111" s="84"/>
      <c r="CI111" s="84"/>
      <c r="CJ111" s="84"/>
      <c r="CK111" s="84"/>
      <c r="CL111" s="290"/>
      <c r="CM111" s="84"/>
      <c r="CN111" s="291"/>
    </row>
    <row r="112" customFormat="false" ht="15" hidden="false" customHeight="true" outlineLevel="0" collapsed="false">
      <c r="D112" s="250"/>
      <c r="E112" s="143"/>
      <c r="F112" s="143"/>
      <c r="L112" s="298"/>
      <c r="M112" s="38"/>
      <c r="N112" s="38"/>
      <c r="O112" s="38"/>
      <c r="P112" s="38"/>
      <c r="Q112" s="38"/>
      <c r="AN112" s="38"/>
      <c r="AO112" s="38"/>
      <c r="AP112" s="38"/>
      <c r="AQ112" s="38"/>
      <c r="AR112" s="38"/>
      <c r="AS112" s="38"/>
      <c r="AT112" s="1"/>
      <c r="AX112" s="1"/>
      <c r="CF112" s="83"/>
      <c r="CG112" s="84"/>
      <c r="CH112" s="84"/>
      <c r="CI112" s="84"/>
      <c r="CJ112" s="84"/>
      <c r="CK112" s="84"/>
      <c r="CL112" s="290"/>
      <c r="CM112" s="84"/>
      <c r="CN112" s="291"/>
    </row>
    <row r="113" customFormat="false" ht="15" hidden="false" customHeight="true" outlineLevel="0" collapsed="false">
      <c r="D113" s="250"/>
      <c r="E113" s="70"/>
      <c r="F113" s="143"/>
      <c r="L113" s="298"/>
      <c r="M113" s="38"/>
      <c r="N113" s="38"/>
      <c r="O113" s="38"/>
      <c r="P113" s="38"/>
      <c r="Q113" s="38"/>
      <c r="AN113" s="38"/>
      <c r="AO113" s="38"/>
      <c r="AP113" s="38"/>
      <c r="AQ113" s="38"/>
      <c r="AR113" s="38"/>
      <c r="AS113" s="38"/>
      <c r="AT113" s="1"/>
      <c r="AX113" s="1"/>
      <c r="CF113" s="83"/>
      <c r="CG113" s="84"/>
      <c r="CH113" s="84"/>
      <c r="CI113" s="84"/>
      <c r="CJ113" s="84"/>
      <c r="CK113" s="84"/>
      <c r="CL113" s="290"/>
      <c r="CM113" s="84"/>
      <c r="CN113" s="291"/>
    </row>
    <row r="114" customFormat="false" ht="15" hidden="false" customHeight="true" outlineLevel="0" collapsed="false">
      <c r="D114" s="250"/>
      <c r="E114" s="70"/>
      <c r="F114" s="143"/>
      <c r="L114" s="298"/>
      <c r="M114" s="38"/>
      <c r="N114" s="38"/>
      <c r="O114" s="38"/>
      <c r="P114" s="38"/>
      <c r="Q114" s="38"/>
      <c r="AN114" s="38"/>
      <c r="AO114" s="38"/>
      <c r="AP114" s="38"/>
      <c r="AQ114" s="38"/>
      <c r="AR114" s="38"/>
      <c r="AS114" s="38"/>
      <c r="AT114" s="1"/>
      <c r="AX114" s="1"/>
    </row>
    <row r="115" customFormat="false" ht="15" hidden="false" customHeight="true" outlineLevel="0" collapsed="false">
      <c r="D115" s="250"/>
      <c r="E115" s="70"/>
      <c r="F115" s="143"/>
      <c r="L115" s="298"/>
      <c r="M115" s="38"/>
      <c r="N115" s="38"/>
      <c r="O115" s="41"/>
      <c r="P115" s="41"/>
      <c r="Q115" s="41"/>
      <c r="AN115" s="38"/>
      <c r="AO115" s="38"/>
      <c r="AP115" s="38"/>
      <c r="AQ115" s="38"/>
      <c r="AR115" s="38"/>
      <c r="AS115" s="38"/>
      <c r="AT115" s="1"/>
      <c r="AX115" s="1"/>
    </row>
    <row r="116" customFormat="false" ht="15" hidden="false" customHeight="true" outlineLevel="0" collapsed="false">
      <c r="D116" s="250"/>
      <c r="E116" s="70"/>
      <c r="F116" s="143"/>
      <c r="L116" s="298"/>
      <c r="M116" s="38"/>
      <c r="N116" s="38"/>
      <c r="O116" s="41"/>
      <c r="P116" s="41"/>
      <c r="Q116" s="41"/>
      <c r="AN116" s="38"/>
      <c r="AO116" s="38"/>
      <c r="AP116" s="38"/>
      <c r="AQ116" s="38"/>
      <c r="AR116" s="38"/>
      <c r="AS116" s="38"/>
      <c r="AT116" s="1"/>
      <c r="AX116" s="1"/>
    </row>
    <row r="117" customFormat="false" ht="15" hidden="false" customHeight="true" outlineLevel="0" collapsed="false">
      <c r="D117" s="250"/>
      <c r="E117" s="70"/>
      <c r="F117" s="143"/>
      <c r="L117" s="298"/>
      <c r="M117" s="38"/>
      <c r="N117" s="38"/>
      <c r="O117" s="317"/>
      <c r="P117" s="41"/>
      <c r="Q117" s="41"/>
      <c r="AN117" s="38"/>
      <c r="AO117" s="38"/>
      <c r="AP117" s="38"/>
      <c r="AQ117" s="38"/>
      <c r="AR117" s="38"/>
      <c r="AS117" s="38"/>
      <c r="AT117" s="1"/>
      <c r="AX117" s="1"/>
    </row>
    <row r="118" customFormat="false" ht="15" hidden="false" customHeight="true" outlineLevel="0" collapsed="false">
      <c r="D118" s="250"/>
      <c r="E118" s="41"/>
      <c r="F118" s="41"/>
      <c r="L118" s="298"/>
      <c r="M118" s="38"/>
      <c r="N118" s="38"/>
      <c r="O118" s="317"/>
      <c r="P118" s="41"/>
      <c r="Q118" s="41"/>
      <c r="AN118" s="38"/>
      <c r="AO118" s="38"/>
      <c r="AP118" s="38"/>
      <c r="AQ118" s="38"/>
      <c r="AR118" s="38"/>
      <c r="AS118" s="38"/>
      <c r="AT118" s="1"/>
      <c r="AX118" s="1"/>
    </row>
    <row r="119" customFormat="false" ht="15" hidden="false" customHeight="true" outlineLevel="0" collapsed="false">
      <c r="D119" s="250"/>
      <c r="E119" s="70"/>
      <c r="F119" s="143"/>
      <c r="L119" s="298"/>
      <c r="M119" s="38"/>
      <c r="N119" s="38"/>
      <c r="O119" s="41"/>
      <c r="P119" s="41"/>
      <c r="Q119" s="41"/>
      <c r="AN119" s="38"/>
      <c r="AO119" s="38"/>
      <c r="AP119" s="38"/>
      <c r="AQ119" s="38"/>
      <c r="AR119" s="38"/>
      <c r="AS119" s="38"/>
      <c r="AT119" s="1"/>
      <c r="AX119" s="1"/>
    </row>
    <row r="120" customFormat="false" ht="15" hidden="false" customHeight="true" outlineLevel="0" collapsed="false">
      <c r="D120" s="250"/>
      <c r="E120" s="70"/>
      <c r="F120" s="143"/>
      <c r="L120" s="298"/>
      <c r="M120" s="38"/>
      <c r="N120" s="38"/>
      <c r="O120" s="41"/>
      <c r="P120" s="41"/>
      <c r="Q120" s="41"/>
      <c r="AN120" s="38"/>
      <c r="AO120" s="38"/>
      <c r="AP120" s="38"/>
      <c r="AQ120" s="38"/>
      <c r="AR120" s="38"/>
      <c r="AS120" s="38"/>
      <c r="AT120" s="1"/>
      <c r="AX120" s="1"/>
    </row>
    <row r="121" customFormat="false" ht="15" hidden="false" customHeight="true" outlineLevel="0" collapsed="false">
      <c r="D121" s="250"/>
      <c r="E121" s="70"/>
      <c r="F121" s="41"/>
      <c r="L121" s="298"/>
      <c r="M121" s="38"/>
      <c r="N121" s="38"/>
      <c r="O121" s="41"/>
      <c r="P121" s="41"/>
      <c r="Q121" s="41"/>
      <c r="AN121" s="38"/>
      <c r="AO121" s="38"/>
      <c r="AP121" s="38"/>
      <c r="AQ121" s="38"/>
      <c r="AR121" s="38"/>
      <c r="AS121" s="38"/>
      <c r="AT121" s="1"/>
      <c r="AX121" s="1"/>
    </row>
    <row r="122" customFormat="false" ht="15" hidden="false" customHeight="true" outlineLevel="0" collapsed="false">
      <c r="D122" s="250"/>
      <c r="E122" s="314"/>
      <c r="F122" s="314"/>
      <c r="AN122" s="38"/>
      <c r="AO122" s="38"/>
      <c r="AP122" s="38"/>
      <c r="AQ122" s="38"/>
      <c r="AR122" s="38"/>
      <c r="AS122" s="38"/>
      <c r="AT122" s="1"/>
      <c r="AX122" s="1"/>
    </row>
    <row r="123" customFormat="false" ht="15" hidden="false" customHeight="true" outlineLevel="0" collapsed="false">
      <c r="D123" s="41"/>
      <c r="E123" s="41"/>
      <c r="F123" s="41"/>
      <c r="AN123" s="38"/>
      <c r="AO123" s="38"/>
      <c r="AP123" s="38"/>
      <c r="AQ123" s="38"/>
      <c r="AR123" s="38"/>
      <c r="AS123" s="38"/>
      <c r="AT123" s="1"/>
      <c r="AX123" s="84"/>
    </row>
    <row r="124" customFormat="false" ht="15" hidden="false" customHeight="true" outlineLevel="0" collapsed="false">
      <c r="D124" s="250"/>
      <c r="E124" s="143"/>
      <c r="F124" s="143"/>
      <c r="AN124" s="38"/>
      <c r="AO124" s="38"/>
      <c r="AP124" s="38"/>
      <c r="AQ124" s="38"/>
      <c r="AR124" s="38"/>
      <c r="AS124" s="38"/>
      <c r="AT124" s="1"/>
      <c r="AX124" s="84"/>
    </row>
    <row r="125" customFormat="false" ht="15" hidden="false" customHeight="true" outlineLevel="0" collapsed="false">
      <c r="D125" s="250"/>
      <c r="E125" s="143"/>
      <c r="F125" s="143"/>
      <c r="AP125" s="318"/>
      <c r="AQ125" s="38"/>
      <c r="AR125" s="214"/>
      <c r="AS125" s="1"/>
      <c r="AT125" s="1"/>
      <c r="AX125" s="1"/>
    </row>
    <row r="126" customFormat="false" ht="15" hidden="false" customHeight="true" outlineLevel="0" collapsed="false">
      <c r="D126" s="250"/>
      <c r="E126" s="41"/>
      <c r="F126" s="41"/>
      <c r="AP126" s="215"/>
      <c r="AQ126" s="38"/>
      <c r="AR126" s="214"/>
      <c r="AS126" s="1"/>
    </row>
    <row r="127" customFormat="false" ht="15" hidden="false" customHeight="true" outlineLevel="0" collapsed="false">
      <c r="D127" s="250"/>
      <c r="E127" s="143"/>
      <c r="F127" s="143"/>
      <c r="AP127" s="313"/>
      <c r="AQ127" s="313"/>
      <c r="AR127" s="305"/>
      <c r="AS127" s="1"/>
    </row>
    <row r="128" customFormat="false" ht="15" hidden="false" customHeight="true" outlineLevel="0" collapsed="false">
      <c r="D128" s="250"/>
      <c r="E128" s="314"/>
      <c r="F128" s="314"/>
      <c r="AP128" s="305"/>
      <c r="AQ128" s="305"/>
      <c r="AR128" s="194"/>
      <c r="AS128" s="194"/>
    </row>
    <row r="129" customFormat="false" ht="15" hidden="false" customHeight="true" outlineLevel="0" collapsed="false">
      <c r="D129" s="41"/>
      <c r="E129" s="41"/>
      <c r="F129" s="41"/>
    </row>
    <row r="130" customFormat="false" ht="15" hidden="false" customHeight="true" outlineLevel="0" collapsed="false">
      <c r="D130" s="250"/>
      <c r="E130" s="143"/>
      <c r="F130" s="143"/>
      <c r="AP130" s="246"/>
      <c r="AQ130" s="246"/>
      <c r="AR130" s="305"/>
    </row>
    <row r="131" customFormat="false" ht="15" hidden="false" customHeight="true" outlineLevel="0" collapsed="false">
      <c r="D131" s="250"/>
      <c r="E131" s="314"/>
      <c r="F131" s="314"/>
      <c r="AP131" s="246"/>
      <c r="AQ131" s="246"/>
      <c r="AR131" s="305"/>
      <c r="AS131" s="38"/>
    </row>
    <row r="132" customFormat="false" ht="15" hidden="false" customHeight="true" outlineLevel="0" collapsed="false">
      <c r="D132" s="143"/>
      <c r="E132" s="143"/>
      <c r="F132" s="143"/>
      <c r="AP132" s="1"/>
      <c r="AQ132" s="213"/>
      <c r="AR132" s="214"/>
      <c r="AS132" s="1"/>
    </row>
    <row r="133" customFormat="false" ht="15" hidden="false" customHeight="true" outlineLevel="0" collapsed="false">
      <c r="D133" s="223"/>
      <c r="E133" s="223"/>
      <c r="F133" s="223"/>
      <c r="AP133" s="1"/>
      <c r="AQ133" s="213"/>
      <c r="AR133" s="214"/>
      <c r="AS133" s="1"/>
    </row>
    <row r="134" customFormat="false" ht="15" hidden="false" customHeight="true" outlineLevel="0" collapsed="false">
      <c r="AP134" s="1"/>
      <c r="AQ134" s="213"/>
      <c r="AR134" s="214"/>
      <c r="AS134" s="1"/>
    </row>
    <row r="135" customFormat="false" ht="15" hidden="false" customHeight="true" outlineLevel="0" collapsed="false">
      <c r="AP135" s="1"/>
      <c r="AQ135" s="213"/>
      <c r="AR135" s="214"/>
      <c r="AS135" s="1"/>
    </row>
    <row r="136" customFormat="false" ht="15" hidden="false" customHeight="true" outlineLevel="0" collapsed="false">
      <c r="AP136" s="1"/>
      <c r="AQ136" s="213"/>
      <c r="AR136" s="214"/>
      <c r="AS136" s="1"/>
    </row>
    <row r="137" customFormat="false" ht="15" hidden="false" customHeight="true" outlineLevel="0" collapsed="false">
      <c r="AP137" s="1"/>
      <c r="AQ137" s="213"/>
      <c r="AR137" s="214"/>
      <c r="AS137" s="1"/>
    </row>
    <row r="138" customFormat="false" ht="15" hidden="false" customHeight="true" outlineLevel="0" collapsed="false">
      <c r="AP138" s="313"/>
      <c r="AQ138" s="313"/>
      <c r="AR138" s="305"/>
      <c r="AS138" s="1"/>
    </row>
    <row r="139" customFormat="false" ht="15" hidden="false" customHeight="true" outlineLevel="0" collapsed="false"/>
    <row r="148" customFormat="false" ht="15" hidden="false" customHeight="false" outlineLevel="0" collapsed="false">
      <c r="BY148" s="97"/>
    </row>
    <row r="149" customFormat="false" ht="15" hidden="false" customHeight="false" outlineLevel="0" collapsed="false">
      <c r="BY149" s="97"/>
    </row>
    <row r="150" customFormat="false" ht="15" hidden="false" customHeight="false" outlineLevel="0" collapsed="false">
      <c r="BY150" s="97"/>
    </row>
    <row r="151" customFormat="false" ht="15" hidden="false" customHeight="false" outlineLevel="0" collapsed="false">
      <c r="BO151" s="97"/>
      <c r="BY151" s="97"/>
      <c r="CM151" s="97"/>
    </row>
    <row r="152" customFormat="false" ht="15" hidden="false" customHeight="false" outlineLevel="0" collapsed="false">
      <c r="BO152" s="97"/>
      <c r="BY152" s="97"/>
      <c r="CM152" s="97"/>
    </row>
    <row r="153" customFormat="false" ht="15" hidden="false" customHeight="false" outlineLevel="0" collapsed="false">
      <c r="BO153" s="97"/>
      <c r="BY153" s="97"/>
      <c r="CM153" s="97"/>
      <c r="CW153" s="97"/>
    </row>
    <row r="154" customFormat="false" ht="15" hidden="false" customHeight="false" outlineLevel="0" collapsed="false">
      <c r="BO154" s="97"/>
      <c r="BY154" s="97"/>
      <c r="CM154" s="97"/>
      <c r="CW154" s="97"/>
    </row>
    <row r="155" customFormat="false" ht="15" hidden="false" customHeight="false" outlineLevel="0" collapsed="false">
      <c r="BO155" s="97"/>
      <c r="BY155" s="97"/>
      <c r="CM155" s="97"/>
      <c r="CW155" s="97"/>
    </row>
    <row r="156" customFormat="false" ht="15" hidden="false" customHeight="false" outlineLevel="0" collapsed="false">
      <c r="BO156" s="97"/>
      <c r="BY156" s="97"/>
      <c r="CM156" s="97"/>
      <c r="CW156" s="97"/>
    </row>
    <row r="157" customFormat="false" ht="15" hidden="false" customHeight="false" outlineLevel="0" collapsed="false">
      <c r="BO157" s="97"/>
      <c r="BY157" s="97"/>
      <c r="CM157" s="97"/>
      <c r="CW157" s="97"/>
    </row>
    <row r="158" customFormat="false" ht="15" hidden="false" customHeight="true" outlineLevel="0" collapsed="false">
      <c r="BO158" s="97"/>
      <c r="BY158" s="97"/>
      <c r="CM158" s="97"/>
      <c r="CV158" s="69"/>
      <c r="CW158" s="97"/>
      <c r="CX158" s="70"/>
      <c r="CY158" s="70"/>
      <c r="CZ158" s="70"/>
      <c r="DA158" s="70"/>
      <c r="DB158" s="319"/>
      <c r="DC158" s="70"/>
      <c r="DD158" s="41"/>
    </row>
    <row r="159" customFormat="false" ht="15" hidden="false" customHeight="true" outlineLevel="0" collapsed="false">
      <c r="BY159" s="97"/>
      <c r="CM159" s="97"/>
      <c r="CV159" s="69"/>
      <c r="CW159" s="97"/>
      <c r="CX159" s="70"/>
      <c r="CY159" s="70"/>
      <c r="CZ159" s="70"/>
      <c r="DA159" s="70"/>
      <c r="DB159" s="319"/>
      <c r="DC159" s="70"/>
      <c r="DD159" s="41"/>
    </row>
    <row r="160" customFormat="false" ht="15" hidden="false" customHeight="true" outlineLevel="0" collapsed="false">
      <c r="BY160" s="97"/>
      <c r="CM160" s="97"/>
      <c r="CV160" s="69"/>
      <c r="CW160" s="97"/>
      <c r="CX160" s="70"/>
      <c r="CY160" s="70"/>
      <c r="CZ160" s="70"/>
      <c r="DA160" s="70"/>
      <c r="DB160" s="319"/>
      <c r="DC160" s="70"/>
      <c r="DD160" s="41"/>
    </row>
    <row r="161" customFormat="false" ht="15" hidden="false" customHeight="true" outlineLevel="0" collapsed="false">
      <c r="BY161" s="97"/>
      <c r="CM161" s="97"/>
      <c r="CV161" s="69"/>
      <c r="CW161" s="97"/>
      <c r="CX161" s="70"/>
      <c r="CY161" s="70"/>
      <c r="CZ161" s="70"/>
      <c r="DA161" s="70"/>
      <c r="DB161" s="319"/>
      <c r="DC161" s="70"/>
      <c r="DD161" s="41"/>
    </row>
    <row r="162" customFormat="false" ht="15" hidden="false" customHeight="true" outlineLevel="0" collapsed="false">
      <c r="BY162" s="97"/>
      <c r="CM162" s="97"/>
      <c r="CV162" s="69"/>
      <c r="CW162" s="97"/>
      <c r="CX162" s="70"/>
      <c r="CY162" s="70"/>
      <c r="CZ162" s="70"/>
      <c r="DA162" s="70"/>
      <c r="DB162" s="319"/>
      <c r="DC162" s="70"/>
      <c r="DD162" s="41"/>
    </row>
    <row r="163" customFormat="false" ht="15" hidden="false" customHeight="true" outlineLevel="0" collapsed="false">
      <c r="BY163" s="97"/>
      <c r="CM163" s="97"/>
      <c r="CV163" s="69"/>
      <c r="CW163" s="97"/>
      <c r="CX163" s="70"/>
      <c r="CY163" s="70"/>
      <c r="CZ163" s="70"/>
      <c r="DA163" s="70"/>
      <c r="DB163" s="319"/>
      <c r="DC163" s="70"/>
      <c r="DD163" s="41"/>
    </row>
    <row r="164" customFormat="false" ht="15" hidden="false" customHeight="true" outlineLevel="0" collapsed="false">
      <c r="BY164" s="97"/>
      <c r="CM164" s="97"/>
      <c r="CV164" s="69"/>
      <c r="CW164" s="97"/>
      <c r="CX164" s="70"/>
      <c r="CY164" s="70"/>
      <c r="CZ164" s="70"/>
      <c r="DA164" s="70"/>
      <c r="DB164" s="319"/>
      <c r="DC164" s="70"/>
      <c r="DD164" s="41"/>
    </row>
    <row r="165" customFormat="false" ht="15" hidden="false" customHeight="true" outlineLevel="0" collapsed="false">
      <c r="BY165" s="97"/>
      <c r="CM165" s="97"/>
      <c r="CV165" s="69"/>
      <c r="CW165" s="97"/>
      <c r="CX165" s="70"/>
      <c r="CY165" s="70"/>
      <c r="CZ165" s="70"/>
      <c r="DA165" s="70"/>
      <c r="DB165" s="319"/>
      <c r="DC165" s="70"/>
      <c r="DD165" s="41"/>
    </row>
    <row r="166" customFormat="false" ht="15" hidden="false" customHeight="true" outlineLevel="0" collapsed="false">
      <c r="BY166" s="97"/>
      <c r="CM166" s="97"/>
      <c r="CV166" s="69"/>
      <c r="CW166" s="97"/>
      <c r="CX166" s="70"/>
      <c r="CY166" s="70"/>
      <c r="CZ166" s="70"/>
      <c r="DA166" s="70"/>
      <c r="DB166" s="319"/>
      <c r="DC166" s="70"/>
      <c r="DD166" s="41"/>
    </row>
    <row r="167" customFormat="false" ht="15" hidden="false" customHeight="true" outlineLevel="0" collapsed="false">
      <c r="BY167" s="97"/>
      <c r="CM167" s="97"/>
      <c r="CV167" s="69"/>
      <c r="CW167" s="97"/>
      <c r="CX167" s="70"/>
      <c r="CY167" s="70"/>
      <c r="CZ167" s="70"/>
      <c r="DA167" s="70"/>
      <c r="DB167" s="319"/>
      <c r="DC167" s="70"/>
      <c r="DD167" s="41"/>
    </row>
    <row r="168" customFormat="false" ht="15" hidden="false" customHeight="true" outlineLevel="0" collapsed="false">
      <c r="BY168" s="97"/>
      <c r="CM168" s="97"/>
      <c r="CV168" s="69"/>
      <c r="CW168" s="70"/>
      <c r="CX168" s="70"/>
      <c r="CY168" s="70"/>
      <c r="CZ168" s="70"/>
      <c r="DA168" s="70"/>
      <c r="DB168" s="319"/>
      <c r="DC168" s="70"/>
      <c r="DD168" s="41"/>
    </row>
    <row r="169" customFormat="false" ht="15" hidden="false" customHeight="true" outlineLevel="0" collapsed="false">
      <c r="BY169" s="97"/>
      <c r="CV169" s="69"/>
      <c r="CW169" s="70"/>
      <c r="CX169" s="70"/>
      <c r="CY169" s="70"/>
      <c r="CZ169" s="70"/>
      <c r="DA169" s="70"/>
      <c r="DB169" s="319"/>
      <c r="DC169" s="70"/>
      <c r="DD169" s="41"/>
    </row>
    <row r="170" customFormat="false" ht="15" hidden="false" customHeight="true" outlineLevel="0" collapsed="false">
      <c r="BY170" s="97"/>
      <c r="CV170" s="69"/>
      <c r="CW170" s="70"/>
      <c r="CX170" s="70"/>
      <c r="CY170" s="70"/>
      <c r="CZ170" s="70"/>
      <c r="DA170" s="70"/>
      <c r="DB170" s="319"/>
      <c r="DC170" s="70"/>
      <c r="DD170" s="41"/>
    </row>
    <row r="171" customFormat="false" ht="15" hidden="false" customHeight="true" outlineLevel="0" collapsed="false">
      <c r="BY171" s="97"/>
      <c r="CV171" s="69"/>
      <c r="CW171" s="70"/>
      <c r="CX171" s="70"/>
      <c r="CY171" s="70"/>
      <c r="CZ171" s="70"/>
      <c r="DA171" s="70"/>
      <c r="DB171" s="319"/>
      <c r="DC171" s="70"/>
      <c r="DD171" s="41"/>
    </row>
    <row r="172" customFormat="false" ht="15" hidden="false" customHeight="true" outlineLevel="0" collapsed="false">
      <c r="CV172" s="69"/>
      <c r="CW172" s="70"/>
      <c r="CX172" s="70"/>
      <c r="CY172" s="70"/>
      <c r="CZ172" s="70"/>
      <c r="DA172" s="70"/>
      <c r="DB172" s="319"/>
      <c r="DC172" s="70"/>
      <c r="DD172" s="41"/>
    </row>
    <row r="173" customFormat="false" ht="15" hidden="false" customHeight="true" outlineLevel="0" collapsed="false">
      <c r="CV173" s="69"/>
      <c r="CW173" s="70"/>
      <c r="CX173" s="70"/>
      <c r="CY173" s="70"/>
      <c r="CZ173" s="70"/>
      <c r="DA173" s="70"/>
      <c r="DB173" s="319"/>
      <c r="DC173" s="70"/>
      <c r="DD173" s="41"/>
    </row>
    <row r="174" customFormat="false" ht="15" hidden="false" customHeight="true" outlineLevel="0" collapsed="false">
      <c r="CV174" s="69"/>
      <c r="CW174" s="70"/>
      <c r="CX174" s="70"/>
      <c r="CY174" s="70"/>
      <c r="CZ174" s="70"/>
      <c r="DA174" s="70"/>
      <c r="DB174" s="319"/>
      <c r="DC174" s="70"/>
      <c r="DD174" s="41"/>
    </row>
    <row r="175" customFormat="false" ht="15" hidden="false" customHeight="true" outlineLevel="0" collapsed="false">
      <c r="CV175" s="69"/>
      <c r="CW175" s="70"/>
      <c r="CX175" s="70"/>
      <c r="CY175" s="70"/>
      <c r="CZ175" s="70"/>
      <c r="DA175" s="70"/>
      <c r="DB175" s="319"/>
      <c r="DC175" s="320"/>
      <c r="DD175" s="41"/>
    </row>
    <row r="176" customFormat="false" ht="15" hidden="false" customHeight="true" outlineLevel="0" collapsed="false">
      <c r="CV176" s="69"/>
      <c r="CW176" s="70"/>
      <c r="CX176" s="70"/>
      <c r="CY176" s="70"/>
      <c r="CZ176" s="70"/>
      <c r="DA176" s="70"/>
      <c r="DB176" s="319"/>
      <c r="DC176" s="320"/>
      <c r="DD176" s="41"/>
    </row>
    <row r="177" customFormat="false" ht="15" hidden="false" customHeight="true" outlineLevel="0" collapsed="false">
      <c r="BX177" s="69"/>
      <c r="BY177" s="70"/>
      <c r="BZ177" s="70"/>
      <c r="CA177" s="70"/>
      <c r="CB177" s="70"/>
      <c r="CC177" s="70"/>
      <c r="CD177" s="319"/>
      <c r="CE177" s="70"/>
      <c r="CF177" s="41"/>
      <c r="CK177" s="69"/>
      <c r="CL177" s="70"/>
      <c r="CM177" s="70"/>
      <c r="CN177" s="70"/>
      <c r="CO177" s="70"/>
      <c r="CP177" s="70"/>
      <c r="CQ177" s="319"/>
      <c r="CR177" s="70"/>
      <c r="CS177" s="41"/>
    </row>
    <row r="178" customFormat="false" ht="15" hidden="false" customHeight="true" outlineLevel="0" collapsed="false">
      <c r="BL178" s="69" t="n">
        <v>1043</v>
      </c>
      <c r="BM178" s="70"/>
      <c r="BN178" s="70"/>
      <c r="BO178" s="70"/>
      <c r="BP178" s="70"/>
      <c r="BQ178" s="70"/>
      <c r="BR178" s="319"/>
      <c r="BS178" s="70"/>
      <c r="BT178" s="41"/>
      <c r="BX178" s="69"/>
      <c r="BY178" s="70"/>
      <c r="BZ178" s="70"/>
      <c r="CA178" s="70"/>
      <c r="CB178" s="70"/>
      <c r="CC178" s="70"/>
      <c r="CD178" s="319"/>
      <c r="CE178" s="70"/>
      <c r="CF178" s="41"/>
      <c r="CK178" s="69"/>
      <c r="CL178" s="70"/>
      <c r="CM178" s="70"/>
      <c r="CN178" s="70"/>
      <c r="CO178" s="70"/>
      <c r="CP178" s="70"/>
      <c r="CQ178" s="319"/>
      <c r="CR178" s="70"/>
      <c r="CS178" s="41"/>
    </row>
    <row r="179" customFormat="false" ht="15" hidden="false" customHeight="true" outlineLevel="0" collapsed="false">
      <c r="BL179" s="69" t="n">
        <v>1102</v>
      </c>
      <c r="BM179" s="70"/>
      <c r="BN179" s="70"/>
      <c r="BO179" s="70"/>
      <c r="BP179" s="70"/>
      <c r="BQ179" s="70"/>
      <c r="BR179" s="319"/>
      <c r="BS179" s="70"/>
      <c r="BT179" s="41"/>
      <c r="BX179" s="69"/>
      <c r="BY179" s="70"/>
      <c r="BZ179" s="70"/>
      <c r="CA179" s="70"/>
      <c r="CB179" s="70"/>
      <c r="CC179" s="70"/>
      <c r="CD179" s="319"/>
      <c r="CE179" s="70"/>
      <c r="CF179" s="41"/>
      <c r="CK179" s="69"/>
      <c r="CL179" s="70"/>
      <c r="CM179" s="70"/>
      <c r="CN179" s="70"/>
      <c r="CO179" s="70"/>
      <c r="CP179" s="70"/>
      <c r="CQ179" s="319"/>
      <c r="CR179" s="70"/>
      <c r="CS179" s="41"/>
    </row>
    <row r="180" customFormat="false" ht="15" hidden="false" customHeight="true" outlineLevel="0" collapsed="false">
      <c r="BX180" s="69"/>
      <c r="BY180" s="70"/>
      <c r="BZ180" s="70"/>
      <c r="CA180" s="70"/>
      <c r="CB180" s="70"/>
      <c r="CC180" s="70"/>
      <c r="CD180" s="319"/>
      <c r="CE180" s="70"/>
      <c r="CF180" s="41"/>
      <c r="CK180" s="69"/>
      <c r="CL180" s="70"/>
      <c r="CM180" s="70"/>
      <c r="CN180" s="70"/>
      <c r="CO180" s="70"/>
      <c r="CP180" s="70"/>
      <c r="CQ180" s="319"/>
      <c r="CR180" s="70"/>
      <c r="CS180" s="41"/>
    </row>
    <row r="181" customFormat="false" ht="15" hidden="false" customHeight="true" outlineLevel="0" collapsed="false">
      <c r="BX181" s="69"/>
      <c r="BY181" s="70"/>
      <c r="BZ181" s="70"/>
      <c r="CA181" s="70"/>
      <c r="CB181" s="70"/>
      <c r="CC181" s="70"/>
      <c r="CD181" s="319"/>
      <c r="CE181" s="70"/>
      <c r="CF181" s="41"/>
      <c r="CK181" s="69"/>
      <c r="CL181" s="70"/>
      <c r="CM181" s="70"/>
      <c r="CN181" s="70"/>
      <c r="CO181" s="70"/>
      <c r="CP181" s="70"/>
      <c r="CQ181" s="319"/>
      <c r="CR181" s="70"/>
      <c r="CS181" s="41"/>
    </row>
    <row r="182" customFormat="false" ht="15" hidden="false" customHeight="true" outlineLevel="0" collapsed="false">
      <c r="BX182" s="69"/>
      <c r="BY182" s="70"/>
      <c r="BZ182" s="70"/>
      <c r="CA182" s="70"/>
      <c r="CB182" s="70"/>
      <c r="CC182" s="70"/>
      <c r="CD182" s="319"/>
      <c r="CE182" s="70"/>
      <c r="CF182" s="41"/>
      <c r="CK182" s="69"/>
      <c r="CL182" s="70"/>
      <c r="CM182" s="70"/>
      <c r="CN182" s="70"/>
      <c r="CO182" s="70"/>
      <c r="CP182" s="70"/>
      <c r="CQ182" s="319"/>
      <c r="CR182" s="70"/>
      <c r="CS182" s="41"/>
    </row>
    <row r="183" customFormat="false" ht="15" hidden="false" customHeight="true" outlineLevel="0" collapsed="false">
      <c r="BX183" s="69"/>
      <c r="BY183" s="70"/>
      <c r="BZ183" s="70"/>
      <c r="CA183" s="70"/>
      <c r="CB183" s="70"/>
      <c r="CC183" s="70"/>
      <c r="CD183" s="319"/>
      <c r="CE183" s="70"/>
      <c r="CF183" s="41"/>
      <c r="CK183" s="69"/>
      <c r="CL183" s="70"/>
      <c r="CM183" s="70"/>
      <c r="CN183" s="70"/>
      <c r="CO183" s="70"/>
      <c r="CP183" s="70"/>
      <c r="CQ183" s="319"/>
      <c r="CR183" s="70"/>
      <c r="CS183" s="41"/>
    </row>
    <row r="184" customFormat="false" ht="15" hidden="false" customHeight="true" outlineLevel="0" collapsed="false">
      <c r="BX184" s="69"/>
      <c r="BY184" s="70"/>
      <c r="BZ184" s="70"/>
      <c r="CA184" s="70"/>
      <c r="CB184" s="70"/>
      <c r="CC184" s="70"/>
      <c r="CD184" s="319"/>
      <c r="CE184" s="70"/>
      <c r="CF184" s="41"/>
      <c r="CK184" s="69"/>
      <c r="CL184" s="70"/>
      <c r="CM184" s="70"/>
      <c r="CN184" s="70"/>
      <c r="CO184" s="70"/>
      <c r="CP184" s="70"/>
      <c r="CQ184" s="319"/>
      <c r="CR184" s="70"/>
      <c r="CS184" s="41"/>
    </row>
    <row r="185" customFormat="false" ht="15" hidden="false" customHeight="true" outlineLevel="0" collapsed="false">
      <c r="BX185" s="69"/>
      <c r="BY185" s="70"/>
      <c r="BZ185" s="70"/>
      <c r="CA185" s="70"/>
      <c r="CB185" s="70"/>
      <c r="CC185" s="70"/>
      <c r="CD185" s="319"/>
      <c r="CE185" s="70"/>
      <c r="CF185" s="41"/>
      <c r="CK185" s="69"/>
      <c r="CL185" s="70"/>
      <c r="CM185" s="70"/>
      <c r="CN185" s="70"/>
      <c r="CO185" s="70"/>
      <c r="CP185" s="70"/>
      <c r="CQ185" s="319"/>
      <c r="CR185" s="70"/>
      <c r="CS185" s="41"/>
    </row>
    <row r="186" customFormat="false" ht="15" hidden="false" customHeight="true" outlineLevel="0" collapsed="false">
      <c r="BX186" s="69"/>
      <c r="BY186" s="70"/>
      <c r="BZ186" s="70"/>
      <c r="CA186" s="70"/>
      <c r="CB186" s="70"/>
      <c r="CC186" s="70"/>
      <c r="CD186" s="319"/>
      <c r="CE186" s="70"/>
      <c r="CF186" s="41"/>
      <c r="CK186" s="69"/>
      <c r="CL186" s="70"/>
      <c r="CM186" s="70"/>
      <c r="CN186" s="70"/>
      <c r="CO186" s="70"/>
      <c r="CP186" s="70"/>
      <c r="CQ186" s="319"/>
      <c r="CR186" s="70"/>
      <c r="CS186" s="41"/>
    </row>
    <row r="187" customFormat="false" ht="15" hidden="false" customHeight="true" outlineLevel="0" collapsed="false">
      <c r="BX187" s="69"/>
      <c r="BY187" s="70"/>
      <c r="BZ187" s="70"/>
      <c r="CA187" s="70"/>
      <c r="CB187" s="70"/>
      <c r="CC187" s="70"/>
      <c r="CD187" s="319"/>
      <c r="CE187" s="70"/>
      <c r="CF187" s="41"/>
      <c r="CK187" s="69"/>
      <c r="CL187" s="70"/>
      <c r="CM187" s="70"/>
      <c r="CN187" s="70"/>
      <c r="CO187" s="70"/>
      <c r="CP187" s="70"/>
      <c r="CQ187" s="319"/>
      <c r="CR187" s="70"/>
      <c r="CS187" s="41"/>
    </row>
    <row r="188" customFormat="false" ht="15" hidden="false" customHeight="true" outlineLevel="0" collapsed="false">
      <c r="BX188" s="69"/>
      <c r="BY188" s="70"/>
      <c r="BZ188" s="70"/>
      <c r="CA188" s="70"/>
      <c r="CB188" s="70"/>
      <c r="CC188" s="70"/>
      <c r="CD188" s="319"/>
      <c r="CE188" s="70"/>
      <c r="CF188" s="41"/>
      <c r="CK188" s="69"/>
      <c r="CL188" s="70"/>
      <c r="CM188" s="70"/>
      <c r="CN188" s="70"/>
      <c r="CO188" s="70"/>
      <c r="CP188" s="70"/>
      <c r="CQ188" s="319"/>
      <c r="CR188" s="70"/>
      <c r="CS188" s="41"/>
    </row>
    <row r="189" customFormat="false" ht="15" hidden="false" customHeight="true" outlineLevel="0" collapsed="false">
      <c r="BX189" s="69"/>
      <c r="BY189" s="70"/>
      <c r="BZ189" s="70"/>
      <c r="CA189" s="70"/>
      <c r="CB189" s="70"/>
      <c r="CC189" s="70"/>
      <c r="CD189" s="319"/>
      <c r="CE189" s="70"/>
      <c r="CF189" s="41"/>
      <c r="CK189" s="69"/>
      <c r="CL189" s="70"/>
      <c r="CM189" s="70"/>
      <c r="CN189" s="70"/>
      <c r="CO189" s="70"/>
      <c r="CP189" s="70"/>
      <c r="CQ189" s="319"/>
      <c r="CR189" s="70"/>
      <c r="CS189" s="41"/>
    </row>
    <row r="190" customFormat="false" ht="15" hidden="false" customHeight="true" outlineLevel="0" collapsed="false">
      <c r="BX190" s="69"/>
      <c r="BY190" s="70"/>
      <c r="BZ190" s="70"/>
      <c r="CA190" s="70"/>
      <c r="CB190" s="70"/>
      <c r="CC190" s="70"/>
      <c r="CD190" s="319"/>
      <c r="CE190" s="70"/>
      <c r="CF190" s="41"/>
      <c r="CK190" s="69"/>
      <c r="CL190" s="70"/>
      <c r="CM190" s="70"/>
      <c r="CN190" s="70"/>
      <c r="CO190" s="70"/>
      <c r="CP190" s="70"/>
      <c r="CQ190" s="319"/>
      <c r="CR190" s="70"/>
      <c r="CS190" s="41"/>
    </row>
    <row r="191" customFormat="false" ht="15" hidden="false" customHeight="true" outlineLevel="0" collapsed="false">
      <c r="CK191" s="69"/>
      <c r="CL191" s="70"/>
      <c r="CM191" s="70"/>
      <c r="CN191" s="70"/>
      <c r="CO191" s="70"/>
      <c r="CP191" s="70"/>
      <c r="CQ191" s="319"/>
      <c r="CR191" s="70"/>
      <c r="CS191" s="41"/>
    </row>
    <row r="192" customFormat="false" ht="15" hidden="false" customHeight="true" outlineLevel="0" collapsed="false">
      <c r="CK192" s="69"/>
      <c r="CL192" s="70"/>
      <c r="CM192" s="70"/>
      <c r="CN192" s="70"/>
      <c r="CO192" s="70"/>
      <c r="CP192" s="70"/>
      <c r="CQ192" s="319"/>
      <c r="CR192" s="70"/>
      <c r="CS192" s="41"/>
    </row>
    <row r="193" customFormat="false" ht="15" hidden="false" customHeight="true" outlineLevel="0" collapsed="false">
      <c r="BZ193" s="83"/>
      <c r="CA193" s="84"/>
      <c r="CB193" s="84"/>
      <c r="CC193" s="84"/>
      <c r="CD193" s="84"/>
      <c r="CE193" s="84"/>
      <c r="CF193" s="290"/>
      <c r="CG193" s="84"/>
      <c r="CH193" s="291"/>
      <c r="CK193" s="69"/>
      <c r="CL193" s="70"/>
      <c r="CM193" s="70"/>
      <c r="CN193" s="70"/>
      <c r="CO193" s="70"/>
      <c r="CP193" s="70"/>
      <c r="CQ193" s="319"/>
      <c r="CR193" s="70"/>
      <c r="CS193" s="41"/>
    </row>
    <row r="194" customFormat="false" ht="15" hidden="false" customHeight="true" outlineLevel="0" collapsed="false">
      <c r="BZ194" s="83"/>
      <c r="CA194" s="84"/>
      <c r="CB194" s="84"/>
      <c r="CC194" s="84"/>
      <c r="CD194" s="84"/>
      <c r="CE194" s="84"/>
      <c r="CF194" s="290"/>
      <c r="CG194" s="84"/>
      <c r="CH194" s="291"/>
      <c r="CK194" s="69"/>
      <c r="CL194" s="70"/>
      <c r="CM194" s="70"/>
      <c r="CN194" s="70"/>
      <c r="CO194" s="70"/>
      <c r="CP194" s="70"/>
      <c r="CQ194" s="319"/>
      <c r="CR194" s="70"/>
      <c r="CS194" s="41"/>
    </row>
    <row r="195" customFormat="false" ht="15" hidden="false" customHeight="true" outlineLevel="0" collapsed="false">
      <c r="BN195" s="83"/>
      <c r="BO195" s="84"/>
      <c r="BP195" s="84"/>
      <c r="BQ195" s="84"/>
      <c r="BR195" s="84"/>
      <c r="BS195" s="84"/>
      <c r="BT195" s="290"/>
      <c r="BU195" s="84"/>
      <c r="BV195" s="291"/>
      <c r="BZ195" s="83"/>
      <c r="CA195" s="84"/>
      <c r="CB195" s="84"/>
      <c r="CC195" s="84"/>
      <c r="CD195" s="84"/>
      <c r="CE195" s="84"/>
      <c r="CF195" s="290"/>
      <c r="CG195" s="84"/>
      <c r="CH195" s="291"/>
      <c r="CK195" s="69"/>
      <c r="CL195" s="70"/>
      <c r="CM195" s="70"/>
      <c r="CN195" s="70"/>
      <c r="CO195" s="70"/>
      <c r="CP195" s="70"/>
      <c r="CQ195" s="319"/>
      <c r="CR195" s="70"/>
      <c r="CS195" s="41"/>
    </row>
    <row r="196" customFormat="false" ht="15" hidden="false" customHeight="true" outlineLevel="0" collapsed="false">
      <c r="BN196" s="83"/>
      <c r="BO196" s="84"/>
      <c r="BP196" s="84"/>
      <c r="BQ196" s="84"/>
      <c r="BR196" s="84"/>
      <c r="BS196" s="84"/>
      <c r="BT196" s="290"/>
      <c r="BU196" s="84"/>
      <c r="BV196" s="291"/>
      <c r="BZ196" s="83"/>
      <c r="CA196" s="84"/>
      <c r="CB196" s="84"/>
      <c r="CC196" s="84"/>
      <c r="CD196" s="84"/>
      <c r="CE196" s="84"/>
      <c r="CF196" s="290"/>
      <c r="CG196" s="84"/>
      <c r="CH196" s="291"/>
      <c r="CK196" s="69"/>
      <c r="CL196" s="70"/>
      <c r="CM196" s="70"/>
      <c r="CN196" s="70"/>
      <c r="CO196" s="70"/>
      <c r="CP196" s="70"/>
      <c r="CQ196" s="319"/>
      <c r="CR196" s="70"/>
      <c r="CS196" s="41"/>
    </row>
    <row r="197" customFormat="false" ht="15" hidden="false" customHeight="true" outlineLevel="0" collapsed="false">
      <c r="BN197" s="83"/>
      <c r="BO197" s="84"/>
      <c r="BP197" s="84"/>
      <c r="BQ197" s="84"/>
      <c r="BR197" s="84"/>
      <c r="BS197" s="84"/>
      <c r="BT197" s="290"/>
      <c r="BU197" s="84"/>
      <c r="BV197" s="291"/>
      <c r="BZ197" s="83"/>
      <c r="CA197" s="84"/>
      <c r="CB197" s="84"/>
      <c r="CC197" s="84"/>
      <c r="CD197" s="84"/>
      <c r="CE197" s="84"/>
      <c r="CF197" s="290"/>
      <c r="CG197" s="84"/>
      <c r="CH197" s="291"/>
      <c r="CK197" s="69"/>
      <c r="CL197" s="70"/>
      <c r="CM197" s="70"/>
      <c r="CN197" s="70"/>
      <c r="CO197" s="70"/>
      <c r="CP197" s="70"/>
      <c r="CQ197" s="319"/>
      <c r="CR197" s="70"/>
      <c r="CS197" s="41"/>
    </row>
    <row r="198" customFormat="false" ht="15" hidden="false" customHeight="true" outlineLevel="0" collapsed="false">
      <c r="BN198" s="83"/>
      <c r="BO198" s="84"/>
      <c r="BP198" s="84"/>
      <c r="BQ198" s="84"/>
      <c r="BR198" s="84"/>
      <c r="BS198" s="84"/>
      <c r="BT198" s="290"/>
      <c r="BU198" s="84"/>
      <c r="BV198" s="291"/>
      <c r="BZ198" s="83"/>
      <c r="CA198" s="84"/>
      <c r="CB198" s="84"/>
      <c r="CC198" s="84"/>
      <c r="CD198" s="84"/>
      <c r="CE198" s="84"/>
      <c r="CF198" s="290"/>
      <c r="CG198" s="84"/>
      <c r="CH198" s="291"/>
      <c r="CK198" s="69"/>
      <c r="CL198" s="70"/>
      <c r="CM198" s="70"/>
      <c r="CN198" s="70"/>
      <c r="CO198" s="70"/>
      <c r="CP198" s="70"/>
      <c r="CQ198" s="319"/>
      <c r="CR198" s="70"/>
      <c r="CS198" s="41"/>
    </row>
    <row r="199" customFormat="false" ht="15" hidden="false" customHeight="true" outlineLevel="0" collapsed="false">
      <c r="BN199" s="83"/>
      <c r="BO199" s="84"/>
      <c r="BP199" s="84"/>
      <c r="BQ199" s="84"/>
      <c r="BR199" s="84"/>
      <c r="BS199" s="84"/>
      <c r="BT199" s="290"/>
      <c r="BU199" s="84"/>
      <c r="BV199" s="291"/>
      <c r="BZ199" s="83"/>
      <c r="CA199" s="84"/>
      <c r="CB199" s="84"/>
      <c r="CC199" s="84"/>
      <c r="CD199" s="84"/>
      <c r="CE199" s="84"/>
      <c r="CF199" s="290"/>
      <c r="CG199" s="84"/>
      <c r="CH199" s="291"/>
      <c r="CK199" s="69"/>
      <c r="CL199" s="70"/>
      <c r="CM199" s="70"/>
      <c r="CN199" s="70"/>
      <c r="CO199" s="70"/>
      <c r="CP199" s="70"/>
      <c r="CQ199" s="319"/>
      <c r="CR199" s="70"/>
      <c r="CS199" s="41"/>
    </row>
    <row r="200" customFormat="false" ht="15" hidden="false" customHeight="true" outlineLevel="0" collapsed="false">
      <c r="BN200" s="83"/>
      <c r="BO200" s="84"/>
      <c r="BP200" s="84"/>
      <c r="BQ200" s="84"/>
      <c r="BR200" s="84"/>
      <c r="BS200" s="84"/>
      <c r="BT200" s="290"/>
      <c r="BU200" s="84"/>
      <c r="BV200" s="291"/>
      <c r="BZ200" s="83"/>
      <c r="CA200" s="84"/>
      <c r="CB200" s="84"/>
      <c r="CC200" s="84"/>
      <c r="CD200" s="84"/>
      <c r="CE200" s="84"/>
      <c r="CF200" s="290"/>
      <c r="CG200" s="84"/>
      <c r="CH200" s="291"/>
      <c r="CK200" s="69"/>
      <c r="CL200" s="70"/>
      <c r="CM200" s="70"/>
      <c r="CN200" s="70"/>
      <c r="CO200" s="70"/>
      <c r="CP200" s="70"/>
      <c r="CQ200" s="319"/>
      <c r="CR200" s="70"/>
      <c r="CS200" s="41"/>
    </row>
    <row r="201" customFormat="false" ht="15" hidden="false" customHeight="true" outlineLevel="0" collapsed="false">
      <c r="BZ201" s="83"/>
      <c r="CA201" s="84"/>
      <c r="CB201" s="84"/>
      <c r="CC201" s="84"/>
      <c r="CD201" s="84"/>
      <c r="CE201" s="84"/>
      <c r="CF201" s="290"/>
      <c r="CG201" s="84"/>
      <c r="CH201" s="291"/>
      <c r="CK201" s="69"/>
      <c r="CL201" s="70"/>
      <c r="CM201" s="70"/>
      <c r="CN201" s="70"/>
      <c r="CO201" s="70"/>
      <c r="CP201" s="70"/>
      <c r="CQ201" s="319"/>
      <c r="CR201" s="70"/>
      <c r="CS201" s="41"/>
    </row>
    <row r="202" customFormat="false" ht="15" hidden="false" customHeight="true" outlineLevel="0" collapsed="false">
      <c r="BZ202" s="83"/>
      <c r="CA202" s="84"/>
      <c r="CB202" s="84"/>
      <c r="CC202" s="84"/>
      <c r="CD202" s="84"/>
      <c r="CE202" s="84"/>
      <c r="CF202" s="290"/>
      <c r="CG202" s="84"/>
      <c r="CH202" s="291"/>
      <c r="CK202" s="69"/>
      <c r="CL202" s="70"/>
      <c r="CM202" s="70"/>
      <c r="CN202" s="70"/>
      <c r="CO202" s="70"/>
      <c r="CP202" s="70"/>
      <c r="CQ202" s="319"/>
      <c r="CR202" s="320"/>
      <c r="CS202" s="41"/>
    </row>
    <row r="203" customFormat="false" ht="15" hidden="false" customHeight="true" outlineLevel="0" collapsed="false">
      <c r="CK203" s="69"/>
      <c r="CL203" s="70"/>
      <c r="CM203" s="70"/>
      <c r="CN203" s="70"/>
      <c r="CO203" s="70"/>
      <c r="CP203" s="70"/>
      <c r="CQ203" s="319"/>
      <c r="CR203" s="320"/>
      <c r="CS203" s="41"/>
    </row>
    <row r="204" customFormat="false" ht="15" hidden="false" customHeight="true" outlineLevel="0" collapsed="false">
      <c r="CK204" s="69"/>
      <c r="CL204" s="70"/>
      <c r="CM204" s="70"/>
      <c r="CN204" s="70"/>
      <c r="CO204" s="70"/>
      <c r="CP204" s="70"/>
      <c r="CQ204" s="319"/>
      <c r="CR204" s="320"/>
      <c r="CS204" s="41"/>
    </row>
    <row r="205" customFormat="false" ht="15" hidden="false" customHeight="true" outlineLevel="0" collapsed="false">
      <c r="CK205" s="69"/>
      <c r="CL205" s="70"/>
      <c r="CM205" s="70"/>
      <c r="CN205" s="70"/>
      <c r="CO205" s="70"/>
      <c r="CP205" s="70"/>
      <c r="CQ205" s="319"/>
      <c r="CR205" s="320"/>
      <c r="CS205" s="41"/>
    </row>
    <row r="206" customFormat="false" ht="15" hidden="false" customHeight="true" outlineLevel="0" collapsed="false">
      <c r="CK206" s="69"/>
      <c r="CL206" s="70"/>
      <c r="CM206" s="70"/>
      <c r="CN206" s="70"/>
      <c r="CO206" s="70"/>
      <c r="CP206" s="70"/>
      <c r="CQ206" s="319"/>
      <c r="CR206" s="320"/>
      <c r="CS206" s="41"/>
    </row>
  </sheetData>
  <mergeCells count="130">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A3:A21"/>
    <mergeCell ref="BJ20:BJ21"/>
    <mergeCell ref="BK20:BK21"/>
    <mergeCell ref="A22:A31"/>
    <mergeCell ref="A32:A44"/>
    <mergeCell ref="A45:A60"/>
    <mergeCell ref="A61:A67"/>
    <mergeCell ref="C68:D68"/>
    <mergeCell ref="M68:M69"/>
    <mergeCell ref="N68:N69"/>
    <mergeCell ref="AA68:AB68"/>
    <mergeCell ref="C69:D69"/>
    <mergeCell ref="AA69:AB69"/>
    <mergeCell ref="C70:D70"/>
    <mergeCell ref="AA70:AB70"/>
    <mergeCell ref="C71:D71"/>
    <mergeCell ref="I71:I88"/>
    <mergeCell ref="C72:D72"/>
    <mergeCell ref="N72:N73"/>
    <mergeCell ref="O72:O73"/>
    <mergeCell ref="Q72:R73"/>
    <mergeCell ref="S72:S73"/>
    <mergeCell ref="T72:T73"/>
    <mergeCell ref="U72:U73"/>
    <mergeCell ref="V72:V73"/>
    <mergeCell ref="Y72:Y73"/>
    <mergeCell ref="Z72:Z73"/>
    <mergeCell ref="AE72:AE73"/>
    <mergeCell ref="AF72:AF73"/>
    <mergeCell ref="AN72:AN74"/>
    <mergeCell ref="AT72:AT89"/>
    <mergeCell ref="AH73:AJ73"/>
    <mergeCell ref="C74:C75"/>
    <mergeCell ref="D74:D75"/>
    <mergeCell ref="N74:N75"/>
    <mergeCell ref="O74:O75"/>
    <mergeCell ref="Y74:Y75"/>
    <mergeCell ref="Z74:Z75"/>
    <mergeCell ref="AE74:AE75"/>
    <mergeCell ref="AF74:AF75"/>
    <mergeCell ref="N76:N77"/>
    <mergeCell ref="O76:O77"/>
    <mergeCell ref="Y76:Y77"/>
    <mergeCell ref="Z76:Z77"/>
    <mergeCell ref="AE76:AE77"/>
    <mergeCell ref="AF76:AF77"/>
    <mergeCell ref="AK76:AK78"/>
    <mergeCell ref="N78:N79"/>
    <mergeCell ref="O78:O79"/>
    <mergeCell ref="X78:X79"/>
    <mergeCell ref="Y78:Y79"/>
    <mergeCell ref="Z78:Z79"/>
    <mergeCell ref="AE78:AE79"/>
    <mergeCell ref="AF78:AF79"/>
    <mergeCell ref="AN78:AN80"/>
    <mergeCell ref="AA80:AB80"/>
    <mergeCell ref="AA81:AB81"/>
    <mergeCell ref="AK82:AK84"/>
    <mergeCell ref="AO82:AO84"/>
    <mergeCell ref="I91:I98"/>
    <mergeCell ref="AT92:AT99"/>
    <mergeCell ref="I100:I103"/>
    <mergeCell ref="AB101:AC101"/>
    <mergeCell ref="AT101:AT104"/>
    <mergeCell ref="AB102:AC102"/>
    <mergeCell ref="I106:I107"/>
    <mergeCell ref="AT107:AT108"/>
    <mergeCell ref="AB109:AC109"/>
    <mergeCell ref="I110:J110"/>
    <mergeCell ref="AU111:AV111"/>
    <mergeCell ref="D112:D122"/>
    <mergeCell ref="O117:O118"/>
    <mergeCell ref="D124:D128"/>
    <mergeCell ref="AP127:AQ127"/>
    <mergeCell ref="D130:D131"/>
    <mergeCell ref="AP130:AQ130"/>
    <mergeCell ref="AP131:AQ131"/>
    <mergeCell ref="AP138:AQ138"/>
  </mergeCells>
  <dataValidations count="2">
    <dataValidation allowBlank="true" errorStyle="stop" operator="between" showDropDown="false" showErrorMessage="true" showInputMessage="true" sqref="K1:K2 BR5:BR8 AX7 AY8 AX9 AY10:AY11 AX12 AY13:AY14 AX15 AY16:AY21 AX17:AX29 AX31:AX44 AX46 AX49:AX50 BE52 AX54 AX59:AX60 AY60 AX62:AX65 AY64:AY65 K67:K70 AJ71:AJ72 AX87:AX88 DC88:DC104 CN90:CN113 K111:K121 K140:K201 CH193:CH202 BV195:BV200 K202:K1179" type="list">
      <formula1>'https://alhammadi0-my.sharepoint.com/users/asma/downloads/[template of complaints report update asma almuzayil 2023 and 2024.xlsx]dropdown'!#ref!</formula1>
      <formula2>0</formula2>
    </dataValidation>
    <dataValidation allowBlank="true" errorStyle="stop" operator="between" showDropDown="false" showErrorMessage="true" showInputMessage="true" sqref="BR9:BR10 CN33:CN38 AE100:AE101 AS129:AS130" type="list">
      <formula1>'https://alhammadi0-my.sharepoint.com/users/n.pr012/onedrive - al hammadi/patient experience department/final reports - complaints portal/1.1. complaints reports/[complaints report - 2025.xlsx]dropdown'!#ref!</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9E1AFAE0-181E-44D4-B16D-55983ECD672B}">
            <xm:f>"مصعدة"</xm:f>
            <x14:dxf>
              <font>
                <color rgb="FF9C6500"/>
              </font>
              <fill>
                <patternFill>
                  <bgColor rgb="FFFFEB9C"/>
                </patternFill>
              </fill>
            </x14:dxf>
          </x14:cfRule>
          <x14:cfRule type="cellIs" priority="3" operator="equal" id="{6DCCD5DA-6BA9-4651-A6B8-C382156F5678}">
            <xm:f>"24 Hours"</xm:f>
            <x14:dxf>
              <fill>
                <patternFill>
                  <bgColor rgb="FF00B050"/>
                </patternFill>
              </fill>
            </x14:dxf>
          </x14:cfRule>
          <x14:cfRule type="cellIs" priority="4" operator="equal" id="{62F14B29-30FA-45BE-8A90-7F55206179B1}">
            <xm:f>"48 Hours"</xm:f>
            <x14:dxf>
              <fill>
                <patternFill>
                  <bgColor rgb="FF0070C0"/>
                </patternFill>
              </fill>
            </x14:dxf>
          </x14:cfRule>
          <x14:cfRule type="cellIs" priority="5" operator="equal" id="{8FD3B425-FBE6-43D3-80D9-686C7ACC3015}">
            <xm:f>"72 Hours"</xm:f>
            <x14:dxf>
              <fill>
                <patternFill>
                  <bgColor rgb="FF00B0F0"/>
                </patternFill>
              </fill>
            </x14:dxf>
          </x14:cfRule>
          <x14:cfRule type="cellIs" priority="6" operator="equal" id="{429320D0-A873-4358-9F4F-8D324E39FA43}">
            <xm:f>"More than 72 Hours"</xm:f>
            <x14:dxf>
              <fill>
                <patternFill>
                  <bgColor rgb="FFFF0000"/>
                </patternFill>
              </fill>
            </x14:dxf>
          </x14:cfRule>
          <xm:sqref>K3:K67</xm:sqref>
        </x14:conditionalFormatting>
        <x14:conditionalFormatting xmlns:xm="http://schemas.microsoft.com/office/excel/2006/main">
          <x14:cfRule type="cellIs" priority="7" operator="equal" id="{7D9D97B3-AA2F-40BE-9C8A-E0DD499F4069}">
            <xm:f>"Satisfied"</xm:f>
            <x14:dxf>
              <font>
                <color rgb="FF9C5700"/>
              </font>
              <fill>
                <patternFill>
                  <bgColor rgb="FFFFEB9C"/>
                </patternFill>
              </fill>
            </x14:dxf>
          </x14:cfRule>
          <x14:cfRule type="cellIs" priority="8" operator="equal" id="{5413DE56-E1A8-43E5-B5AB-D8BDB064B36B}">
            <xm:f>'c:\users\asma\desktop\asma\users\asma\downloads\[template of complaints report update asma almuzayil 2023 and 2024.xlsx]dropdown'!#ref!</xm:f>
            <x14:dxf>
              <fill>
                <patternFill>
                  <bgColor rgb="FFFFEB9C"/>
                </patternFill>
              </fill>
            </x14:dxf>
          </x14:cfRule>
          <xm:sqref>BD:BD</xm:sqref>
        </x14:conditionalFormatting>
        <x14:conditionalFormatting xmlns:xm="http://schemas.microsoft.com/office/excel/2006/main">
          <x14:cfRule type="cellIs" priority="9" operator="equal" id="{73A4E227-7AE1-4FCD-ABE3-2C7FDFD626FC}">
            <xm:f>"Patient"</xm:f>
            <x14:dxf>
              <fill>
                <patternFill>
                  <bgColor theme="4" tint="0.7999"/>
                </patternFill>
              </fill>
            </x14:dxf>
          </x14:cfRule>
          <x14:cfRule type="cellIs" priority="10" operator="equal" id="{B656ACCF-4A94-48DB-B8A6-F28828F89230}">
            <xm:f>"Hospital"</xm:f>
            <x14:dxf>
              <font>
                <color rgb="FF9C5700"/>
              </font>
              <fill>
                <patternFill>
                  <bgColor rgb="FFFFEB9C"/>
                </patternFill>
              </fill>
            </x14:dxf>
          </x14:cfRule>
          <xm:sqref>BE3:BE19</xm:sqref>
        </x14:conditionalFormatting>
        <x14:conditionalFormatting xmlns:xm="http://schemas.microsoft.com/office/excel/2006/main">
          <x14:cfRule type="cellIs" priority="11" operator="equal" id="{7812FCB3-7237-4E55-B3FD-A49ADAF38923}">
            <xm:f>"Patient"</xm:f>
            <x14:dxf>
              <fill>
                <patternFill>
                  <bgColor theme="4" tint="0.7999"/>
                </patternFill>
              </fill>
            </x14:dxf>
          </x14:cfRule>
          <x14:cfRule type="cellIs" priority="12" operator="equal" id="{C2267F92-9189-4442-95AB-11D6C09BE651}">
            <xm:f>"Hospital"</xm:f>
            <x14:dxf>
              <font>
                <color rgb="FF9C5700"/>
              </font>
              <fill>
                <patternFill>
                  <bgColor rgb="FFFFEB9C"/>
                </patternFill>
              </fill>
            </x14:dxf>
          </x14:cfRule>
          <xm:sqref>BE23</xm:sqref>
        </x14:conditionalFormatting>
        <x14:conditionalFormatting xmlns:xm="http://schemas.microsoft.com/office/excel/2006/main">
          <x14:cfRule type="cellIs" priority="13" operator="equal" id="{41A5EED9-CCE6-497E-8CA8-E7507F331312}">
            <xm:f>"Patient"</xm:f>
            <x14:dxf>
              <fill>
                <patternFill>
                  <bgColor theme="4" tint="0.7999"/>
                </patternFill>
              </fill>
            </x14:dxf>
          </x14:cfRule>
          <x14:cfRule type="cellIs" priority="14" operator="equal" id="{47E325AC-2991-48C2-ABA2-223F58B6A33B}">
            <xm:f>"Hospital"</xm:f>
            <x14:dxf>
              <font>
                <color rgb="FF9C5700"/>
              </font>
              <fill>
                <patternFill>
                  <bgColor rgb="FFFFEB9C"/>
                </patternFill>
              </fill>
            </x14:dxf>
          </x14:cfRule>
          <xm:sqref>BE25</xm:sqref>
        </x14:conditionalFormatting>
        <x14:conditionalFormatting xmlns:xm="http://schemas.microsoft.com/office/excel/2006/main">
          <x14:cfRule type="cellIs" priority="15" operator="equal" id="{442CE3AE-C0D4-4227-A89A-297597BE624C}">
            <xm:f>"Patient"</xm:f>
            <x14:dxf>
              <fill>
                <patternFill>
                  <bgColor theme="4" tint="0.7999"/>
                </patternFill>
              </fill>
            </x14:dxf>
          </x14:cfRule>
          <x14:cfRule type="cellIs" priority="16" operator="equal" id="{CCF6B865-D3BA-47A1-9FB3-AF86977E3C81}">
            <xm:f>"Hospital"</xm:f>
            <x14:dxf>
              <font>
                <color rgb="FF9C5700"/>
              </font>
              <fill>
                <patternFill>
                  <bgColor rgb="FFFFEB9C"/>
                </patternFill>
              </fill>
            </x14:dxf>
          </x14:cfRule>
          <xm:sqref>BE29</xm:sqref>
        </x14:conditionalFormatting>
        <x14:conditionalFormatting xmlns:xm="http://schemas.microsoft.com/office/excel/2006/main">
          <x14:cfRule type="cellIs" priority="17" operator="equal" id="{259217C0-61C9-4AD0-A6C4-A14A5856A0C2}">
            <xm:f>"Patient"</xm:f>
            <x14:dxf>
              <fill>
                <patternFill>
                  <bgColor theme="4" tint="0.7999"/>
                </patternFill>
              </fill>
            </x14:dxf>
          </x14:cfRule>
          <x14:cfRule type="cellIs" priority="18" operator="equal" id="{73B0A75B-D854-466C-85B9-E69DFB75CCDE}">
            <xm:f>"Hospital"</xm:f>
            <x14:dxf>
              <font>
                <color rgb="FF9C5700"/>
              </font>
              <fill>
                <patternFill>
                  <bgColor rgb="FFFFEB9C"/>
                </patternFill>
              </fill>
            </x14:dxf>
          </x14:cfRule>
          <xm:sqref>BE32:BE33</xm:sqref>
        </x14:conditionalFormatting>
        <x14:conditionalFormatting xmlns:xm="http://schemas.microsoft.com/office/excel/2006/main">
          <x14:cfRule type="cellIs" priority="19" operator="equal" id="{5F8340EF-848C-47DE-85AA-BB7FEF1098A0}">
            <xm:f>"Patient"</xm:f>
            <x14:dxf>
              <fill>
                <patternFill>
                  <bgColor theme="4" tint="0.7999"/>
                </patternFill>
              </fill>
            </x14:dxf>
          </x14:cfRule>
          <x14:cfRule type="cellIs" priority="20" operator="equal" id="{6437C8C5-8D4D-4C50-9CCD-2028EC9B19C2}">
            <xm:f>"Hospital"</xm:f>
            <x14:dxf>
              <font>
                <color rgb="FF9C5700"/>
              </font>
              <fill>
                <patternFill>
                  <bgColor rgb="FFFFEB9C"/>
                </patternFill>
              </fill>
            </x14:dxf>
          </x14:cfRule>
          <xm:sqref>BE36:BE67</xm:sqref>
        </x14:conditionalFormatting>
        <x14:conditionalFormatting xmlns:xm="http://schemas.microsoft.com/office/excel/2006/main">
          <x14:cfRule type="cellIs" priority="21" operator="equal" id="{CE899036-499B-40E0-B09D-30E5F1CD3086}">
            <xm:f>"Patient"</xm:f>
            <x14:dxf>
              <fill>
                <patternFill>
                  <bgColor theme="4" tint="0.7999"/>
                </patternFill>
              </fill>
            </x14:dxf>
          </x14:cfRule>
          <x14:cfRule type="cellIs" priority="22" operator="equal" id="{2CEB69E3-EFE0-46F4-84F2-4179E31A8EAF}">
            <xm:f>"Hospital"</xm:f>
            <x14:dxf>
              <font>
                <color rgb="FF9C6500"/>
              </font>
              <fill>
                <patternFill>
                  <bgColor rgb="FFFFEB9C"/>
                </patternFill>
              </fill>
            </x14:dxf>
          </x14:cfRule>
          <xm:sqref>BF6</xm:sqref>
        </x14:conditionalFormatting>
        <x14:conditionalFormatting xmlns:xm="http://schemas.microsoft.com/office/excel/2006/main">
          <x14:cfRule type="cellIs" priority="23" operator="equal" id="{7DF6E09B-D4E8-49ED-8D3A-3884AF30FDD2}">
            <xm:f>"مصعدة"</xm:f>
            <x14:dxf>
              <fill>
                <patternFill>
                  <bgColor rgb="FF00B050"/>
                </patternFill>
              </fill>
            </x14:dxf>
          </x14:cfRule>
          <x14:cfRule type="cellIs" priority="24" operator="equal" id="{E6506DA9-C7A4-4974-A2C0-476E202518C2}">
            <xm:f>"24 Hours"</xm:f>
            <x14:dxf>
              <fill>
                <patternFill>
                  <bgColor rgb="FF0070C0"/>
                </patternFill>
              </fill>
            </x14:dxf>
          </x14:cfRule>
          <x14:cfRule type="cellIs" priority="25" operator="equal" id="{49A83F7B-E0DC-4A91-B930-2CA0395CEB85}">
            <xm:f>"48 Hours"</xm:f>
            <x14:dxf>
              <fill>
                <patternFill>
                  <bgColor rgb="FF00B0F0"/>
                </patternFill>
              </fill>
            </x14:dxf>
          </x14:cfRule>
          <x14:cfRule type="cellIs" priority="26" operator="equal" id="{72655C85-30B4-4EE4-BA86-3EAE7B5DA1F3}">
            <xm:f>"72 Hours"</xm:f>
            <x14:dxf>
              <fill>
                <patternFill>
                  <bgColor rgb="FFFF0000"/>
                </patternFill>
              </fill>
            </x14:dxf>
          </x14:cfRule>
          <x14:cfRule type="cellIs" priority="27" operator="equal" id="{94F2A499-6097-4083-85C0-675CD0F0FA96}">
            <xm:f>"More than 72 Hours"</xm:f>
            <x14:dxf>
              <fill>
                <patternFill>
                  <bgColor rgb="FFFFEB9C"/>
                </patternFill>
              </fill>
            </x14:dxf>
          </x14:cfRule>
          <xm:sqref>BT178:BT179</xm:sqref>
        </x14:conditionalFormatting>
        <x14:conditionalFormatting xmlns:xm="http://schemas.microsoft.com/office/excel/2006/main">
          <x14:cfRule type="cellIs" priority="28" operator="equal" id="{1FCC9E5F-80A6-4AA5-93C0-FBAD93771374}">
            <xm:f>"Escalated( مصعدة)"</xm:f>
            <x14:dxf>
              <fill>
                <patternFill>
                  <bgColor rgb="FF00B050"/>
                </patternFill>
              </fill>
            </x14:dxf>
          </x14:cfRule>
          <x14:cfRule type="cellIs" priority="29" operator="equal" id="{765FF6F0-5C9E-46E4-AD41-6423423AD83E}">
            <xm:f>"24 Hours"</xm:f>
            <x14:dxf>
              <fill>
                <patternFill>
                  <bgColor rgb="FF0070C0"/>
                </patternFill>
              </fill>
            </x14:dxf>
          </x14:cfRule>
          <x14:cfRule type="cellIs" priority="30" operator="equal" id="{3AB57237-FE4E-41D4-B5A9-37E68C5FFBF0}">
            <xm:f>"48 Hours"</xm:f>
            <x14:dxf>
              <fill>
                <patternFill>
                  <bgColor rgb="FF00B0F0"/>
                </patternFill>
              </fill>
            </x14:dxf>
          </x14:cfRule>
          <x14:cfRule type="cellIs" priority="31" operator="equal" id="{CAB770B0-73BA-4E41-9F3F-CB7531FA1E78}">
            <xm:f>"72 Hours"</xm:f>
            <x14:dxf>
              <fill>
                <patternFill>
                  <bgColor rgb="FFFF0000"/>
                </patternFill>
              </fill>
            </x14:dxf>
          </x14:cfRule>
          <x14:cfRule type="cellIs" priority="32" operator="equal" id="{CFDDFB90-BE2C-4FDD-B18E-60D9C8C174DD}">
            <xm:f>"More than 72 hours"</xm:f>
            <x14:dxf>
              <font>
                <color rgb="FF9C6500"/>
              </font>
              <fill>
                <patternFill>
                  <bgColor rgb="FFFFEB9C"/>
                </patternFill>
              </fill>
            </x14:dxf>
          </x14:cfRule>
          <xm:sqref>BV195:BV200</xm:sqref>
        </x14:conditionalFormatting>
        <x14:conditionalFormatting xmlns:xm="http://schemas.microsoft.com/office/excel/2006/main">
          <x14:cfRule type="cellIs" priority="33" operator="equal" id="{FCA6608C-7682-4D63-BA76-8F8F214ECEE1}">
            <xm:f>"مصعدة"</xm:f>
            <x14:dxf>
              <fill>
                <patternFill>
                  <bgColor rgb="FF00B050"/>
                </patternFill>
              </fill>
            </x14:dxf>
          </x14:cfRule>
          <x14:cfRule type="cellIs" priority="34" operator="equal" id="{D7D83750-A515-4747-A58C-9D75A97FF611}">
            <xm:f>"24 Hours"</xm:f>
            <x14:dxf>
              <fill>
                <patternFill>
                  <bgColor rgb="FF0070C0"/>
                </patternFill>
              </fill>
            </x14:dxf>
          </x14:cfRule>
          <x14:cfRule type="cellIs" priority="35" operator="equal" id="{2FBCCF7E-7A2B-4C14-9E20-E7BB4C763892}">
            <xm:f>"48 Hours"</xm:f>
            <x14:dxf>
              <fill>
                <patternFill>
                  <bgColor rgb="FF00B0F0"/>
                </patternFill>
              </fill>
            </x14:dxf>
          </x14:cfRule>
          <x14:cfRule type="cellIs" priority="36" operator="equal" id="{A77091F0-FDA7-4C1D-84D0-BA1E3515A0FE}">
            <xm:f>"72 Hours"</xm:f>
            <x14:dxf>
              <fill>
                <patternFill>
                  <bgColor rgb="FFFF0000"/>
                </patternFill>
              </fill>
            </x14:dxf>
          </x14:cfRule>
          <x14:cfRule type="cellIs" priority="37" operator="equal" id="{41327BAE-F584-421B-BB35-80A2A0171DAE}">
            <xm:f>"More than 72 Hours"</xm:f>
            <x14:dxf>
              <font>
                <color rgb="FF9C6500"/>
              </font>
              <fill>
                <patternFill>
                  <bgColor rgb="FFFFEB9C"/>
                </patternFill>
              </fill>
            </x14:dxf>
          </x14:cfRule>
          <xm:sqref>BW2:BW9</xm:sqref>
        </x14:conditionalFormatting>
        <x14:conditionalFormatting xmlns:xm="http://schemas.microsoft.com/office/excel/2006/main">
          <x14:cfRule type="cellIs" priority="38" operator="equal" id="{FE86D0FE-E8FC-4A34-8ABF-1DC229305026}">
            <xm:f>"مصعدة"</xm:f>
            <x14:dxf>
              <fill>
                <patternFill>
                  <bgColor rgb="FF00B050"/>
                </patternFill>
              </fill>
            </x14:dxf>
          </x14:cfRule>
          <x14:cfRule type="cellIs" priority="39" operator="equal" id="{44C3BA83-762B-4D5B-843F-E0DDC0EEDE64}">
            <xm:f>"24 Hours"</xm:f>
            <x14:dxf>
              <fill>
                <patternFill>
                  <bgColor rgb="FF0070C0"/>
                </patternFill>
              </fill>
            </x14:dxf>
          </x14:cfRule>
          <x14:cfRule type="cellIs" priority="40" operator="equal" id="{DD271BAB-6FB1-47A1-9A40-76634880F219}">
            <xm:f>"48 Hours"</xm:f>
            <x14:dxf>
              <fill>
                <patternFill>
                  <bgColor rgb="FF00B0F0"/>
                </patternFill>
              </fill>
            </x14:dxf>
          </x14:cfRule>
          <x14:cfRule type="cellIs" priority="41" operator="equal" id="{BD8CF05F-D4F3-44F3-92CC-00974FB6D9F6}">
            <xm:f>"72 Hours"</xm:f>
            <x14:dxf>
              <fill>
                <patternFill>
                  <bgColor rgb="FFFF0000"/>
                </patternFill>
              </fill>
            </x14:dxf>
          </x14:cfRule>
          <x14:cfRule type="cellIs" priority="42" operator="equal" id="{36D35B2D-DDB7-48D9-84FD-B714F3CDF8D1}">
            <xm:f>"More than 72 Hours"</xm:f>
            <x14:dxf>
              <font>
                <color rgb="FF9C6500"/>
              </font>
              <fill>
                <patternFill>
                  <bgColor rgb="FFFFEB9C"/>
                </patternFill>
              </fill>
            </x14:dxf>
          </x14:cfRule>
          <xm:sqref>CF177:CF190</xm:sqref>
        </x14:conditionalFormatting>
        <x14:conditionalFormatting xmlns:xm="http://schemas.microsoft.com/office/excel/2006/main">
          <x14:cfRule type="cellIs" priority="43" operator="equal" id="{EF316AFD-BE72-4630-AE93-60F032CEDBD9}">
            <xm:f>"مصعدة"</xm:f>
            <x14:dxf>
              <fill>
                <patternFill>
                  <bgColor rgb="FF00B050"/>
                </patternFill>
              </fill>
            </x14:dxf>
          </x14:cfRule>
          <x14:cfRule type="cellIs" priority="44" operator="equal" id="{5F825241-F000-4B4D-B0E8-9E4C006084B0}">
            <xm:f>"24 Hours"</xm:f>
            <x14:dxf>
              <fill>
                <patternFill>
                  <bgColor rgb="FF0070C0"/>
                </patternFill>
              </fill>
            </x14:dxf>
          </x14:cfRule>
          <x14:cfRule type="cellIs" priority="45" operator="equal" id="{EB9CE54C-C394-4E4B-919F-71744D1F7180}">
            <xm:f>"48 Hours"</xm:f>
            <x14:dxf>
              <fill>
                <patternFill>
                  <bgColor rgb="FF00B0F0"/>
                </patternFill>
              </fill>
            </x14:dxf>
          </x14:cfRule>
          <x14:cfRule type="cellIs" priority="46" operator="equal" id="{ABDBCA7E-613C-4A80-99E8-F12E766B2E70}">
            <xm:f>"72 Hours"</xm:f>
            <x14:dxf>
              <fill>
                <patternFill>
                  <bgColor rgb="FFFF0000"/>
                </patternFill>
              </fill>
            </x14:dxf>
          </x14:cfRule>
          <x14:cfRule type="cellIs" priority="47" operator="equal" id="{933C3F6D-6083-4DEB-8C77-73D073555E4F}">
            <xm:f>"More than 72 Hours"</xm:f>
            <x14:dxf>
              <fill>
                <patternFill>
                  <bgColor rgb="FFFF0000"/>
                </patternFill>
              </fill>
            </x14:dxf>
          </x14:cfRule>
          <xm:sqref>CG2:CG25</xm:sqref>
        </x14:conditionalFormatting>
        <x14:conditionalFormatting xmlns:xm="http://schemas.microsoft.com/office/excel/2006/main">
          <x14:cfRule type="cellIs" priority="48" operator="equal" id="{E259E5BA-2479-4EEB-9816-6AC996F3E074}">
            <xm:f>"More than 72 Hours"</xm:f>
            <x14:dxf>
              <fill>
                <patternFill>
                  <bgColor rgb="FFFFEB9C"/>
                </patternFill>
              </fill>
            </x14:dxf>
          </x14:cfRule>
          <xm:sqref>CH193</xm:sqref>
        </x14:conditionalFormatting>
        <x14:conditionalFormatting xmlns:xm="http://schemas.microsoft.com/office/excel/2006/main">
          <x14:cfRule type="cellIs" priority="49" operator="equal" id="{E1908F44-739B-44D4-B0B4-CA31C8FD3788}">
            <xm:f>"Escalated( مصعدة)"</xm:f>
            <x14:dxf>
              <fill>
                <patternFill>
                  <bgColor rgb="FF00B050"/>
                </patternFill>
              </fill>
            </x14:dxf>
          </x14:cfRule>
          <x14:cfRule type="cellIs" priority="50" operator="equal" id="{C8B6ED78-74A3-474E-8345-1434E3872D2A}">
            <xm:f>"24 Hours"</xm:f>
            <x14:dxf>
              <fill>
                <patternFill>
                  <bgColor rgb="FF0070C0"/>
                </patternFill>
              </fill>
            </x14:dxf>
          </x14:cfRule>
          <x14:cfRule type="cellIs" priority="51" operator="equal" id="{E06F4EF9-608D-49D7-BE61-A71E1AE9531F}">
            <xm:f>"48 Hours"</xm:f>
            <x14:dxf>
              <fill>
                <patternFill>
                  <bgColor rgb="FF00B0F0"/>
                </patternFill>
              </fill>
            </x14:dxf>
          </x14:cfRule>
          <x14:cfRule type="cellIs" priority="52" operator="equal" id="{16F42886-CDFF-496E-BB79-539210DA84A4}">
            <xm:f>"72 Hours"</xm:f>
            <x14:dxf>
              <fill>
                <patternFill>
                  <bgColor rgb="FFFF0000"/>
                </patternFill>
              </fill>
            </x14:dxf>
          </x14:cfRule>
          <xm:sqref>CH193:CH200</xm:sqref>
        </x14:conditionalFormatting>
        <x14:conditionalFormatting xmlns:xm="http://schemas.microsoft.com/office/excel/2006/main">
          <x14:cfRule type="cellIs" priority="53" operator="equal" id="{90E599E4-F491-40A7-9570-138023993826}">
            <xm:f>"More than 72 hours"</xm:f>
            <x14:dxf>
              <fill>
                <patternFill>
                  <bgColor rgb="FFFFEB9C"/>
                </patternFill>
              </fill>
            </x14:dxf>
          </x14:cfRule>
          <xm:sqref>CH194:CH200</xm:sqref>
        </x14:conditionalFormatting>
        <x14:conditionalFormatting xmlns:xm="http://schemas.microsoft.com/office/excel/2006/main">
          <x14:cfRule type="cellIs" priority="54" operator="equal" id="{3359BBDB-9DB5-4D1E-BAFF-25DC863FE87E}">
            <xm:f>"Escalated( مصعدة)"</xm:f>
            <x14:dxf>
              <fill>
                <patternFill>
                  <bgColor rgb="FF00B050"/>
                </patternFill>
              </fill>
            </x14:dxf>
          </x14:cfRule>
          <x14:cfRule type="cellIs" priority="55" operator="equal" id="{E424497D-2537-4BB0-9AD9-ED71843AF728}">
            <xm:f>"24 Hours"</xm:f>
            <x14:dxf>
              <fill>
                <patternFill>
                  <bgColor rgb="FF0070C0"/>
                </patternFill>
              </fill>
            </x14:dxf>
          </x14:cfRule>
          <x14:cfRule type="cellIs" priority="56" operator="equal" id="{20303161-146A-4C28-A730-993B669EC680}">
            <xm:f>"48 Hours"</xm:f>
            <x14:dxf>
              <fill>
                <patternFill>
                  <bgColor rgb="FF00B0F0"/>
                </patternFill>
              </fill>
            </x14:dxf>
          </x14:cfRule>
          <x14:cfRule type="cellIs" priority="57" operator="equal" id="{E416A7A8-CCB2-482B-B399-676CE8F95558}">
            <xm:f>"72 Hours"</xm:f>
            <x14:dxf>
              <fill>
                <patternFill>
                  <bgColor rgb="FFFF0000"/>
                </patternFill>
              </fill>
            </x14:dxf>
          </x14:cfRule>
          <x14:cfRule type="cellIs" priority="58" operator="equal" id="{90BB3D8F-4726-495B-97E6-C5A7659EC4C6}">
            <xm:f>"More than 72 hours"</xm:f>
            <x14:dxf>
              <font>
                <color rgb="FF9C6500"/>
              </font>
              <fill>
                <patternFill>
                  <bgColor rgb="FFFFEB9C"/>
                </patternFill>
              </fill>
            </x14:dxf>
          </x14:cfRule>
          <xm:sqref>CN90:CN104</xm:sqref>
        </x14:conditionalFormatting>
        <x14:conditionalFormatting xmlns:xm="http://schemas.microsoft.com/office/excel/2006/main">
          <x14:cfRule type="cellIs" priority="59" operator="equal" id="{53CC4613-84F8-4381-83B0-B8EA6C1DB64C}">
            <xm:f>"مصعدة"</xm:f>
            <x14:dxf>
              <fill>
                <patternFill>
                  <bgColor rgb="FF00B050"/>
                </patternFill>
              </fill>
            </x14:dxf>
          </x14:cfRule>
          <x14:cfRule type="cellIs" priority="60" operator="equal" id="{BEB3F426-86A7-4FEB-B3D6-A9D44ECD83DB}">
            <xm:f>"24 Hours"</xm:f>
            <x14:dxf>
              <fill>
                <patternFill>
                  <bgColor rgb="FF0070C0"/>
                </patternFill>
              </fill>
            </x14:dxf>
          </x14:cfRule>
          <x14:cfRule type="cellIs" priority="61" operator="equal" id="{217952B6-288F-4151-BE59-9FA2214DB0E4}">
            <xm:f>"48 Hours"</xm:f>
            <x14:dxf>
              <fill>
                <patternFill>
                  <bgColor rgb="FF00B0F0"/>
                </patternFill>
              </fill>
            </x14:dxf>
          </x14:cfRule>
          <x14:cfRule type="cellIs" priority="62" operator="equal" id="{602C27DE-5C77-4DD5-9E1E-37F3592F1E60}">
            <xm:f>"72 Hours"</xm:f>
            <x14:dxf>
              <fill>
                <patternFill>
                  <bgColor rgb="FFFF0000"/>
                </patternFill>
              </fill>
            </x14:dxf>
          </x14:cfRule>
          <x14:cfRule type="cellIs" priority="63" operator="equal" id="{D9A11344-1019-4140-A848-D3F85C7D428A}">
            <xm:f>"More than 72 Hours"</xm:f>
            <x14:dxf>
              <font>
                <color rgb="FF9C6500"/>
              </font>
              <fill>
                <patternFill>
                  <bgColor rgb="FFFFEB9C"/>
                </patternFill>
              </fill>
            </x14:dxf>
          </x14:cfRule>
          <xm:sqref>CQ2:CQ19</xm:sqref>
        </x14:conditionalFormatting>
        <x14:conditionalFormatting xmlns:xm="http://schemas.microsoft.com/office/excel/2006/main">
          <x14:cfRule type="cellIs" priority="64" operator="equal" id="{76D01FAA-B114-4064-A471-52BE744721B3}">
            <xm:f>"مصعدة"</xm:f>
            <x14:dxf>
              <fill>
                <patternFill>
                  <bgColor rgb="FF00B050"/>
                </patternFill>
              </fill>
            </x14:dxf>
          </x14:cfRule>
          <x14:cfRule type="cellIs" priority="65" operator="equal" id="{D269F034-372F-4CFE-A4EB-3670C4566CC9}">
            <xm:f>"24 Hours"</xm:f>
            <x14:dxf>
              <fill>
                <patternFill>
                  <bgColor rgb="FF0070C0"/>
                </patternFill>
              </fill>
            </x14:dxf>
          </x14:cfRule>
          <x14:cfRule type="cellIs" priority="66" operator="equal" id="{D59E4916-7F18-4469-B69B-1B12D1D063C6}">
            <xm:f>"48 Hours"</xm:f>
            <x14:dxf>
              <fill>
                <patternFill>
                  <bgColor rgb="FF00B0F0"/>
                </patternFill>
              </fill>
            </x14:dxf>
          </x14:cfRule>
          <x14:cfRule type="cellIs" priority="67" operator="equal" id="{BDF488C9-FCF3-4263-98DC-009763A73370}">
            <xm:f>"72 Hours"</xm:f>
            <x14:dxf>
              <fill>
                <patternFill>
                  <bgColor rgb="FFFF0000"/>
                </patternFill>
              </fill>
            </x14:dxf>
          </x14:cfRule>
          <x14:cfRule type="cellIs" priority="68" operator="equal" id="{1E6B89A8-6A90-4C6E-BC80-89E370FD4CD8}">
            <xm:f>"More than 72 Hours"</xm:f>
            <x14:dxf>
              <font>
                <color rgb="FF9C6500"/>
              </font>
              <fill>
                <patternFill>
                  <bgColor rgb="FFFFEB9C"/>
                </patternFill>
              </fill>
            </x14:dxf>
          </x14:cfRule>
          <xm:sqref>CS177:CS206</xm:sqref>
        </x14:conditionalFormatting>
        <x14:conditionalFormatting xmlns:xm="http://schemas.microsoft.com/office/excel/2006/main">
          <x14:cfRule type="cellIs" priority="69" operator="equal" id="{2B882417-1053-49AA-A61B-DF15C32EF242}">
            <xm:f>"مصعدة"</xm:f>
            <x14:dxf>
              <fill>
                <patternFill>
                  <bgColor rgb="FF00B050"/>
                </patternFill>
              </fill>
            </x14:dxf>
          </x14:cfRule>
          <x14:cfRule type="cellIs" priority="70" operator="equal" id="{D0C4E363-3440-4E9C-9819-D4D4F697A0E2}">
            <xm:f>"24 Hours"</xm:f>
            <x14:dxf>
              <fill>
                <patternFill>
                  <bgColor rgb="FF0070C0"/>
                </patternFill>
              </fill>
            </x14:dxf>
          </x14:cfRule>
          <x14:cfRule type="cellIs" priority="71" operator="equal" id="{DDBD30A2-E177-47DB-BFE2-22CAD95426CA}">
            <xm:f>"48 Hours"</xm:f>
            <x14:dxf>
              <fill>
                <patternFill>
                  <bgColor rgb="FF00B0F0"/>
                </patternFill>
              </fill>
            </x14:dxf>
          </x14:cfRule>
          <x14:cfRule type="cellIs" priority="72" operator="equal" id="{A5D4C0A4-D017-4E68-BD46-6B5EE300FBAF}">
            <xm:f>"72 Hours"</xm:f>
            <x14:dxf>
              <fill>
                <patternFill>
                  <bgColor rgb="FFFF0000"/>
                </patternFill>
              </fill>
            </x14:dxf>
          </x14:cfRule>
          <x14:cfRule type="cellIs" priority="73" operator="equal" id="{3E51FBEB-F3CF-428E-AA71-F1C088D4C879}">
            <xm:f>"More than 72 Hours"</xm:f>
            <x14:dxf>
              <fill>
                <patternFill>
                  <bgColor rgb="FFFFEB9C"/>
                </patternFill>
              </fill>
            </x14:dxf>
          </x14:cfRule>
          <xm:sqref>DA2:DA16</xm:sqref>
        </x14:conditionalFormatting>
        <x14:conditionalFormatting xmlns:xm="http://schemas.microsoft.com/office/excel/2006/main">
          <x14:cfRule type="cellIs" priority="74" operator="equal" id="{E2172B92-D8F2-4A1D-B096-702DDC7364E0}">
            <xm:f>"Escalated( مصعدة)"</xm:f>
            <x14:dxf>
              <fill>
                <patternFill>
                  <bgColor rgb="FF00B050"/>
                </patternFill>
              </fill>
            </x14:dxf>
          </x14:cfRule>
          <x14:cfRule type="cellIs" priority="75" operator="equal" id="{5F8CE066-3FF5-4D2D-931F-385BD934D5C1}">
            <xm:f>"24 Hours"</xm:f>
            <x14:dxf>
              <fill>
                <patternFill>
                  <bgColor rgb="FF0070C0"/>
                </patternFill>
              </fill>
            </x14:dxf>
          </x14:cfRule>
          <x14:cfRule type="cellIs" priority="76" operator="equal" id="{AEBF407C-113D-4A8D-8818-13C4BFC27E30}">
            <xm:f>"48 Hours"</xm:f>
            <x14:dxf>
              <fill>
                <patternFill>
                  <bgColor rgb="FF00B0F0"/>
                </patternFill>
              </fill>
            </x14:dxf>
          </x14:cfRule>
          <x14:cfRule type="cellIs" priority="77" operator="equal" id="{C0DEA61E-1CA0-4CF9-BCEC-AFAC159D5210}">
            <xm:f>"72 Hours"</xm:f>
            <x14:dxf>
              <fill>
                <patternFill>
                  <bgColor rgb="FFFF0000"/>
                </patternFill>
              </fill>
            </x14:dxf>
          </x14:cfRule>
          <x14:cfRule type="cellIs" priority="78" operator="equal" id="{8DF0BBB4-14B4-4AFE-92DA-26AFAAD6AC86}">
            <xm:f>"More than 72 hours"</xm:f>
            <x14:dxf>
              <font>
                <color rgb="FF9C6500"/>
              </font>
              <fill>
                <patternFill>
                  <bgColor rgb="FFFFEB9C"/>
                </patternFill>
              </fill>
            </x14:dxf>
          </x14:cfRule>
          <xm:sqref>DC88:DC102</xm:sqref>
        </x14:conditionalFormatting>
        <x14:conditionalFormatting xmlns:xm="http://schemas.microsoft.com/office/excel/2006/main">
          <x14:cfRule type="cellIs" priority="79" operator="equal" id="{F6F9988D-1BA0-439C-B249-CDBC651345AB}">
            <xm:f>"مصعدة"</xm:f>
            <x14:dxf>
              <fill>
                <patternFill>
                  <bgColor rgb="FF00B050"/>
                </patternFill>
              </fill>
            </x14:dxf>
          </x14:cfRule>
          <x14:cfRule type="cellIs" priority="80" operator="equal" id="{2EBDE6B1-7BED-4DA9-A276-4BD671D4C0D1}">
            <xm:f>"24 Hours"</xm:f>
            <x14:dxf>
              <fill>
                <patternFill>
                  <bgColor rgb="FF0070C0"/>
                </patternFill>
              </fill>
            </x14:dxf>
          </x14:cfRule>
          <x14:cfRule type="cellIs" priority="81" operator="equal" id="{1314791C-00A5-4AE6-92AB-E04419E1829C}">
            <xm:f>"48 Hours"</xm:f>
            <x14:dxf>
              <fill>
                <patternFill>
                  <bgColor rgb="FF00B0F0"/>
                </patternFill>
              </fill>
            </x14:dxf>
          </x14:cfRule>
          <x14:cfRule type="cellIs" priority="82" operator="equal" id="{85409687-4049-434F-862A-54DF6CB53250}">
            <xm:f>"72 Hours"</xm:f>
            <x14:dxf>
              <fill>
                <patternFill>
                  <bgColor rgb="FFFF0000"/>
                </patternFill>
              </fill>
            </x14:dxf>
          </x14:cfRule>
          <x14:cfRule type="cellIs" priority="83" operator="equal" id="{E07E19C0-C14F-478C-ACC7-F2A0D9ADA03D}">
            <xm:f>"More than 72 Hours"</xm:f>
            <x14:dxf>
              <fill>
                <patternFill>
                  <bgColor rgb="FFFF0000"/>
                </patternFill>
              </fill>
            </x14:dxf>
          </x14:cfRule>
          <xm:sqref>DD158:DD176</xm:sqref>
        </x14:conditionalFormatting>
        <x14:conditionalFormatting xmlns:xm="http://schemas.microsoft.com/office/excel/2006/main">
          <x14:cfRule type="cellIs" priority="84" operator="equal" id="{6843E4BE-3E3B-4DB1-831D-6FEA3414FF20}">
            <xm:f>'c:\users\asma\desktop\asma\users\asma\downloads\[template of complaints report update asma almuzayil 2023 and 2024.xlsx]dropdown'!#ref!</xm:f>
            <x14:dxf>
              <fill>
                <patternFill>
                  <bgColor rgb="FF00B050"/>
                </patternFill>
              </fill>
            </x14:dxf>
          </x14:cfRule>
          <xm:sqref>BD52:BF52 BD1:BF2 BF3:BF5 BD3:BD51 BF7:BF51 BD53:BD67 BF53:BF67 BD68:BF1048576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179"/>
  <sheetViews>
    <sheetView showFormulas="false" showGridLines="true" showRowColHeaders="true" showZeros="true" rightToLeft="false" tabSelected="false" showOutlineSymbols="true" defaultGridColor="true" view="normal" topLeftCell="AU1" colorId="64" zoomScale="85" zoomScaleNormal="85" zoomScalePageLayoutView="100" workbookViewId="0">
      <selection pane="topLeft" activeCell="AX15" activeCellId="0" sqref="AX15"/>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4.14"/>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30.14"/>
    <col collapsed="false" customWidth="true" hidden="false" outlineLevel="0" max="9" min="9" style="1" width="27"/>
    <col collapsed="false" customWidth="true" hidden="false" outlineLevel="0" max="10" min="10" style="1" width="15.28"/>
    <col collapsed="false" customWidth="true" hidden="false" outlineLevel="0" max="11" min="11" style="1" width="18.43"/>
    <col collapsed="false" customWidth="true" hidden="false" outlineLevel="0" max="12" min="12" style="1" width="27.57"/>
    <col collapsed="false" customWidth="true" hidden="false" outlineLevel="0" max="13" min="13" style="1" width="21"/>
    <col collapsed="false" customWidth="true" hidden="false" outlineLevel="0" max="14" min="14" style="1" width="18.43"/>
    <col collapsed="false" customWidth="true" hidden="false" outlineLevel="0" max="15" min="15" style="1" width="27.57"/>
    <col collapsed="false" customWidth="true" hidden="false" outlineLevel="0" max="16" min="16" style="1" width="11.57"/>
    <col collapsed="false" customWidth="true" hidden="false" outlineLevel="0" max="17" min="17" style="1" width="27.57"/>
    <col collapsed="false" customWidth="true" hidden="false" outlineLevel="0" max="19" min="18" style="1" width="18.43"/>
    <col collapsed="false" customWidth="true" hidden="false" outlineLevel="0" max="20" min="20" style="1" width="27.57"/>
    <col collapsed="false" customWidth="true" hidden="false" outlineLevel="0" max="21" min="21" style="1" width="20.72"/>
    <col collapsed="false" customWidth="true" hidden="false" outlineLevel="0" max="22" min="22" style="1" width="18.43"/>
    <col collapsed="false" customWidth="true" hidden="false" outlineLevel="0" max="23" min="23" style="3" width="33"/>
    <col collapsed="false" customWidth="true" hidden="false" outlineLevel="0" max="24" min="24" style="1" width="27.57"/>
    <col collapsed="false" customWidth="true" hidden="false" outlineLevel="0" max="25" min="25" style="1" width="11.57"/>
    <col collapsed="false" customWidth="true" hidden="false" outlineLevel="0" max="26" min="26" style="1" width="18.43"/>
    <col collapsed="false" customWidth="true" hidden="false" outlineLevel="0" max="27" min="27" style="1" width="35.43"/>
    <col collapsed="false" customWidth="true" hidden="false" outlineLevel="0" max="28" min="28" style="1" width="27.57"/>
    <col collapsed="false" customWidth="true" hidden="false" outlineLevel="0" max="29" min="29" style="1" width="11.57"/>
    <col collapsed="false" customWidth="true" hidden="false" outlineLevel="0" max="30" min="30" style="1" width="18.43"/>
    <col collapsed="false" customWidth="true" hidden="false" outlineLevel="0" max="31" min="31" style="1" width="33"/>
    <col collapsed="false" customWidth="true" hidden="false" outlineLevel="0" max="32" min="32" style="1" width="27.57"/>
    <col collapsed="false" customWidth="true" hidden="false" outlineLevel="0" max="33" min="33" style="1" width="10.57"/>
    <col collapsed="false" customWidth="true" hidden="false" outlineLevel="0" max="34" min="34" style="1" width="18.43"/>
    <col collapsed="false" customWidth="true" hidden="false" outlineLevel="0" max="35" min="35" style="1" width="31.15"/>
    <col collapsed="false" customWidth="true" hidden="false" outlineLevel="0" max="36" min="36" style="1" width="34.14"/>
    <col collapsed="false" customWidth="true" hidden="false" outlineLevel="0" max="37" min="37" style="4" width="25.71"/>
    <col collapsed="false" customWidth="true" hidden="false" outlineLevel="0" max="38" min="38" style="1" width="10.43"/>
    <col collapsed="false" customWidth="true" hidden="false" outlineLevel="0" max="39" min="39" style="1" width="18.43"/>
    <col collapsed="false" customWidth="true" hidden="false" outlineLevel="0" max="40" min="40" style="1" width="33.57"/>
    <col collapsed="false" customWidth="true" hidden="false" outlineLevel="0" max="41" min="41" style="1" width="41.57"/>
    <col collapsed="false" customWidth="true" hidden="false" outlineLevel="0" max="42" min="42" style="5" width="11.57"/>
    <col collapsed="false" customWidth="true" hidden="false" outlineLevel="0" max="43" min="43" style="1" width="29.43"/>
    <col collapsed="false" customWidth="true" hidden="false" outlineLevel="0" max="44" min="44" style="1" width="27.57"/>
    <col collapsed="false" customWidth="true" hidden="false" outlineLevel="0" max="45" min="45" style="4" width="11.57"/>
    <col collapsed="false" customWidth="true" hidden="false" outlineLevel="0" max="46" min="46" style="5" width="18.43"/>
    <col collapsed="false" customWidth="true" hidden="false" outlineLevel="0" max="47" min="47" style="1" width="35.43"/>
    <col collapsed="false" customWidth="true" hidden="false" outlineLevel="0" max="48" min="48" style="1" width="10.43"/>
    <col collapsed="false" customWidth="true" hidden="false" outlineLevel="0" max="49" min="49" style="1" width="38.29"/>
    <col collapsed="false" customWidth="true" hidden="false" outlineLevel="0" max="53" min="50" style="2" width="28.43"/>
    <col collapsed="false" customWidth="true" hidden="false" outlineLevel="0" max="54" min="54" style="1031" width="33.71"/>
    <col collapsed="false" customWidth="true" hidden="false" outlineLevel="0" max="55" min="55" style="1032" width="31.86"/>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6"/>
    <col collapsed="false" customWidth="true" hidden="false" outlineLevel="0" max="70" min="70" style="1" width="16.29"/>
    <col collapsed="false" customWidth="false" hidden="false" outlineLevel="0" max="71" min="71" style="1" width="9.57"/>
    <col collapsed="false" customWidth="true" hidden="false" outlineLevel="0" max="72" min="72" style="1" width="16"/>
    <col collapsed="false" customWidth="true" hidden="false" outlineLevel="0" max="73" min="73" style="1" width="17.29"/>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8.29"/>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8.57"/>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1033" t="n">
        <v>1</v>
      </c>
      <c r="B3" s="430" t="n">
        <v>1</v>
      </c>
      <c r="C3" s="741" t="n">
        <v>2984</v>
      </c>
      <c r="D3" s="1034" t="n">
        <v>1112772</v>
      </c>
      <c r="E3" s="1035" t="s">
        <v>53</v>
      </c>
      <c r="F3" s="1035" t="s">
        <v>44</v>
      </c>
      <c r="G3" s="1035" t="s">
        <v>54</v>
      </c>
      <c r="H3" s="1035" t="s">
        <v>104</v>
      </c>
      <c r="I3" s="1036" t="n">
        <v>45566.5270833333</v>
      </c>
      <c r="J3" s="1035" t="s">
        <v>970</v>
      </c>
      <c r="K3" s="1037" t="s">
        <v>71</v>
      </c>
      <c r="L3" s="1038" t="n">
        <v>45566</v>
      </c>
      <c r="M3" s="1039" t="n">
        <v>0.520833333333333</v>
      </c>
      <c r="N3" s="1040" t="s">
        <v>995</v>
      </c>
      <c r="O3" s="1038" t="n">
        <v>45566</v>
      </c>
      <c r="P3" s="1039" t="n">
        <v>0.527083333333333</v>
      </c>
      <c r="Q3" s="1038" t="n">
        <v>45566</v>
      </c>
      <c r="R3" s="1039" t="n">
        <v>0.613194444444445</v>
      </c>
      <c r="S3" s="1041" t="s">
        <v>995</v>
      </c>
      <c r="T3" s="1038" t="n">
        <v>45566</v>
      </c>
      <c r="U3" s="1039" t="n">
        <v>0.613194444444445</v>
      </c>
      <c r="V3" s="1041" t="s">
        <v>995</v>
      </c>
      <c r="W3" s="1042" t="n">
        <f aca="false">(U3+T3)-(P3+O3)</f>
        <v>0.0861111111111111</v>
      </c>
      <c r="X3" s="1038"/>
      <c r="Y3" s="1039"/>
      <c r="Z3" s="1041"/>
      <c r="AA3" s="55" t="n">
        <f aca="false">(Y3+X3)-(U3+T3)</f>
        <v>-45566.6131944444</v>
      </c>
      <c r="AB3" s="1038"/>
      <c r="AC3" s="1039"/>
      <c r="AD3" s="1040"/>
      <c r="AE3" s="55" t="n">
        <f aca="false">(AC3+AB3)-(Y3+X3)</f>
        <v>0</v>
      </c>
      <c r="AF3" s="1038"/>
      <c r="AG3" s="1039"/>
      <c r="AH3" s="1040"/>
      <c r="AI3" s="54"/>
      <c r="AJ3" s="55" t="n">
        <f aca="false">(AG3+AF3)-(U3+T3)</f>
        <v>-45566.6131944444</v>
      </c>
      <c r="AK3" s="1043"/>
      <c r="AL3" s="1044"/>
      <c r="AM3" s="1041"/>
      <c r="AN3" s="55" t="n">
        <f aca="false">(AL3+AK3)-(U3+T3)</f>
        <v>-45566.6131944444</v>
      </c>
      <c r="AO3" s="1038" t="n">
        <v>45577</v>
      </c>
      <c r="AP3" s="1039" t="n">
        <v>0.565972222222222</v>
      </c>
      <c r="AQ3" s="57" t="n">
        <f aca="false">(AP3+AO3)-(U3+T3)</f>
        <v>10.9527777777778</v>
      </c>
      <c r="AR3" s="1038" t="n">
        <v>45577</v>
      </c>
      <c r="AS3" s="1039" t="n">
        <v>0.565972222222222</v>
      </c>
      <c r="AT3" s="1040" t="s">
        <v>995</v>
      </c>
      <c r="AU3" s="59" t="n">
        <f aca="false">(AS3+AR3)-(U3+T3)</f>
        <v>10.9527777777778</v>
      </c>
      <c r="AV3" s="61"/>
      <c r="AW3" s="61" t="s">
        <v>1193</v>
      </c>
      <c r="AX3" s="61" t="s">
        <v>90</v>
      </c>
      <c r="AY3" s="61" t="s">
        <v>91</v>
      </c>
      <c r="AZ3" s="61" t="s">
        <v>106</v>
      </c>
      <c r="BA3" s="1045" t="s">
        <v>159</v>
      </c>
      <c r="BB3" s="1046" t="s">
        <v>1194</v>
      </c>
      <c r="BC3" s="1047" t="s">
        <v>1195</v>
      </c>
      <c r="BD3" s="1048" t="s">
        <v>698</v>
      </c>
      <c r="BE3" s="68" t="s">
        <v>64</v>
      </c>
      <c r="BF3" s="68"/>
      <c r="BJ3" s="770" t="n">
        <v>2987</v>
      </c>
      <c r="BK3" s="1034" t="n">
        <v>1058383256</v>
      </c>
      <c r="BL3" s="1035" t="s">
        <v>43</v>
      </c>
      <c r="BM3" s="1035" t="s">
        <v>69</v>
      </c>
      <c r="BN3" s="1035" t="s">
        <v>45</v>
      </c>
      <c r="BO3" s="1035" t="s">
        <v>46</v>
      </c>
      <c r="BP3" s="1036" t="n">
        <v>45566.8701388889</v>
      </c>
      <c r="BQ3" s="1035" t="s">
        <v>77</v>
      </c>
      <c r="BR3" s="1049" t="s">
        <v>52</v>
      </c>
      <c r="BS3" s="99"/>
      <c r="BT3" s="99"/>
      <c r="BU3" s="757" t="n">
        <v>2988</v>
      </c>
      <c r="BV3" s="1034" t="n">
        <v>30083949</v>
      </c>
      <c r="BW3" s="1035" t="s">
        <v>49</v>
      </c>
      <c r="BX3" s="1035" t="s">
        <v>69</v>
      </c>
      <c r="BY3" s="1035" t="s">
        <v>45</v>
      </c>
      <c r="BZ3" s="1035" t="s">
        <v>46</v>
      </c>
      <c r="CA3" s="1036" t="n">
        <v>45567.6333333333</v>
      </c>
      <c r="CB3" s="1035" t="s">
        <v>77</v>
      </c>
      <c r="CC3" s="1049" t="s">
        <v>52</v>
      </c>
      <c r="CD3" s="99"/>
      <c r="CE3" s="99"/>
      <c r="CF3" s="741" t="n">
        <v>2984</v>
      </c>
      <c r="CG3" s="1034" t="n">
        <v>1112772</v>
      </c>
      <c r="CH3" s="1035" t="s">
        <v>53</v>
      </c>
      <c r="CI3" s="1035" t="s">
        <v>44</v>
      </c>
      <c r="CJ3" s="1035" t="s">
        <v>54</v>
      </c>
      <c r="CK3" s="1035" t="s">
        <v>104</v>
      </c>
      <c r="CL3" s="1036" t="n">
        <v>45566.5270833333</v>
      </c>
      <c r="CM3" s="1035" t="s">
        <v>970</v>
      </c>
      <c r="CN3" s="1037" t="s">
        <v>71</v>
      </c>
      <c r="CO3" s="99"/>
      <c r="CP3" s="99"/>
      <c r="CQ3" s="741" t="n">
        <v>3000</v>
      </c>
      <c r="CR3" s="1034" t="n">
        <v>30178831</v>
      </c>
      <c r="CS3" s="1035" t="s">
        <v>56</v>
      </c>
      <c r="CT3" s="1035" t="s">
        <v>44</v>
      </c>
      <c r="CU3" s="1035" t="s">
        <v>80</v>
      </c>
      <c r="CV3" s="1035" t="s">
        <v>343</v>
      </c>
      <c r="CW3" s="1036" t="n">
        <v>45570.6916666667</v>
      </c>
      <c r="CX3" s="1035" t="s">
        <v>970</v>
      </c>
      <c r="CY3" s="1037" t="s">
        <v>71</v>
      </c>
    </row>
    <row r="4" customFormat="false" ht="15" hidden="false" customHeight="true" outlineLevel="0" collapsed="false">
      <c r="A4" s="1033"/>
      <c r="B4" s="430" t="n">
        <v>2</v>
      </c>
      <c r="C4" s="770" t="n">
        <v>2987</v>
      </c>
      <c r="D4" s="1034" t="n">
        <v>1058383256</v>
      </c>
      <c r="E4" s="1035" t="s">
        <v>43</v>
      </c>
      <c r="F4" s="1035" t="s">
        <v>69</v>
      </c>
      <c r="G4" s="1035" t="s">
        <v>45</v>
      </c>
      <c r="H4" s="1035" t="s">
        <v>46</v>
      </c>
      <c r="I4" s="1036" t="n">
        <v>45566.8701388889</v>
      </c>
      <c r="J4" s="1035" t="s">
        <v>77</v>
      </c>
      <c r="K4" s="1049" t="s">
        <v>52</v>
      </c>
      <c r="L4" s="1038" t="n">
        <v>45566</v>
      </c>
      <c r="M4" s="1039" t="n">
        <v>0.870138888888889</v>
      </c>
      <c r="N4" s="1040" t="s">
        <v>957</v>
      </c>
      <c r="O4" s="1038" t="n">
        <v>45566</v>
      </c>
      <c r="P4" s="1039" t="n">
        <v>0.870138888888889</v>
      </c>
      <c r="Q4" s="1038"/>
      <c r="R4" s="1039"/>
      <c r="S4" s="1041"/>
      <c r="T4" s="1038" t="n">
        <v>45566</v>
      </c>
      <c r="U4" s="1039" t="n">
        <v>0.872222222222222</v>
      </c>
      <c r="V4" s="1041" t="s">
        <v>957</v>
      </c>
      <c r="W4" s="1042" t="n">
        <f aca="false">(U4+T4)-(P4+O4)</f>
        <v>0.00208333333333333</v>
      </c>
      <c r="X4" s="1038"/>
      <c r="Y4" s="1039"/>
      <c r="Z4" s="1041"/>
      <c r="AA4" s="55" t="n">
        <f aca="false">(Y4+X4)-(U4+T4)</f>
        <v>-45566.8722222222</v>
      </c>
      <c r="AB4" s="1038"/>
      <c r="AC4" s="1039"/>
      <c r="AD4" s="1040"/>
      <c r="AE4" s="55" t="n">
        <f aca="false">(AC4+AB4)-(Y4+X4)</f>
        <v>0</v>
      </c>
      <c r="AF4" s="1038"/>
      <c r="AG4" s="1039"/>
      <c r="AH4" s="1040"/>
      <c r="AI4" s="54"/>
      <c r="AJ4" s="55" t="n">
        <f aca="false">(AG4+AF4)-(U4+T4)</f>
        <v>-45566.8722222222</v>
      </c>
      <c r="AK4" s="1040"/>
      <c r="AL4" s="1040"/>
      <c r="AM4" s="1040"/>
      <c r="AN4" s="55" t="n">
        <f aca="false">(AL4+AK4)-(U4+T4)</f>
        <v>-45566.8722222222</v>
      </c>
      <c r="AO4" s="1038" t="n">
        <v>45567</v>
      </c>
      <c r="AP4" s="1039" t="n">
        <v>0.618055555555556</v>
      </c>
      <c r="AQ4" s="57" t="n">
        <f aca="false">(AP4+AO4)-(U4+T4)</f>
        <v>0.745833333333333</v>
      </c>
      <c r="AR4" s="1038" t="n">
        <v>45567</v>
      </c>
      <c r="AS4" s="1039" t="n">
        <v>0.618055555555556</v>
      </c>
      <c r="AT4" s="1040" t="s">
        <v>957</v>
      </c>
      <c r="AU4" s="59" t="n">
        <f aca="false">(AS4+AR4)-(U4+T4)</f>
        <v>0.745833333333333</v>
      </c>
      <c r="AV4" s="61"/>
      <c r="AW4" s="61"/>
      <c r="AX4" s="61" t="s">
        <v>58</v>
      </c>
      <c r="AY4" s="61" t="s">
        <v>572</v>
      </c>
      <c r="AZ4" s="61" t="s">
        <v>540</v>
      </c>
      <c r="BA4" s="1045" t="s">
        <v>215</v>
      </c>
      <c r="BB4" s="1046" t="s">
        <v>1196</v>
      </c>
      <c r="BC4" s="1050" t="s">
        <v>1197</v>
      </c>
      <c r="BD4" s="1048" t="s">
        <v>698</v>
      </c>
      <c r="BE4" s="68" t="s">
        <v>64</v>
      </c>
      <c r="BF4" s="68"/>
      <c r="BJ4" s="741" t="n">
        <v>3001</v>
      </c>
      <c r="BK4" s="1034" t="n">
        <v>30346982</v>
      </c>
      <c r="BL4" s="1035" t="s">
        <v>43</v>
      </c>
      <c r="BM4" s="1035" t="s">
        <v>65</v>
      </c>
      <c r="BN4" s="1035" t="s">
        <v>45</v>
      </c>
      <c r="BO4" s="1035" t="s">
        <v>66</v>
      </c>
      <c r="BP4" s="1036" t="n">
        <v>45570.8548611111</v>
      </c>
      <c r="BQ4" s="1035" t="s">
        <v>77</v>
      </c>
      <c r="BR4" s="1051" t="s">
        <v>67</v>
      </c>
      <c r="BS4" s="99"/>
      <c r="BT4" s="99"/>
      <c r="BU4" s="741" t="n">
        <v>3016</v>
      </c>
      <c r="BV4" s="1034" t="n">
        <v>1276837</v>
      </c>
      <c r="BW4" s="1035" t="s">
        <v>49</v>
      </c>
      <c r="BX4" s="1035" t="s">
        <v>44</v>
      </c>
      <c r="BY4" s="1035" t="s">
        <v>54</v>
      </c>
      <c r="BZ4" s="1035" t="s">
        <v>1073</v>
      </c>
      <c r="CA4" s="1036" t="n">
        <v>45575.5819444444</v>
      </c>
      <c r="CB4" s="1035" t="s">
        <v>970</v>
      </c>
      <c r="CC4" s="1052" t="s">
        <v>48</v>
      </c>
      <c r="CD4" s="99"/>
      <c r="CE4" s="99"/>
      <c r="CF4" s="741" t="n">
        <v>3003</v>
      </c>
      <c r="CG4" s="1034" t="n">
        <v>30077442</v>
      </c>
      <c r="CH4" s="1035" t="s">
        <v>53</v>
      </c>
      <c r="CI4" s="1035" t="s">
        <v>69</v>
      </c>
      <c r="CJ4" s="1035" t="s">
        <v>54</v>
      </c>
      <c r="CK4" s="1035" t="s">
        <v>609</v>
      </c>
      <c r="CL4" s="1036" t="n">
        <v>45572.4784722222</v>
      </c>
      <c r="CM4" s="1035" t="s">
        <v>77</v>
      </c>
      <c r="CN4" s="1052" t="s">
        <v>71</v>
      </c>
      <c r="CO4" s="99"/>
      <c r="CP4" s="99"/>
      <c r="CQ4" s="741" t="n">
        <v>3006</v>
      </c>
      <c r="CR4" s="1034" t="n">
        <v>30232647</v>
      </c>
      <c r="CS4" s="1035" t="s">
        <v>56</v>
      </c>
      <c r="CT4" s="1035" t="s">
        <v>44</v>
      </c>
      <c r="CU4" s="1035" t="s">
        <v>45</v>
      </c>
      <c r="CV4" s="1035" t="s">
        <v>79</v>
      </c>
      <c r="CW4" s="1036" t="n">
        <v>45573.8590277778</v>
      </c>
      <c r="CX4" s="1035" t="s">
        <v>970</v>
      </c>
      <c r="CY4" s="1052" t="s">
        <v>71</v>
      </c>
    </row>
    <row r="5" customFormat="false" ht="15" hidden="false" customHeight="true" outlineLevel="0" collapsed="false">
      <c r="A5" s="1033"/>
      <c r="B5" s="436" t="n">
        <v>3</v>
      </c>
      <c r="C5" s="757" t="n">
        <v>2988</v>
      </c>
      <c r="D5" s="1034" t="n">
        <v>30083949</v>
      </c>
      <c r="E5" s="1035" t="s">
        <v>49</v>
      </c>
      <c r="F5" s="1035" t="s">
        <v>69</v>
      </c>
      <c r="G5" s="1035" t="s">
        <v>45</v>
      </c>
      <c r="H5" s="1035" t="s">
        <v>46</v>
      </c>
      <c r="I5" s="1036" t="n">
        <v>45567.6333333333</v>
      </c>
      <c r="J5" s="1035" t="s">
        <v>77</v>
      </c>
      <c r="K5" s="1049" t="s">
        <v>52</v>
      </c>
      <c r="L5" s="1038" t="n">
        <v>45567</v>
      </c>
      <c r="M5" s="1039" t="n">
        <v>0.633333333333333</v>
      </c>
      <c r="N5" s="1040" t="s">
        <v>957</v>
      </c>
      <c r="O5" s="1038" t="n">
        <v>45567</v>
      </c>
      <c r="P5" s="1039" t="n">
        <v>0.633333333333333</v>
      </c>
      <c r="Q5" s="1038"/>
      <c r="R5" s="1039"/>
      <c r="S5" s="1041"/>
      <c r="T5" s="1038" t="n">
        <v>45567</v>
      </c>
      <c r="U5" s="1039" t="n">
        <v>0.667361111111111</v>
      </c>
      <c r="V5" s="1041" t="s">
        <v>957</v>
      </c>
      <c r="W5" s="1042" t="n">
        <f aca="false">(U5+T5)-(P5+O5)</f>
        <v>0.0340277777777778</v>
      </c>
      <c r="X5" s="1038"/>
      <c r="Y5" s="1039"/>
      <c r="Z5" s="1041"/>
      <c r="AA5" s="55" t="n">
        <f aca="false">(Y5+X5)-(U5+T5)</f>
        <v>-45567.6673611111</v>
      </c>
      <c r="AB5" s="1038"/>
      <c r="AC5" s="1039"/>
      <c r="AD5" s="1040"/>
      <c r="AE5" s="55" t="n">
        <f aca="false">(AC5+AB5)-(Y5+X5)</f>
        <v>0</v>
      </c>
      <c r="AF5" s="1038"/>
      <c r="AG5" s="1039"/>
      <c r="AH5" s="1040"/>
      <c r="AI5" s="54"/>
      <c r="AJ5" s="55" t="n">
        <f aca="false">(AG5+AF5)-(U5+T5)</f>
        <v>-45567.6673611111</v>
      </c>
      <c r="AK5" s="1040"/>
      <c r="AL5" s="1040"/>
      <c r="AM5" s="1040"/>
      <c r="AN5" s="55" t="n">
        <f aca="false">(AL5+AK5)-(U5+T5)</f>
        <v>-45567.6673611111</v>
      </c>
      <c r="AO5" s="1038" t="n">
        <v>45567</v>
      </c>
      <c r="AP5" s="1039" t="n">
        <v>0.748611111111111</v>
      </c>
      <c r="AQ5" s="57" t="n">
        <f aca="false">(AP5+AO5)-(U5+T5)</f>
        <v>0.08125</v>
      </c>
      <c r="AR5" s="1038" t="n">
        <v>45567</v>
      </c>
      <c r="AS5" s="1039" t="n">
        <v>0.788888888888889</v>
      </c>
      <c r="AT5" s="1040" t="s">
        <v>957</v>
      </c>
      <c r="AU5" s="59" t="n">
        <f aca="false">(AS5+AR5)-(U5+T5)</f>
        <v>0.121527777777778</v>
      </c>
      <c r="AV5" s="61"/>
      <c r="AW5" s="61"/>
      <c r="AX5" s="61" t="s">
        <v>90</v>
      </c>
      <c r="AY5" s="61" t="s">
        <v>91</v>
      </c>
      <c r="AZ5" s="61" t="s">
        <v>92</v>
      </c>
      <c r="BA5" s="1045" t="s">
        <v>93</v>
      </c>
      <c r="BB5" s="1046" t="s">
        <v>1198</v>
      </c>
      <c r="BC5" s="1050" t="s">
        <v>1199</v>
      </c>
      <c r="BD5" s="1048" t="s">
        <v>700</v>
      </c>
      <c r="BE5" s="68" t="s">
        <v>64</v>
      </c>
      <c r="BF5" s="68"/>
      <c r="BJ5" s="741" t="n">
        <v>3035</v>
      </c>
      <c r="BK5" s="1034" t="n">
        <v>2496592052</v>
      </c>
      <c r="BL5" s="1035" t="s">
        <v>43</v>
      </c>
      <c r="BM5" s="1035" t="s">
        <v>44</v>
      </c>
      <c r="BN5" s="1035" t="s">
        <v>45</v>
      </c>
      <c r="BO5" s="1035" t="s">
        <v>79</v>
      </c>
      <c r="BP5" s="1036" t="n">
        <v>45579.5243055556</v>
      </c>
      <c r="BQ5" s="1035" t="s">
        <v>51</v>
      </c>
      <c r="BR5" s="1052" t="s">
        <v>48</v>
      </c>
      <c r="BS5" s="99"/>
      <c r="BT5" s="99"/>
      <c r="BU5" s="757" t="n">
        <v>3036</v>
      </c>
      <c r="BV5" s="1034" t="n">
        <v>30350389</v>
      </c>
      <c r="BW5" s="1035" t="s">
        <v>49</v>
      </c>
      <c r="BX5" s="1035" t="s">
        <v>65</v>
      </c>
      <c r="BY5" s="1035" t="s">
        <v>45</v>
      </c>
      <c r="BZ5" s="1035" t="s">
        <v>1106</v>
      </c>
      <c r="CA5" s="1036" t="n">
        <v>45579.5291666667</v>
      </c>
      <c r="CB5" s="1035" t="s">
        <v>51</v>
      </c>
      <c r="CC5" s="1052" t="s">
        <v>52</v>
      </c>
      <c r="CD5" s="99"/>
      <c r="CE5" s="99"/>
      <c r="CF5" s="741" t="n">
        <v>3005</v>
      </c>
      <c r="CG5" s="1034" t="n">
        <v>984505</v>
      </c>
      <c r="CH5" s="1035" t="s">
        <v>53</v>
      </c>
      <c r="CI5" s="1035" t="s">
        <v>44</v>
      </c>
      <c r="CJ5" s="1035" t="s">
        <v>80</v>
      </c>
      <c r="CK5" s="1035" t="s">
        <v>1200</v>
      </c>
      <c r="CL5" s="1036" t="n">
        <v>45572.7763888889</v>
      </c>
      <c r="CM5" s="1035" t="s">
        <v>970</v>
      </c>
      <c r="CN5" s="1052" t="s">
        <v>67</v>
      </c>
      <c r="CO5" s="99"/>
      <c r="CP5" s="99"/>
      <c r="CQ5" s="770" t="n">
        <v>3020</v>
      </c>
      <c r="CR5" s="1034" t="n">
        <v>30293781</v>
      </c>
      <c r="CS5" s="1035" t="s">
        <v>56</v>
      </c>
      <c r="CT5" s="1035" t="s">
        <v>44</v>
      </c>
      <c r="CU5" s="1035" t="s">
        <v>54</v>
      </c>
      <c r="CV5" s="1035" t="s">
        <v>104</v>
      </c>
      <c r="CW5" s="1036" t="n">
        <v>45577.4444444444</v>
      </c>
      <c r="CX5" s="1035" t="s">
        <v>970</v>
      </c>
      <c r="CY5" s="1052" t="s">
        <v>48</v>
      </c>
    </row>
    <row r="6" customFormat="false" ht="14.25" hidden="false" customHeight="true" outlineLevel="0" collapsed="false">
      <c r="A6" s="1033"/>
      <c r="B6" s="430" t="n">
        <v>4</v>
      </c>
      <c r="C6" s="741" t="n">
        <v>3000</v>
      </c>
      <c r="D6" s="1034" t="n">
        <v>30178831</v>
      </c>
      <c r="E6" s="1035" t="s">
        <v>56</v>
      </c>
      <c r="F6" s="1035" t="s">
        <v>44</v>
      </c>
      <c r="G6" s="1035" t="s">
        <v>80</v>
      </c>
      <c r="H6" s="1035" t="s">
        <v>343</v>
      </c>
      <c r="I6" s="1036" t="n">
        <v>45570.6916666667</v>
      </c>
      <c r="J6" s="1035" t="s">
        <v>970</v>
      </c>
      <c r="K6" s="1037" t="s">
        <v>71</v>
      </c>
      <c r="L6" s="1038" t="n">
        <v>45570</v>
      </c>
      <c r="M6" s="1039" t="n">
        <v>0.691666666666667</v>
      </c>
      <c r="N6" s="1040" t="s">
        <v>995</v>
      </c>
      <c r="O6" s="1038" t="n">
        <v>45570</v>
      </c>
      <c r="P6" s="1039" t="n">
        <v>0.691666666666667</v>
      </c>
      <c r="Q6" s="1038" t="n">
        <v>45574</v>
      </c>
      <c r="R6" s="1039" t="n">
        <v>0.404166666666667</v>
      </c>
      <c r="S6" s="1041" t="s">
        <v>995</v>
      </c>
      <c r="T6" s="1038" t="n">
        <v>45574</v>
      </c>
      <c r="U6" s="1039" t="n">
        <v>0.405555555555556</v>
      </c>
      <c r="V6" s="1041" t="s">
        <v>995</v>
      </c>
      <c r="W6" s="1042" t="n">
        <f aca="false">(U6+T6)-(P6+O6)</f>
        <v>3.71388888888889</v>
      </c>
      <c r="X6" s="1038" t="n">
        <v>45575</v>
      </c>
      <c r="Y6" s="1039" t="n">
        <v>0.379166666666667</v>
      </c>
      <c r="Z6" s="1041" t="s">
        <v>995</v>
      </c>
      <c r="AA6" s="55" t="n">
        <f aca="false">(Y6+X6)-(U6+T6)</f>
        <v>0.973611111111111</v>
      </c>
      <c r="AB6" s="1038"/>
      <c r="AC6" s="1039"/>
      <c r="AD6" s="1040"/>
      <c r="AE6" s="55" t="n">
        <f aca="false">(AC6+AB6)-(Y6+X6)</f>
        <v>-45575.3791666667</v>
      </c>
      <c r="AF6" s="1038"/>
      <c r="AG6" s="1039"/>
      <c r="AH6" s="1040"/>
      <c r="AI6" s="54"/>
      <c r="AJ6" s="55" t="n">
        <f aca="false">(AG6+AF6)-(U6+T6)</f>
        <v>-45574.4055555556</v>
      </c>
      <c r="AK6" s="1040"/>
      <c r="AL6" s="1040"/>
      <c r="AM6" s="1040"/>
      <c r="AN6" s="55" t="n">
        <f aca="false">(AL6+AK6)-(U6+T6)</f>
        <v>-45574.4055555556</v>
      </c>
      <c r="AO6" s="1038" t="n">
        <v>45575</v>
      </c>
      <c r="AP6" s="1039" t="n">
        <v>0.444444444444444</v>
      </c>
      <c r="AQ6" s="57" t="n">
        <f aca="false">(AP6+AO6)-(U6+T6)</f>
        <v>1.03888888888889</v>
      </c>
      <c r="AR6" s="1038" t="n">
        <v>45578</v>
      </c>
      <c r="AS6" s="1039" t="n">
        <v>0.835416666666667</v>
      </c>
      <c r="AT6" s="1040" t="s">
        <v>995</v>
      </c>
      <c r="AU6" s="59" t="n">
        <f aca="false">(AS6+AR6)-(U6+T6)</f>
        <v>4.42986111111111</v>
      </c>
      <c r="AV6" s="61" t="n">
        <v>13454</v>
      </c>
      <c r="AW6" s="61" t="s">
        <v>1201</v>
      </c>
      <c r="AX6" s="61" t="s">
        <v>578</v>
      </c>
      <c r="AY6" s="61" t="s">
        <v>99</v>
      </c>
      <c r="AZ6" s="61" t="s">
        <v>1202</v>
      </c>
      <c r="BA6" s="1045" t="s">
        <v>177</v>
      </c>
      <c r="BB6" s="1046" t="s">
        <v>1203</v>
      </c>
      <c r="BC6" s="1050" t="s">
        <v>1204</v>
      </c>
      <c r="BD6" s="1048" t="s">
        <v>698</v>
      </c>
      <c r="BE6" s="68" t="s">
        <v>64</v>
      </c>
      <c r="BF6" s="68"/>
      <c r="BJ6" s="741" t="n">
        <v>3037</v>
      </c>
      <c r="BK6" s="1034" t="n">
        <v>30350223</v>
      </c>
      <c r="BL6" s="1035" t="s">
        <v>43</v>
      </c>
      <c r="BM6" s="1035" t="s">
        <v>44</v>
      </c>
      <c r="BN6" s="1035" t="s">
        <v>45</v>
      </c>
      <c r="BO6" s="1035" t="s">
        <v>46</v>
      </c>
      <c r="BP6" s="1036" t="n">
        <v>45579.5409722222</v>
      </c>
      <c r="BQ6" s="1035" t="s">
        <v>51</v>
      </c>
      <c r="BR6" s="1052" t="s">
        <v>52</v>
      </c>
      <c r="BS6" s="99"/>
      <c r="BT6" s="99"/>
      <c r="BU6" s="757" t="n">
        <v>3045</v>
      </c>
      <c r="BV6" s="1034" t="n">
        <v>30331389</v>
      </c>
      <c r="BW6" s="1035" t="s">
        <v>49</v>
      </c>
      <c r="BX6" s="1035" t="s">
        <v>44</v>
      </c>
      <c r="BY6" s="1035" t="s">
        <v>45</v>
      </c>
      <c r="BZ6" s="1035" t="s">
        <v>50</v>
      </c>
      <c r="CA6" s="1036" t="n">
        <v>45581.5354166667</v>
      </c>
      <c r="CB6" s="1035" t="s">
        <v>51</v>
      </c>
      <c r="CC6" s="1052" t="s">
        <v>52</v>
      </c>
      <c r="CD6" s="99"/>
      <c r="CE6" s="99"/>
      <c r="CF6" s="741" t="n">
        <v>3007</v>
      </c>
      <c r="CG6" s="1034" t="n">
        <v>30342954</v>
      </c>
      <c r="CH6" s="1035" t="s">
        <v>53</v>
      </c>
      <c r="CI6" s="1035" t="s">
        <v>44</v>
      </c>
      <c r="CJ6" s="1035" t="s">
        <v>54</v>
      </c>
      <c r="CK6" s="1035" t="s">
        <v>104</v>
      </c>
      <c r="CL6" s="1036" t="n">
        <v>45573.5076388889</v>
      </c>
      <c r="CM6" s="1035" t="s">
        <v>970</v>
      </c>
      <c r="CN6" s="1052" t="s">
        <v>67</v>
      </c>
      <c r="CO6" s="99"/>
      <c r="CP6" s="99"/>
      <c r="CQ6" s="741" t="n">
        <v>3034</v>
      </c>
      <c r="CR6" s="1034" t="n">
        <v>30315960</v>
      </c>
      <c r="CS6" s="1035" t="s">
        <v>56</v>
      </c>
      <c r="CT6" s="1035" t="s">
        <v>69</v>
      </c>
      <c r="CU6" s="1035" t="s">
        <v>54</v>
      </c>
      <c r="CV6" s="1035" t="s">
        <v>82</v>
      </c>
      <c r="CW6" s="1036" t="n">
        <v>45579.4284722222</v>
      </c>
      <c r="CX6" s="1035" t="s">
        <v>970</v>
      </c>
      <c r="CY6" s="1052" t="s">
        <v>71</v>
      </c>
    </row>
    <row r="7" s="525" customFormat="true" ht="14.25" hidden="false" customHeight="true" outlineLevel="0" collapsed="false">
      <c r="A7" s="1033"/>
      <c r="B7" s="436" t="n">
        <v>5</v>
      </c>
      <c r="C7" s="741" t="n">
        <v>3001</v>
      </c>
      <c r="D7" s="1034" t="n">
        <v>30346982</v>
      </c>
      <c r="E7" s="1035" t="s">
        <v>43</v>
      </c>
      <c r="F7" s="1035" t="s">
        <v>65</v>
      </c>
      <c r="G7" s="1035" t="s">
        <v>45</v>
      </c>
      <c r="H7" s="1035" t="s">
        <v>66</v>
      </c>
      <c r="I7" s="1036" t="n">
        <v>45570.8548611111</v>
      </c>
      <c r="J7" s="1035" t="s">
        <v>77</v>
      </c>
      <c r="K7" s="1051" t="s">
        <v>67</v>
      </c>
      <c r="L7" s="1038" t="n">
        <v>45570</v>
      </c>
      <c r="M7" s="1039" t="n">
        <v>0.854861111111111</v>
      </c>
      <c r="N7" s="1040" t="s">
        <v>957</v>
      </c>
      <c r="O7" s="1038" t="n">
        <v>45570</v>
      </c>
      <c r="P7" s="1039" t="n">
        <v>0.854861111111111</v>
      </c>
      <c r="Q7" s="1038"/>
      <c r="R7" s="1039"/>
      <c r="S7" s="1041"/>
      <c r="T7" s="1038" t="n">
        <v>45570</v>
      </c>
      <c r="U7" s="1039" t="n">
        <v>0.878472222222222</v>
      </c>
      <c r="V7" s="1041" t="s">
        <v>957</v>
      </c>
      <c r="W7" s="1042" t="n">
        <f aca="false">(U7+T7)-(P7+O7)</f>
        <v>0.0236111111111111</v>
      </c>
      <c r="X7" s="1038" t="n">
        <v>45571</v>
      </c>
      <c r="Y7" s="1039" t="n">
        <v>0.684027777777778</v>
      </c>
      <c r="Z7" s="1041" t="s">
        <v>957</v>
      </c>
      <c r="AA7" s="55" t="n">
        <f aca="false">(Y7+X7)-(U7+T7)</f>
        <v>0.805555555555556</v>
      </c>
      <c r="AB7" s="1038" t="n">
        <v>45572</v>
      </c>
      <c r="AC7" s="1039" t="n">
        <v>0.466666666666667</v>
      </c>
      <c r="AD7" s="1040" t="s">
        <v>957</v>
      </c>
      <c r="AE7" s="55" t="n">
        <f aca="false">(AC7+AB7)-(Y7+X7)</f>
        <v>0.782638888888889</v>
      </c>
      <c r="AF7" s="1038"/>
      <c r="AG7" s="1039"/>
      <c r="AH7" s="1040"/>
      <c r="AI7" s="54"/>
      <c r="AJ7" s="55" t="n">
        <f aca="false">(AG7+AF7)-(U7+T7)</f>
        <v>-45570.8784722222</v>
      </c>
      <c r="AK7" s="1040"/>
      <c r="AL7" s="1040"/>
      <c r="AM7" s="1040"/>
      <c r="AN7" s="55" t="n">
        <f aca="false">(AL7+AK7)-(U7+T7)</f>
        <v>-45570.8784722222</v>
      </c>
      <c r="AO7" s="1038" t="n">
        <v>45572</v>
      </c>
      <c r="AP7" s="1039" t="n">
        <v>0.735416666666667</v>
      </c>
      <c r="AQ7" s="57" t="n">
        <f aca="false">(AP7+AO7)-(U7+T7)</f>
        <v>1.85694444444444</v>
      </c>
      <c r="AR7" s="1038" t="n">
        <v>45573</v>
      </c>
      <c r="AS7" s="1039" t="n">
        <v>0.603472222222222</v>
      </c>
      <c r="AT7" s="1040" t="s">
        <v>995</v>
      </c>
      <c r="AU7" s="59" t="n">
        <f aca="false">(AS7+AR7)-(U7+T7)</f>
        <v>2.725</v>
      </c>
      <c r="AV7" s="61"/>
      <c r="AW7" s="61"/>
      <c r="AX7" s="61" t="s">
        <v>578</v>
      </c>
      <c r="AY7" s="61" t="s">
        <v>99</v>
      </c>
      <c r="AZ7" s="61" t="s">
        <v>1202</v>
      </c>
      <c r="BA7" s="1045" t="s">
        <v>177</v>
      </c>
      <c r="BB7" s="1046" t="s">
        <v>1205</v>
      </c>
      <c r="BC7" s="1050" t="s">
        <v>1206</v>
      </c>
      <c r="BD7" s="1048" t="s">
        <v>698</v>
      </c>
      <c r="BE7" s="68" t="s">
        <v>64</v>
      </c>
      <c r="BF7" s="68"/>
      <c r="BJ7" s="741" t="n">
        <v>3037</v>
      </c>
      <c r="BK7" s="1034" t="n">
        <v>30350223</v>
      </c>
      <c r="BL7" s="1035" t="s">
        <v>43</v>
      </c>
      <c r="BM7" s="1035" t="s">
        <v>44</v>
      </c>
      <c r="BN7" s="1035" t="s">
        <v>45</v>
      </c>
      <c r="BO7" s="1035" t="s">
        <v>79</v>
      </c>
      <c r="BP7" s="1036" t="n">
        <v>45579.5409722222</v>
      </c>
      <c r="BQ7" s="1035" t="s">
        <v>51</v>
      </c>
      <c r="BR7" s="1052" t="s">
        <v>48</v>
      </c>
      <c r="BS7" s="99"/>
      <c r="BT7" s="99"/>
      <c r="BU7" s="741" t="n">
        <v>3067</v>
      </c>
      <c r="BV7" s="1034" t="n">
        <v>30341776</v>
      </c>
      <c r="BW7" s="1035" t="s">
        <v>49</v>
      </c>
      <c r="BX7" s="1035" t="s">
        <v>69</v>
      </c>
      <c r="BY7" s="1035" t="s">
        <v>54</v>
      </c>
      <c r="BZ7" s="1035" t="s">
        <v>342</v>
      </c>
      <c r="CA7" s="1036" t="n">
        <v>45587.6361111111</v>
      </c>
      <c r="CB7" s="1035" t="s">
        <v>51</v>
      </c>
      <c r="CC7" s="1052" t="s">
        <v>48</v>
      </c>
      <c r="CD7" s="99"/>
      <c r="CE7" s="99"/>
      <c r="CF7" s="741" t="n">
        <v>3015</v>
      </c>
      <c r="CG7" s="1034" t="n">
        <v>30089909</v>
      </c>
      <c r="CH7" s="1035" t="s">
        <v>53</v>
      </c>
      <c r="CI7" s="1035" t="s">
        <v>44</v>
      </c>
      <c r="CJ7" s="1035" t="s">
        <v>45</v>
      </c>
      <c r="CK7" s="1035" t="s">
        <v>79</v>
      </c>
      <c r="CL7" s="1036" t="n">
        <v>45575.5618055556</v>
      </c>
      <c r="CM7" s="1035" t="s">
        <v>970</v>
      </c>
      <c r="CN7" s="1052" t="s">
        <v>67</v>
      </c>
      <c r="CO7" s="99"/>
      <c r="CP7" s="99"/>
      <c r="CQ7" s="741" t="n">
        <v>3034</v>
      </c>
      <c r="CR7" s="1034" t="n">
        <v>30315960</v>
      </c>
      <c r="CS7" s="1035" t="s">
        <v>56</v>
      </c>
      <c r="CT7" s="1035" t="s">
        <v>69</v>
      </c>
      <c r="CU7" s="1035" t="s">
        <v>145</v>
      </c>
      <c r="CV7" s="1035" t="s">
        <v>146</v>
      </c>
      <c r="CW7" s="1036" t="n">
        <v>45579.4520833333</v>
      </c>
      <c r="CX7" s="1035" t="s">
        <v>970</v>
      </c>
      <c r="CY7" s="1052" t="s">
        <v>71</v>
      </c>
      <c r="CZ7" s="1"/>
    </row>
    <row r="8" customFormat="false" ht="14.25" hidden="false" customHeight="true" outlineLevel="0" collapsed="false">
      <c r="A8" s="1033"/>
      <c r="B8" s="430" t="n">
        <v>6</v>
      </c>
      <c r="C8" s="741" t="n">
        <v>3003</v>
      </c>
      <c r="D8" s="1034" t="n">
        <v>30077442</v>
      </c>
      <c r="E8" s="1035" t="s">
        <v>53</v>
      </c>
      <c r="F8" s="1035" t="s">
        <v>69</v>
      </c>
      <c r="G8" s="1035" t="s">
        <v>54</v>
      </c>
      <c r="H8" s="1035" t="s">
        <v>609</v>
      </c>
      <c r="I8" s="1036" t="n">
        <v>45572.4784722222</v>
      </c>
      <c r="J8" s="1035" t="s">
        <v>77</v>
      </c>
      <c r="K8" s="1052" t="s">
        <v>71</v>
      </c>
      <c r="L8" s="1038" t="n">
        <v>45571</v>
      </c>
      <c r="M8" s="1039" t="n">
        <v>0.879861111111111</v>
      </c>
      <c r="N8" s="1040" t="s">
        <v>957</v>
      </c>
      <c r="O8" s="1038" t="n">
        <v>45572</v>
      </c>
      <c r="P8" s="1039" t="n">
        <v>0.478472222222222</v>
      </c>
      <c r="Q8" s="1038" t="n">
        <v>45572</v>
      </c>
      <c r="R8" s="1039" t="n">
        <v>0.648611111111111</v>
      </c>
      <c r="S8" s="1041" t="s">
        <v>957</v>
      </c>
      <c r="T8" s="1038" t="n">
        <v>45572</v>
      </c>
      <c r="U8" s="1039" t="n">
        <v>0.653472222222222</v>
      </c>
      <c r="V8" s="1041" t="s">
        <v>957</v>
      </c>
      <c r="W8" s="1042" t="n">
        <f aca="false">(U8+T8)-(P8+O8)</f>
        <v>0.175</v>
      </c>
      <c r="X8" s="1038" t="n">
        <v>45573</v>
      </c>
      <c r="Y8" s="1039" t="n">
        <v>0.602777777777778</v>
      </c>
      <c r="Z8" s="1041" t="s">
        <v>995</v>
      </c>
      <c r="AA8" s="55" t="n">
        <f aca="false">(Y8+X8)-(U8+T8)</f>
        <v>0.949305555555556</v>
      </c>
      <c r="AB8" s="1038" t="n">
        <v>45574</v>
      </c>
      <c r="AC8" s="1039" t="n">
        <v>0.617361111111111</v>
      </c>
      <c r="AD8" s="1040" t="s">
        <v>995</v>
      </c>
      <c r="AE8" s="55" t="n">
        <f aca="false">(AC8+AB8)-(Y8+X8)</f>
        <v>1.01458333333333</v>
      </c>
      <c r="AF8" s="1038" t="n">
        <v>45575</v>
      </c>
      <c r="AG8" s="1039" t="n">
        <v>0.796527777777778</v>
      </c>
      <c r="AH8" s="1040" t="s">
        <v>957</v>
      </c>
      <c r="AI8" s="54" t="s">
        <v>1207</v>
      </c>
      <c r="AJ8" s="55" t="n">
        <f aca="false">(AG8+AF8)-(U8+T8)</f>
        <v>3.14305555555556</v>
      </c>
      <c r="AK8" s="1040"/>
      <c r="AL8" s="1040"/>
      <c r="AM8" s="1040"/>
      <c r="AN8" s="55" t="n">
        <f aca="false">(AL8+AK8)-(U8+T8)</f>
        <v>-45572.6534722222</v>
      </c>
      <c r="AO8" s="1038" t="n">
        <v>45577</v>
      </c>
      <c r="AP8" s="1039" t="n">
        <v>0.305555555555556</v>
      </c>
      <c r="AQ8" s="57" t="n">
        <f aca="false">(AP8+AO8)-(U8+T8)</f>
        <v>4.65208333333333</v>
      </c>
      <c r="AR8" s="1038" t="n">
        <v>45598</v>
      </c>
      <c r="AS8" s="1039" t="n">
        <v>0.927083333333333</v>
      </c>
      <c r="AT8" s="1040" t="s">
        <v>957</v>
      </c>
      <c r="AU8" s="59" t="n">
        <f aca="false">(AS8+AR8)-(U8+T8)</f>
        <v>26.2736111111111</v>
      </c>
      <c r="AV8" s="61"/>
      <c r="AW8" s="61"/>
      <c r="AX8" s="61" t="s">
        <v>90</v>
      </c>
      <c r="AY8" s="61" t="s">
        <v>91</v>
      </c>
      <c r="AZ8" s="61" t="s">
        <v>148</v>
      </c>
      <c r="BA8" s="1045" t="s">
        <v>743</v>
      </c>
      <c r="BB8" s="1046" t="s">
        <v>1208</v>
      </c>
      <c r="BC8" s="1050" t="s">
        <v>1209</v>
      </c>
      <c r="BD8" s="1053" t="s">
        <v>1050</v>
      </c>
      <c r="BE8" s="68" t="s">
        <v>64</v>
      </c>
      <c r="BF8" s="68"/>
      <c r="BJ8" s="99"/>
      <c r="BK8" s="99"/>
      <c r="BL8" s="99"/>
      <c r="BM8" s="99"/>
      <c r="BN8" s="99"/>
      <c r="BO8" s="99"/>
      <c r="BP8" s="99"/>
      <c r="BQ8" s="99"/>
      <c r="BR8" s="99"/>
      <c r="BS8" s="99"/>
      <c r="BT8" s="99"/>
      <c r="BU8" s="757" t="n">
        <v>3075</v>
      </c>
      <c r="BV8" s="1034" t="n">
        <v>30255862</v>
      </c>
      <c r="BW8" s="1035" t="s">
        <v>49</v>
      </c>
      <c r="BX8" s="1035" t="s">
        <v>44</v>
      </c>
      <c r="BY8" s="1035" t="s">
        <v>54</v>
      </c>
      <c r="BZ8" s="1035" t="s">
        <v>1210</v>
      </c>
      <c r="CA8" s="1036" t="n">
        <v>45587.8701388889</v>
      </c>
      <c r="CB8" s="1035" t="s">
        <v>51</v>
      </c>
      <c r="CC8" s="1052" t="s">
        <v>52</v>
      </c>
      <c r="CD8" s="99"/>
      <c r="CE8" s="99"/>
      <c r="CF8" s="741" t="n">
        <v>3024</v>
      </c>
      <c r="CG8" s="1034" t="n">
        <v>30130322</v>
      </c>
      <c r="CH8" s="1035" t="s">
        <v>53</v>
      </c>
      <c r="CI8" s="1035" t="s">
        <v>44</v>
      </c>
      <c r="CJ8" s="1035" t="s">
        <v>45</v>
      </c>
      <c r="CK8" s="1035" t="s">
        <v>115</v>
      </c>
      <c r="CL8" s="1036" t="n">
        <v>45578.4527777778</v>
      </c>
      <c r="CM8" s="1035" t="s">
        <v>970</v>
      </c>
      <c r="CN8" s="1052" t="s">
        <v>71</v>
      </c>
      <c r="CO8" s="99"/>
      <c r="CP8" s="99"/>
      <c r="CQ8" s="757" t="n">
        <v>3041</v>
      </c>
      <c r="CR8" s="1034" t="n">
        <v>30292900</v>
      </c>
      <c r="CS8" s="1035" t="s">
        <v>56</v>
      </c>
      <c r="CT8" s="1035" t="s">
        <v>44</v>
      </c>
      <c r="CU8" s="1035" t="s">
        <v>45</v>
      </c>
      <c r="CV8" s="1035" t="s">
        <v>350</v>
      </c>
      <c r="CW8" s="1036" t="n">
        <v>45580.6868055556</v>
      </c>
      <c r="CX8" s="1035" t="s">
        <v>970</v>
      </c>
      <c r="CY8" s="1052" t="s">
        <v>48</v>
      </c>
      <c r="CZ8" s="525"/>
    </row>
    <row r="9" customFormat="false" ht="15" hidden="false" customHeight="true" outlineLevel="0" collapsed="false">
      <c r="A9" s="1033"/>
      <c r="B9" s="430" t="n">
        <v>7</v>
      </c>
      <c r="C9" s="741" t="n">
        <v>3005</v>
      </c>
      <c r="D9" s="1034" t="n">
        <v>984505</v>
      </c>
      <c r="E9" s="1035" t="s">
        <v>53</v>
      </c>
      <c r="F9" s="1035" t="s">
        <v>44</v>
      </c>
      <c r="G9" s="1035" t="s">
        <v>80</v>
      </c>
      <c r="H9" s="1035" t="s">
        <v>1200</v>
      </c>
      <c r="I9" s="1036" t="n">
        <v>45572.7763888889</v>
      </c>
      <c r="J9" s="1035" t="s">
        <v>970</v>
      </c>
      <c r="K9" s="1052" t="s">
        <v>67</v>
      </c>
      <c r="L9" s="1038" t="n">
        <v>45572</v>
      </c>
      <c r="M9" s="1039" t="n">
        <v>0.76875</v>
      </c>
      <c r="N9" s="1040" t="s">
        <v>995</v>
      </c>
      <c r="O9" s="1038" t="n">
        <v>45572</v>
      </c>
      <c r="P9" s="1039" t="n">
        <v>0.776388888888889</v>
      </c>
      <c r="Q9" s="1038" t="n">
        <v>45575</v>
      </c>
      <c r="R9" s="1039" t="n">
        <v>0.394444444444444</v>
      </c>
      <c r="S9" s="1041" t="s">
        <v>995</v>
      </c>
      <c r="T9" s="1038" t="n">
        <v>45575</v>
      </c>
      <c r="U9" s="1039" t="n">
        <v>0.397916666666667</v>
      </c>
      <c r="V9" s="1041" t="s">
        <v>995</v>
      </c>
      <c r="W9" s="1042" t="n">
        <f aca="false">(U9+T9)-(P9+O9)</f>
        <v>2.62152777777778</v>
      </c>
      <c r="X9" s="1038" t="n">
        <v>45577</v>
      </c>
      <c r="Y9" s="1039" t="n">
        <v>0.634027777777778</v>
      </c>
      <c r="Z9" s="1041" t="s">
        <v>995</v>
      </c>
      <c r="AA9" s="55" t="n">
        <f aca="false">(Y9+X9)-(U9+T9)</f>
        <v>2.23611111111111</v>
      </c>
      <c r="AB9" s="1038" t="n">
        <v>45577</v>
      </c>
      <c r="AC9" s="1039" t="n">
        <v>0.634027777777778</v>
      </c>
      <c r="AD9" s="1040" t="s">
        <v>995</v>
      </c>
      <c r="AE9" s="55" t="n">
        <f aca="false">(AC9+AB9)-(Y9+X9)</f>
        <v>0</v>
      </c>
      <c r="AF9" s="1038" t="n">
        <v>45577</v>
      </c>
      <c r="AG9" s="1039" t="n">
        <v>0.634027777777778</v>
      </c>
      <c r="AH9" s="1040" t="s">
        <v>995</v>
      </c>
      <c r="AI9" s="54" t="s">
        <v>1207</v>
      </c>
      <c r="AJ9" s="55" t="n">
        <f aca="false">(AG9+AF9)-(U9+T9)</f>
        <v>2.23611111111111</v>
      </c>
      <c r="AK9" s="1040"/>
      <c r="AL9" s="1040"/>
      <c r="AM9" s="1040"/>
      <c r="AN9" s="55" t="n">
        <f aca="false">(AL9+AK9)-(U9+T9)</f>
        <v>-45575.3979166667</v>
      </c>
      <c r="AO9" s="1038" t="n">
        <v>45575</v>
      </c>
      <c r="AP9" s="1039" t="n">
        <v>0.647916666666667</v>
      </c>
      <c r="AQ9" s="57" t="n">
        <f aca="false">(AP9+AO9)-(U9+T9)</f>
        <v>0.25</v>
      </c>
      <c r="AR9" s="1038"/>
      <c r="AS9" s="1039"/>
      <c r="AT9" s="1040"/>
      <c r="AU9" s="59" t="n">
        <f aca="false">(AS9+AR9)-(U9+T9)</f>
        <v>-45575.3979166667</v>
      </c>
      <c r="AV9" s="61"/>
      <c r="AW9" s="61"/>
      <c r="AX9" s="61" t="s">
        <v>90</v>
      </c>
      <c r="AY9" s="61" t="s">
        <v>91</v>
      </c>
      <c r="AZ9" s="61" t="s">
        <v>106</v>
      </c>
      <c r="BA9" s="1045" t="s">
        <v>159</v>
      </c>
      <c r="BB9" s="1046" t="s">
        <v>1211</v>
      </c>
      <c r="BC9" s="1050" t="s">
        <v>1212</v>
      </c>
      <c r="BD9" s="1053" t="s">
        <v>1050</v>
      </c>
      <c r="BE9" s="68" t="s">
        <v>64</v>
      </c>
      <c r="BF9" s="68"/>
      <c r="BR9" s="99"/>
      <c r="BS9" s="99"/>
      <c r="BT9" s="99"/>
      <c r="BU9" s="741" t="n">
        <v>3078</v>
      </c>
      <c r="BV9" s="1034" t="n">
        <v>30034582</v>
      </c>
      <c r="BW9" s="1035" t="s">
        <v>49</v>
      </c>
      <c r="BX9" s="1035" t="s">
        <v>65</v>
      </c>
      <c r="BY9" s="1035" t="s">
        <v>54</v>
      </c>
      <c r="BZ9" s="1035" t="s">
        <v>358</v>
      </c>
      <c r="CA9" s="1036" t="n">
        <v>45588.7756944444</v>
      </c>
      <c r="CB9" s="1035" t="s">
        <v>77</v>
      </c>
      <c r="CC9" s="1052" t="s">
        <v>71</v>
      </c>
      <c r="CD9" s="99"/>
      <c r="CE9" s="99"/>
      <c r="CF9" s="741" t="n">
        <v>3024</v>
      </c>
      <c r="CG9" s="1034" t="n">
        <v>30130322</v>
      </c>
      <c r="CH9" s="1035" t="s">
        <v>53</v>
      </c>
      <c r="CI9" s="1035" t="s">
        <v>69</v>
      </c>
      <c r="CJ9" s="1035" t="s">
        <v>80</v>
      </c>
      <c r="CK9" s="1035" t="s">
        <v>462</v>
      </c>
      <c r="CL9" s="1036" t="n">
        <v>45578.6548611111</v>
      </c>
      <c r="CM9" s="1035" t="s">
        <v>970</v>
      </c>
      <c r="CN9" s="1052" t="s">
        <v>71</v>
      </c>
      <c r="CO9" s="99"/>
      <c r="CP9" s="99"/>
      <c r="CQ9" s="741" t="n">
        <v>3074</v>
      </c>
      <c r="CR9" s="1034" t="n">
        <v>30338086</v>
      </c>
      <c r="CS9" s="1035" t="s">
        <v>56</v>
      </c>
      <c r="CT9" s="1035" t="s">
        <v>44</v>
      </c>
      <c r="CU9" s="1035" t="s">
        <v>54</v>
      </c>
      <c r="CV9" s="1035" t="s">
        <v>87</v>
      </c>
      <c r="CW9" s="1036" t="n">
        <v>45588.99375</v>
      </c>
      <c r="CX9" s="1035" t="s">
        <v>51</v>
      </c>
      <c r="CY9" s="1052" t="s">
        <v>71</v>
      </c>
    </row>
    <row r="10" customFormat="false" ht="15" hidden="false" customHeight="true" outlineLevel="0" collapsed="false">
      <c r="A10" s="1033" t="n">
        <v>2</v>
      </c>
      <c r="B10" s="430" t="n">
        <v>8</v>
      </c>
      <c r="C10" s="741" t="n">
        <v>3007</v>
      </c>
      <c r="D10" s="1034" t="n">
        <v>30342954</v>
      </c>
      <c r="E10" s="1035" t="s">
        <v>53</v>
      </c>
      <c r="F10" s="1035" t="s">
        <v>44</v>
      </c>
      <c r="G10" s="1035" t="s">
        <v>54</v>
      </c>
      <c r="H10" s="1035" t="s">
        <v>104</v>
      </c>
      <c r="I10" s="1036" t="n">
        <v>45573.5076388889</v>
      </c>
      <c r="J10" s="1035" t="s">
        <v>970</v>
      </c>
      <c r="K10" s="1052" t="s">
        <v>67</v>
      </c>
      <c r="L10" s="1038" t="n">
        <v>45573</v>
      </c>
      <c r="M10" s="1039" t="n">
        <v>0.5</v>
      </c>
      <c r="N10" s="1040" t="s">
        <v>995</v>
      </c>
      <c r="O10" s="1038" t="n">
        <v>45573</v>
      </c>
      <c r="P10" s="1039" t="n">
        <v>0.507638888888889</v>
      </c>
      <c r="Q10" s="1038" t="n">
        <v>45575</v>
      </c>
      <c r="R10" s="1039" t="n">
        <v>0.550694444444445</v>
      </c>
      <c r="S10" s="1041" t="s">
        <v>995</v>
      </c>
      <c r="T10" s="1038" t="n">
        <v>45577</v>
      </c>
      <c r="U10" s="1039" t="n">
        <v>0.494444444444444</v>
      </c>
      <c r="V10" s="1041" t="s">
        <v>995</v>
      </c>
      <c r="W10" s="1042" t="n">
        <f aca="false">(U10+T10)-(P10+O10)</f>
        <v>3.98680555555556</v>
      </c>
      <c r="X10" s="1038" t="n">
        <v>45578</v>
      </c>
      <c r="Y10" s="1039" t="n">
        <v>0.454166666666667</v>
      </c>
      <c r="Z10" s="1041" t="s">
        <v>995</v>
      </c>
      <c r="AA10" s="55" t="n">
        <f aca="false">(Y10+X10)-(U10+T10)</f>
        <v>0.959722222222222</v>
      </c>
      <c r="AB10" s="1038" t="n">
        <v>45579</v>
      </c>
      <c r="AC10" s="1039" t="n">
        <v>0.374305555555556</v>
      </c>
      <c r="AD10" s="1040" t="s">
        <v>995</v>
      </c>
      <c r="AE10" s="55" t="n">
        <f aca="false">(AC10+AB10)-(Y10+X10)</f>
        <v>0.920138888888889</v>
      </c>
      <c r="AF10" s="1038" t="n">
        <v>45579</v>
      </c>
      <c r="AG10" s="1054" t="n">
        <v>0.690972222222222</v>
      </c>
      <c r="AH10" s="1040" t="s">
        <v>961</v>
      </c>
      <c r="AI10" s="54" t="s">
        <v>1207</v>
      </c>
      <c r="AJ10" s="55" t="n">
        <f aca="false">(AG10+AF10)-(U10+T10)</f>
        <v>2.19652777777778</v>
      </c>
      <c r="AK10" s="1040"/>
      <c r="AL10" s="1040"/>
      <c r="AM10" s="1040"/>
      <c r="AN10" s="55" t="n">
        <f aca="false">(AL10+AK10)-(U10+T10)</f>
        <v>-45577.4944444444</v>
      </c>
      <c r="AO10" s="1038" t="n">
        <v>45694</v>
      </c>
      <c r="AP10" s="1039" t="n">
        <v>0.810416666666667</v>
      </c>
      <c r="AQ10" s="57" t="n">
        <f aca="false">(AP10+AO10)-(U10+T10)</f>
        <v>117.315972222222</v>
      </c>
      <c r="AR10" s="1038"/>
      <c r="AS10" s="1039"/>
      <c r="AT10" s="1040"/>
      <c r="AU10" s="59" t="n">
        <f aca="false">(AS10+AR10)-(U10+T10)</f>
        <v>-45577.4944444444</v>
      </c>
      <c r="AV10" s="61"/>
      <c r="AW10" s="61"/>
      <c r="AX10" s="61" t="s">
        <v>90</v>
      </c>
      <c r="AY10" s="61" t="s">
        <v>91</v>
      </c>
      <c r="AZ10" s="61" t="s">
        <v>106</v>
      </c>
      <c r="BA10" s="1045" t="s">
        <v>159</v>
      </c>
      <c r="BB10" s="1046" t="s">
        <v>1213</v>
      </c>
      <c r="BC10" s="1050" t="s">
        <v>1214</v>
      </c>
      <c r="BD10" s="1053" t="s">
        <v>1050</v>
      </c>
      <c r="BE10" s="68" t="s">
        <v>156</v>
      </c>
      <c r="BF10" s="68"/>
      <c r="BR10" s="99"/>
      <c r="BS10" s="99"/>
      <c r="BT10" s="99"/>
      <c r="BU10" s="757" t="n">
        <v>3079</v>
      </c>
      <c r="BV10" s="1034" t="n">
        <v>30130322</v>
      </c>
      <c r="BW10" s="1035" t="s">
        <v>49</v>
      </c>
      <c r="BX10" s="1035" t="s">
        <v>69</v>
      </c>
      <c r="BY10" s="1035" t="s">
        <v>45</v>
      </c>
      <c r="BZ10" s="1035" t="s">
        <v>734</v>
      </c>
      <c r="CA10" s="1036" t="n">
        <v>45589.5875</v>
      </c>
      <c r="CB10" s="1035" t="s">
        <v>51</v>
      </c>
      <c r="CC10" s="1052" t="s">
        <v>52</v>
      </c>
      <c r="CD10" s="99"/>
      <c r="CE10" s="99"/>
      <c r="CF10" s="757" t="n">
        <v>3031</v>
      </c>
      <c r="CG10" s="1034" t="n">
        <v>30349929</v>
      </c>
      <c r="CH10" s="1035" t="s">
        <v>53</v>
      </c>
      <c r="CI10" s="1035" t="s">
        <v>44</v>
      </c>
      <c r="CJ10" s="1035" t="s">
        <v>54</v>
      </c>
      <c r="CK10" s="1035" t="s">
        <v>1089</v>
      </c>
      <c r="CL10" s="1036" t="n">
        <v>45578.7979166667</v>
      </c>
      <c r="CM10" s="1035" t="s">
        <v>970</v>
      </c>
      <c r="CN10" s="1052" t="s">
        <v>48</v>
      </c>
      <c r="CO10" s="99"/>
      <c r="CP10" s="99"/>
      <c r="CQ10" s="741" t="n">
        <v>3081</v>
      </c>
      <c r="CR10" s="1034" t="n">
        <v>30133551</v>
      </c>
      <c r="CS10" s="1035" t="s">
        <v>56</v>
      </c>
      <c r="CT10" s="1035" t="s">
        <v>44</v>
      </c>
      <c r="CU10" s="1035" t="s">
        <v>54</v>
      </c>
      <c r="CV10" s="1035" t="s">
        <v>104</v>
      </c>
      <c r="CW10" s="1036" t="n">
        <v>45589.6770833333</v>
      </c>
      <c r="CX10" s="1035" t="s">
        <v>77</v>
      </c>
      <c r="CY10" s="1052" t="s">
        <v>67</v>
      </c>
    </row>
    <row r="11" customFormat="false" ht="15" hidden="false" customHeight="true" outlineLevel="0" collapsed="false">
      <c r="A11" s="1033"/>
      <c r="B11" s="430" t="n">
        <v>9</v>
      </c>
      <c r="C11" s="741" t="n">
        <v>3006</v>
      </c>
      <c r="D11" s="1034" t="n">
        <v>30232647</v>
      </c>
      <c r="E11" s="1035" t="s">
        <v>56</v>
      </c>
      <c r="F11" s="1035" t="s">
        <v>44</v>
      </c>
      <c r="G11" s="1035" t="s">
        <v>45</v>
      </c>
      <c r="H11" s="1035" t="s">
        <v>79</v>
      </c>
      <c r="I11" s="1036" t="n">
        <v>45573.8590277778</v>
      </c>
      <c r="J11" s="1035" t="s">
        <v>970</v>
      </c>
      <c r="K11" s="1052" t="s">
        <v>71</v>
      </c>
      <c r="L11" s="1038" t="n">
        <v>45572</v>
      </c>
      <c r="M11" s="1039" t="n">
        <v>0.774305555555556</v>
      </c>
      <c r="N11" s="1040" t="s">
        <v>995</v>
      </c>
      <c r="O11" s="1038" t="n">
        <v>45573</v>
      </c>
      <c r="P11" s="1039" t="n">
        <v>0.859027777777778</v>
      </c>
      <c r="Q11" s="1038" t="n">
        <v>45574</v>
      </c>
      <c r="R11" s="1039" t="n">
        <v>0.463888888888889</v>
      </c>
      <c r="S11" s="1041" t="s">
        <v>995</v>
      </c>
      <c r="T11" s="1038" t="n">
        <v>45574</v>
      </c>
      <c r="U11" s="1039" t="n">
        <v>0.463888888888889</v>
      </c>
      <c r="V11" s="1041" t="s">
        <v>995</v>
      </c>
      <c r="W11" s="1042" t="n">
        <f aca="false">(U11+T11)-(P11+O11)</f>
        <v>0.604861111111111</v>
      </c>
      <c r="X11" s="1038" t="n">
        <v>45575</v>
      </c>
      <c r="Y11" s="1039" t="n">
        <v>0.379861111111111</v>
      </c>
      <c r="Z11" s="1041" t="s">
        <v>995</v>
      </c>
      <c r="AA11" s="55" t="n">
        <f aca="false">(Y11+X11)-(U11+T11)</f>
        <v>0.915972222222222</v>
      </c>
      <c r="AB11" s="1038" t="n">
        <v>45577</v>
      </c>
      <c r="AC11" s="1039" t="n">
        <v>0.370138888888889</v>
      </c>
      <c r="AD11" s="1040" t="s">
        <v>995</v>
      </c>
      <c r="AE11" s="55" t="n">
        <f aca="false">(AC11+AB11)-(Y11+X11)</f>
        <v>1.99027777777778</v>
      </c>
      <c r="AF11" s="1038"/>
      <c r="AG11" s="1039"/>
      <c r="AH11" s="1040"/>
      <c r="AI11" s="54"/>
      <c r="AJ11" s="55" t="n">
        <f aca="false">(AG11+AF11)-(U11+T11)</f>
        <v>-45574.4638888889</v>
      </c>
      <c r="AK11" s="1040"/>
      <c r="AL11" s="1040"/>
      <c r="AM11" s="1040"/>
      <c r="AN11" s="55" t="n">
        <f aca="false">(AL11+AK11)-(U11+T11)</f>
        <v>-45574.4638888889</v>
      </c>
      <c r="AO11" s="1038" t="n">
        <v>45578</v>
      </c>
      <c r="AP11" s="1039" t="n">
        <v>0.899305555555556</v>
      </c>
      <c r="AQ11" s="57" t="n">
        <f aca="false">(AP11+AO11)-(U11+T11)</f>
        <v>4.43541666666667</v>
      </c>
      <c r="AR11" s="1038" t="n">
        <v>45579</v>
      </c>
      <c r="AS11" s="1039" t="n">
        <v>0.575</v>
      </c>
      <c r="AT11" s="1040" t="s">
        <v>961</v>
      </c>
      <c r="AU11" s="59" t="n">
        <f aca="false">(AS11+AR11)-(U11+T11)</f>
        <v>5.11111111111111</v>
      </c>
      <c r="AV11" s="61"/>
      <c r="AW11" s="61"/>
      <c r="AX11" s="61" t="s">
        <v>578</v>
      </c>
      <c r="AY11" s="61" t="s">
        <v>110</v>
      </c>
      <c r="AZ11" s="61" t="s">
        <v>1215</v>
      </c>
      <c r="BA11" s="1045" t="s">
        <v>119</v>
      </c>
      <c r="BB11" s="1046" t="s">
        <v>1216</v>
      </c>
      <c r="BC11" s="1050" t="s">
        <v>1217</v>
      </c>
      <c r="BD11" s="1048" t="s">
        <v>698</v>
      </c>
      <c r="BE11" s="68" t="s">
        <v>156</v>
      </c>
      <c r="BF11" s="68"/>
      <c r="BJ11" s="1055" t="s">
        <v>135</v>
      </c>
      <c r="BK11" s="1055" t="s">
        <v>136</v>
      </c>
      <c r="BL11" s="1056" t="s">
        <v>137</v>
      </c>
      <c r="BM11" s="1057" t="s">
        <v>52</v>
      </c>
      <c r="BN11" s="1058" t="s">
        <v>48</v>
      </c>
      <c r="BO11" s="1059" t="s">
        <v>67</v>
      </c>
      <c r="BP11" s="1060" t="s">
        <v>138</v>
      </c>
      <c r="BQ11" s="1055" t="s">
        <v>139</v>
      </c>
      <c r="BR11" s="99"/>
      <c r="BS11" s="99"/>
      <c r="BT11" s="99"/>
      <c r="BU11" s="741" t="n">
        <v>3080</v>
      </c>
      <c r="BV11" s="1034" t="n">
        <v>30351523</v>
      </c>
      <c r="BW11" s="1035" t="s">
        <v>49</v>
      </c>
      <c r="BX11" s="1035" t="s">
        <v>44</v>
      </c>
      <c r="BY11" s="1035" t="s">
        <v>45</v>
      </c>
      <c r="BZ11" s="1035" t="s">
        <v>79</v>
      </c>
      <c r="CA11" s="1036" t="n">
        <v>45589.64375</v>
      </c>
      <c r="CB11" s="1035" t="s">
        <v>77</v>
      </c>
      <c r="CC11" s="1052" t="s">
        <v>67</v>
      </c>
      <c r="CD11" s="99"/>
      <c r="CE11" s="99"/>
      <c r="CF11" s="741" t="n">
        <v>3056</v>
      </c>
      <c r="CG11" s="1034" t="n">
        <v>35108</v>
      </c>
      <c r="CH11" s="1035" t="s">
        <v>53</v>
      </c>
      <c r="CI11" s="1035" t="s">
        <v>44</v>
      </c>
      <c r="CJ11" s="1035" t="s">
        <v>54</v>
      </c>
      <c r="CK11" s="1035" t="s">
        <v>171</v>
      </c>
      <c r="CL11" s="1036" t="n">
        <v>45584.56875</v>
      </c>
      <c r="CM11" s="1035" t="s">
        <v>970</v>
      </c>
      <c r="CN11" s="1052" t="s">
        <v>48</v>
      </c>
      <c r="CO11" s="99"/>
      <c r="CP11" s="99"/>
      <c r="CQ11" s="770" t="n">
        <v>3100</v>
      </c>
      <c r="CR11" s="1034" t="n">
        <v>1507203</v>
      </c>
      <c r="CS11" s="1035" t="s">
        <v>56</v>
      </c>
      <c r="CT11" s="1035" t="s">
        <v>44</v>
      </c>
      <c r="CU11" s="1035" t="s">
        <v>45</v>
      </c>
      <c r="CV11" s="1035" t="s">
        <v>465</v>
      </c>
      <c r="CW11" s="1036" t="n">
        <v>45595.7069444444</v>
      </c>
      <c r="CX11" s="1035" t="s">
        <v>970</v>
      </c>
      <c r="CY11" s="1052" t="s">
        <v>48</v>
      </c>
      <c r="CZ11" s="478"/>
    </row>
    <row r="12" customFormat="false" ht="15" hidden="false" customHeight="true" outlineLevel="0" collapsed="false">
      <c r="A12" s="1033"/>
      <c r="B12" s="430" t="n">
        <v>10</v>
      </c>
      <c r="C12" s="741" t="n">
        <v>3015</v>
      </c>
      <c r="D12" s="1034" t="n">
        <v>30089909</v>
      </c>
      <c r="E12" s="1035" t="s">
        <v>53</v>
      </c>
      <c r="F12" s="1035" t="s">
        <v>44</v>
      </c>
      <c r="G12" s="1035" t="s">
        <v>45</v>
      </c>
      <c r="H12" s="1035" t="s">
        <v>79</v>
      </c>
      <c r="I12" s="1036" t="n">
        <v>45575.5618055556</v>
      </c>
      <c r="J12" s="1035" t="s">
        <v>970</v>
      </c>
      <c r="K12" s="1052" t="s">
        <v>67</v>
      </c>
      <c r="L12" s="1038" t="n">
        <v>45575</v>
      </c>
      <c r="M12" s="1039" t="n">
        <v>0.559027777777778</v>
      </c>
      <c r="N12" s="1040" t="s">
        <v>995</v>
      </c>
      <c r="O12" s="1038" t="n">
        <v>45575</v>
      </c>
      <c r="P12" s="1039" t="n">
        <v>0.561805555555556</v>
      </c>
      <c r="Q12" s="1038" t="n">
        <v>45575</v>
      </c>
      <c r="R12" s="1039" t="n">
        <v>0.617361111111111</v>
      </c>
      <c r="S12" s="1041" t="s">
        <v>995</v>
      </c>
      <c r="T12" s="1038" t="n">
        <v>45575</v>
      </c>
      <c r="U12" s="1039" t="n">
        <v>0.618055555555556</v>
      </c>
      <c r="V12" s="1041" t="s">
        <v>995</v>
      </c>
      <c r="W12" s="1042" t="n">
        <f aca="false">(U12+T12)-(P12+O12)</f>
        <v>0.05625</v>
      </c>
      <c r="X12" s="1038" t="n">
        <v>45577</v>
      </c>
      <c r="Y12" s="1054" t="n">
        <v>0.372916666666667</v>
      </c>
      <c r="Z12" s="1041" t="s">
        <v>995</v>
      </c>
      <c r="AA12" s="55" t="n">
        <f aca="false">(Y12+X12)-(U12+T12)</f>
        <v>1.75486111111111</v>
      </c>
      <c r="AB12" s="1038" t="n">
        <v>45578</v>
      </c>
      <c r="AC12" s="1054" t="n">
        <v>0.445138888888889</v>
      </c>
      <c r="AD12" s="1040" t="s">
        <v>995</v>
      </c>
      <c r="AE12" s="55" t="n">
        <f aca="false">(AC12+AB12)-(Y12+X12)</f>
        <v>1.07222222222222</v>
      </c>
      <c r="AF12" s="1038"/>
      <c r="AG12" s="1040"/>
      <c r="AH12" s="1040"/>
      <c r="AI12" s="54"/>
      <c r="AJ12" s="55" t="n">
        <f aca="false">(AG12+AF12)-(U12+T12)</f>
        <v>-45575.6180555556</v>
      </c>
      <c r="AK12" s="1040"/>
      <c r="AL12" s="1040"/>
      <c r="AM12" s="1040"/>
      <c r="AN12" s="55" t="n">
        <f aca="false">(AL12+AK12)-(U12+T12)</f>
        <v>-45575.6180555556</v>
      </c>
      <c r="AO12" s="1038" t="n">
        <v>45578</v>
      </c>
      <c r="AP12" s="1054" t="n">
        <v>0.665972222222222</v>
      </c>
      <c r="AQ12" s="57" t="n">
        <f aca="false">(AP12+AO12)-(U12+T12)</f>
        <v>3.04791666666667</v>
      </c>
      <c r="AR12" s="1038" t="n">
        <v>45578</v>
      </c>
      <c r="AS12" s="1054" t="n">
        <v>0.35</v>
      </c>
      <c r="AT12" s="1040" t="s">
        <v>995</v>
      </c>
      <c r="AU12" s="59" t="n">
        <f aca="false">(AS12+AR12)-(U12+T12)</f>
        <v>2.73194444444444</v>
      </c>
      <c r="AV12" s="61"/>
      <c r="AW12" s="61"/>
      <c r="AX12" s="61" t="s">
        <v>90</v>
      </c>
      <c r="AY12" s="61" t="s">
        <v>72</v>
      </c>
      <c r="AZ12" s="61" t="s">
        <v>73</v>
      </c>
      <c r="BA12" s="1045" t="s">
        <v>371</v>
      </c>
      <c r="BB12" s="1046" t="s">
        <v>1218</v>
      </c>
      <c r="BC12" s="1050" t="s">
        <v>1219</v>
      </c>
      <c r="BD12" s="1048" t="s">
        <v>698</v>
      </c>
      <c r="BE12" s="68" t="s">
        <v>64</v>
      </c>
      <c r="BF12" s="68"/>
      <c r="BJ12" s="1061" t="s">
        <v>51</v>
      </c>
      <c r="BK12" s="1062" t="n">
        <v>3</v>
      </c>
      <c r="BL12" s="1063" t="n">
        <f aca="false">BK12/BK15</f>
        <v>0.6</v>
      </c>
      <c r="BM12" s="1064" t="n">
        <v>1</v>
      </c>
      <c r="BN12" s="1064" t="n">
        <v>2</v>
      </c>
      <c r="BO12" s="1064" t="n">
        <v>0</v>
      </c>
      <c r="BP12" s="1064" t="n">
        <v>0</v>
      </c>
      <c r="BQ12" s="1062" t="n">
        <f aca="false">BM12+BN12+BO12+BP12</f>
        <v>3</v>
      </c>
      <c r="BR12" s="99"/>
      <c r="BS12" s="99"/>
      <c r="BT12" s="99"/>
      <c r="BU12" s="741" t="n">
        <v>3087</v>
      </c>
      <c r="BV12" s="1034" t="n">
        <v>30342313</v>
      </c>
      <c r="BW12" s="1035" t="s">
        <v>49</v>
      </c>
      <c r="BX12" s="1035" t="s">
        <v>44</v>
      </c>
      <c r="BY12" s="1035" t="s">
        <v>54</v>
      </c>
      <c r="BZ12" s="1035" t="s">
        <v>96</v>
      </c>
      <c r="CA12" s="1036" t="n">
        <v>45592.7180555556</v>
      </c>
      <c r="CB12" s="1035" t="s">
        <v>51</v>
      </c>
      <c r="CC12" s="1052" t="s">
        <v>48</v>
      </c>
      <c r="CD12" s="99"/>
      <c r="CE12" s="99"/>
      <c r="CF12" s="741" t="n">
        <v>3054</v>
      </c>
      <c r="CG12" s="1034" t="n">
        <v>20115638</v>
      </c>
      <c r="CH12" s="1035" t="s">
        <v>53</v>
      </c>
      <c r="CI12" s="1035" t="s">
        <v>69</v>
      </c>
      <c r="CJ12" s="1035" t="s">
        <v>80</v>
      </c>
      <c r="CK12" s="1035" t="s">
        <v>1220</v>
      </c>
      <c r="CL12" s="1036" t="n">
        <v>45585.2236111111</v>
      </c>
      <c r="CM12" s="1035" t="s">
        <v>970</v>
      </c>
      <c r="CN12" s="1052" t="s">
        <v>71</v>
      </c>
      <c r="CP12" s="99"/>
      <c r="CQ12" s="741" t="n">
        <v>3097</v>
      </c>
      <c r="CR12" s="1034" t="n">
        <v>30352349</v>
      </c>
      <c r="CS12" s="1035" t="s">
        <v>56</v>
      </c>
      <c r="CT12" s="1035" t="s">
        <v>69</v>
      </c>
      <c r="CU12" s="1035" t="s">
        <v>54</v>
      </c>
      <c r="CV12" s="1035" t="s">
        <v>342</v>
      </c>
      <c r="CW12" s="1036" t="n">
        <v>45595.8583333333</v>
      </c>
      <c r="CX12" s="1035" t="s">
        <v>970</v>
      </c>
      <c r="CY12" s="1052" t="s">
        <v>67</v>
      </c>
      <c r="CZ12" s="478"/>
    </row>
    <row r="13" customFormat="false" ht="18" hidden="false" customHeight="true" outlineLevel="0" collapsed="false">
      <c r="A13" s="1033"/>
      <c r="B13" s="436" t="n">
        <v>11</v>
      </c>
      <c r="C13" s="741" t="n">
        <v>3016</v>
      </c>
      <c r="D13" s="1034" t="n">
        <v>1276837</v>
      </c>
      <c r="E13" s="1035" t="s">
        <v>49</v>
      </c>
      <c r="F13" s="1035" t="s">
        <v>44</v>
      </c>
      <c r="G13" s="1035" t="s">
        <v>54</v>
      </c>
      <c r="H13" s="1035" t="s">
        <v>1073</v>
      </c>
      <c r="I13" s="1036" t="n">
        <v>45575.5819444444</v>
      </c>
      <c r="J13" s="1035" t="s">
        <v>970</v>
      </c>
      <c r="K13" s="1052" t="s">
        <v>48</v>
      </c>
      <c r="L13" s="1038" t="n">
        <v>45575</v>
      </c>
      <c r="M13" s="1039" t="n">
        <v>0.581944444444445</v>
      </c>
      <c r="N13" s="1040" t="s">
        <v>995</v>
      </c>
      <c r="O13" s="1038" t="n">
        <v>45575</v>
      </c>
      <c r="P13" s="1039" t="n">
        <v>0.581944444444445</v>
      </c>
      <c r="Q13" s="1038"/>
      <c r="R13" s="1039"/>
      <c r="S13" s="1040"/>
      <c r="T13" s="1038" t="n">
        <v>45575</v>
      </c>
      <c r="U13" s="1039" t="n">
        <v>0.595833333333333</v>
      </c>
      <c r="V13" s="1041" t="s">
        <v>995</v>
      </c>
      <c r="W13" s="1042" t="n">
        <f aca="false">(U13+T13)-(P13+O13)</f>
        <v>0.0138888888888889</v>
      </c>
      <c r="X13" s="1038"/>
      <c r="Y13" s="1054"/>
      <c r="Z13" s="1040"/>
      <c r="AA13" s="55" t="n">
        <f aca="false">(Y13+X13)-(U13+T13)</f>
        <v>-45575.5958333333</v>
      </c>
      <c r="AB13" s="1038"/>
      <c r="AC13" s="1040"/>
      <c r="AD13" s="1040"/>
      <c r="AE13" s="55" t="n">
        <f aca="false">(AC13+AB13)-(Y13+X13)</f>
        <v>0</v>
      </c>
      <c r="AF13" s="1038"/>
      <c r="AG13" s="1040"/>
      <c r="AH13" s="1040"/>
      <c r="AI13" s="54"/>
      <c r="AJ13" s="55" t="n">
        <f aca="false">(AG13+AF13)-(U13+T13)</f>
        <v>-45575.5958333333</v>
      </c>
      <c r="AK13" s="1040"/>
      <c r="AL13" s="1040"/>
      <c r="AM13" s="1040"/>
      <c r="AN13" s="55" t="n">
        <f aca="false">(AL13+AK13)-(U13+T13)</f>
        <v>-45575.5958333333</v>
      </c>
      <c r="AO13" s="1038" t="n">
        <v>45575</v>
      </c>
      <c r="AP13" s="1054" t="n">
        <v>0.750694444444444</v>
      </c>
      <c r="AQ13" s="57" t="n">
        <f aca="false">(AP13+AO13)-(U13+T13)</f>
        <v>0.154861111111111</v>
      </c>
      <c r="AR13" s="1038" t="n">
        <v>45577</v>
      </c>
      <c r="AS13" s="1054" t="n">
        <v>0.43125</v>
      </c>
      <c r="AT13" s="1040" t="s">
        <v>995</v>
      </c>
      <c r="AU13" s="59" t="n">
        <f aca="false">(AS13+AR13)-(U13+T13)</f>
        <v>1.83541666666667</v>
      </c>
      <c r="AV13" s="61" t="n">
        <v>6986</v>
      </c>
      <c r="AW13" s="61" t="s">
        <v>1221</v>
      </c>
      <c r="AX13" s="61" t="s">
        <v>90</v>
      </c>
      <c r="AY13" s="61" t="s">
        <v>91</v>
      </c>
      <c r="AZ13" s="61" t="s">
        <v>92</v>
      </c>
      <c r="BA13" s="1045" t="s">
        <v>636</v>
      </c>
      <c r="BB13" s="1046" t="s">
        <v>1222</v>
      </c>
      <c r="BC13" s="1050" t="s">
        <v>1223</v>
      </c>
      <c r="BD13" s="1048" t="s">
        <v>698</v>
      </c>
      <c r="BE13" s="68" t="s">
        <v>64</v>
      </c>
      <c r="BF13" s="68"/>
      <c r="BJ13" s="1061" t="s">
        <v>77</v>
      </c>
      <c r="BK13" s="1062" t="n">
        <v>2</v>
      </c>
      <c r="BL13" s="1063" t="n">
        <f aca="false">BK13/BK15</f>
        <v>0.4</v>
      </c>
      <c r="BM13" s="1064" t="n">
        <v>1</v>
      </c>
      <c r="BN13" s="1064" t="n">
        <v>0</v>
      </c>
      <c r="BO13" s="1064" t="n">
        <v>1</v>
      </c>
      <c r="BP13" s="1064" t="n">
        <v>0</v>
      </c>
      <c r="BQ13" s="1062" t="n">
        <f aca="false">BM13+BN13+BO13+BP13</f>
        <v>2</v>
      </c>
      <c r="BR13" s="99"/>
      <c r="BS13" s="99"/>
      <c r="BT13" s="99"/>
      <c r="CC13" s="99"/>
      <c r="CD13" s="99"/>
      <c r="CE13" s="99"/>
      <c r="CF13" s="741" t="n">
        <v>3082</v>
      </c>
      <c r="CG13" s="1034" t="n">
        <v>30099044</v>
      </c>
      <c r="CH13" s="1035" t="s">
        <v>53</v>
      </c>
      <c r="CI13" s="1035" t="s">
        <v>44</v>
      </c>
      <c r="CJ13" s="1035" t="s">
        <v>45</v>
      </c>
      <c r="CK13" s="1035" t="s">
        <v>350</v>
      </c>
      <c r="CL13" s="1036" t="n">
        <v>45591.4055555556</v>
      </c>
      <c r="CM13" s="1035" t="s">
        <v>77</v>
      </c>
      <c r="CN13" s="1052" t="s">
        <v>71</v>
      </c>
      <c r="CP13" s="99"/>
      <c r="CQ13" s="99"/>
      <c r="CR13" s="99"/>
      <c r="CS13" s="99"/>
      <c r="CT13" s="99"/>
      <c r="CU13" s="99"/>
      <c r="CV13" s="99"/>
      <c r="CW13" s="99"/>
      <c r="CX13" s="99"/>
      <c r="CY13" s="99"/>
      <c r="CZ13" s="478"/>
    </row>
    <row r="14" customFormat="false" ht="15.75" hidden="false" customHeight="true" outlineLevel="0" collapsed="false">
      <c r="A14" s="1033"/>
      <c r="B14" s="430" t="n">
        <v>12</v>
      </c>
      <c r="C14" s="770" t="n">
        <v>3020</v>
      </c>
      <c r="D14" s="1034" t="n">
        <v>30293781</v>
      </c>
      <c r="E14" s="1035" t="s">
        <v>56</v>
      </c>
      <c r="F14" s="1035" t="s">
        <v>44</v>
      </c>
      <c r="G14" s="1035" t="s">
        <v>54</v>
      </c>
      <c r="H14" s="1035" t="s">
        <v>104</v>
      </c>
      <c r="I14" s="1036" t="n">
        <v>45577.4444444444</v>
      </c>
      <c r="J14" s="1035" t="s">
        <v>970</v>
      </c>
      <c r="K14" s="1052" t="s">
        <v>48</v>
      </c>
      <c r="L14" s="1038" t="n">
        <v>45577</v>
      </c>
      <c r="M14" s="1039" t="n">
        <v>0.440277777777778</v>
      </c>
      <c r="N14" s="1040" t="s">
        <v>995</v>
      </c>
      <c r="O14" s="1038" t="n">
        <v>45577</v>
      </c>
      <c r="P14" s="1039" t="n">
        <v>0.444444444444444</v>
      </c>
      <c r="Q14" s="1038" t="n">
        <v>45578</v>
      </c>
      <c r="R14" s="1039" t="n">
        <v>0.421527777777778</v>
      </c>
      <c r="S14" s="1041" t="s">
        <v>995</v>
      </c>
      <c r="T14" s="1038" t="n">
        <v>45578</v>
      </c>
      <c r="U14" s="1039" t="n">
        <v>0.453472222222222</v>
      </c>
      <c r="V14" s="1041" t="s">
        <v>995</v>
      </c>
      <c r="W14" s="1042" t="n">
        <f aca="false">(U14+T14)-(P14+O14)</f>
        <v>1.00902777777778</v>
      </c>
      <c r="X14" s="1038" t="n">
        <v>45578</v>
      </c>
      <c r="Y14" s="1039" t="n">
        <v>0.454166666666667</v>
      </c>
      <c r="Z14" s="1041" t="s">
        <v>995</v>
      </c>
      <c r="AA14" s="55" t="n">
        <f aca="false">(Y14+X14)-(U14+T14)</f>
        <v>0.000694444444444445</v>
      </c>
      <c r="AB14" s="1038" t="n">
        <v>45578</v>
      </c>
      <c r="AC14" s="1039" t="n">
        <v>0.455555555555556</v>
      </c>
      <c r="AD14" s="1040" t="s">
        <v>995</v>
      </c>
      <c r="AE14" s="55" t="n">
        <f aca="false">(AC14+AB14)-(Y14+X14)</f>
        <v>0.00138888888888889</v>
      </c>
      <c r="AF14" s="1038" t="n">
        <v>45579</v>
      </c>
      <c r="AG14" s="1054" t="n">
        <v>0.690972222222222</v>
      </c>
      <c r="AH14" s="1040" t="s">
        <v>961</v>
      </c>
      <c r="AI14" s="54" t="s">
        <v>1207</v>
      </c>
      <c r="AJ14" s="55" t="n">
        <f aca="false">(AG14+AF14)-(U14+T14)</f>
        <v>1.2375</v>
      </c>
      <c r="AK14" s="1040"/>
      <c r="AL14" s="1040"/>
      <c r="AM14" s="1040"/>
      <c r="AN14" s="55" t="n">
        <f aca="false">(AL14+AK14)-(U14+T14)</f>
        <v>-45578.4534722222</v>
      </c>
      <c r="AO14" s="1038" t="n">
        <v>45609</v>
      </c>
      <c r="AP14" s="1039" t="n">
        <v>0.438888888888889</v>
      </c>
      <c r="AQ14" s="57" t="n">
        <f aca="false">(AP14+AO14)-(U14+T14)</f>
        <v>30.9854166666667</v>
      </c>
      <c r="AR14" s="1038"/>
      <c r="AS14" s="1039"/>
      <c r="AT14" s="1040"/>
      <c r="AU14" s="59" t="n">
        <f aca="false">(AS14+AR14)-(U14+T14)</f>
        <v>-45578.4534722222</v>
      </c>
      <c r="AV14" s="61"/>
      <c r="AW14" s="61" t="s">
        <v>1224</v>
      </c>
      <c r="AX14" s="61" t="s">
        <v>578</v>
      </c>
      <c r="AY14" s="61" t="s">
        <v>110</v>
      </c>
      <c r="AZ14" s="61" t="s">
        <v>1215</v>
      </c>
      <c r="BA14" s="1045" t="s">
        <v>209</v>
      </c>
      <c r="BB14" s="1046" t="s">
        <v>1225</v>
      </c>
      <c r="BC14" s="1050" t="s">
        <v>1226</v>
      </c>
      <c r="BD14" s="1053" t="s">
        <v>1050</v>
      </c>
      <c r="BE14" s="68" t="s">
        <v>64</v>
      </c>
      <c r="BF14" s="68"/>
      <c r="BJ14" s="1061" t="s">
        <v>970</v>
      </c>
      <c r="BK14" s="1062" t="n">
        <v>0</v>
      </c>
      <c r="BL14" s="1063" t="n">
        <f aca="false">BK14/BK15</f>
        <v>0</v>
      </c>
      <c r="BM14" s="1064" t="n">
        <v>0</v>
      </c>
      <c r="BN14" s="1064" t="n">
        <v>0</v>
      </c>
      <c r="BO14" s="1064" t="n">
        <v>0</v>
      </c>
      <c r="BP14" s="1064" t="n">
        <v>0</v>
      </c>
      <c r="BQ14" s="1062" t="n">
        <f aca="false">BM14+BN14+BO14+BP14</f>
        <v>0</v>
      </c>
      <c r="BR14" s="99"/>
      <c r="BS14" s="99"/>
      <c r="BT14" s="99"/>
      <c r="CC14" s="99"/>
      <c r="CD14" s="99"/>
      <c r="CE14" s="99"/>
      <c r="CF14" s="741" t="n">
        <v>3085</v>
      </c>
      <c r="CG14" s="1034" t="n">
        <v>30081929</v>
      </c>
      <c r="CH14" s="1035" t="s">
        <v>53</v>
      </c>
      <c r="CI14" s="1035" t="s">
        <v>44</v>
      </c>
      <c r="CJ14" s="1035" t="s">
        <v>45</v>
      </c>
      <c r="CK14" s="1035" t="s">
        <v>465</v>
      </c>
      <c r="CL14" s="1036" t="n">
        <v>45591.5368055556</v>
      </c>
      <c r="CM14" s="1035" t="s">
        <v>970</v>
      </c>
      <c r="CN14" s="1052" t="s">
        <v>71</v>
      </c>
      <c r="CP14" s="99"/>
      <c r="CQ14" s="99"/>
      <c r="CR14" s="99"/>
      <c r="CS14" s="99"/>
      <c r="CT14" s="99"/>
      <c r="CU14" s="99"/>
      <c r="CV14" s="99"/>
      <c r="CW14" s="99"/>
      <c r="CX14" s="99"/>
      <c r="CY14" s="99"/>
      <c r="CZ14" s="478"/>
    </row>
    <row r="15" customFormat="false" ht="15" hidden="false" customHeight="true" outlineLevel="0" collapsed="false">
      <c r="A15" s="1033"/>
      <c r="B15" s="436" t="n">
        <v>13</v>
      </c>
      <c r="C15" s="741" t="n">
        <v>3024</v>
      </c>
      <c r="D15" s="1034" t="n">
        <v>30130322</v>
      </c>
      <c r="E15" s="1035" t="s">
        <v>53</v>
      </c>
      <c r="F15" s="1035" t="s">
        <v>44</v>
      </c>
      <c r="G15" s="1035" t="s">
        <v>45</v>
      </c>
      <c r="H15" s="1035" t="s">
        <v>115</v>
      </c>
      <c r="I15" s="1036" t="n">
        <v>45578.4527777778</v>
      </c>
      <c r="J15" s="1035" t="s">
        <v>970</v>
      </c>
      <c r="K15" s="1052" t="s">
        <v>71</v>
      </c>
      <c r="L15" s="1038" t="n">
        <v>45578</v>
      </c>
      <c r="M15" s="1039" t="n">
        <v>0.452777777777778</v>
      </c>
      <c r="N15" s="1040" t="s">
        <v>995</v>
      </c>
      <c r="O15" s="1038" t="n">
        <v>45578</v>
      </c>
      <c r="P15" s="1039" t="n">
        <v>0.452777777777778</v>
      </c>
      <c r="Q15" s="1038" t="n">
        <v>45579</v>
      </c>
      <c r="R15" s="1039" t="n">
        <v>0.465277777777778</v>
      </c>
      <c r="S15" s="1041" t="s">
        <v>995</v>
      </c>
      <c r="T15" s="1038" t="n">
        <v>45579</v>
      </c>
      <c r="U15" s="1039" t="n">
        <v>0.465972222222222</v>
      </c>
      <c r="V15" s="1041" t="s">
        <v>995</v>
      </c>
      <c r="W15" s="1042" t="n">
        <f aca="false">(U15+T15)-(P15+O15)</f>
        <v>1.01319444444444</v>
      </c>
      <c r="X15" s="1038" t="n">
        <v>45580</v>
      </c>
      <c r="Y15" s="1054" t="n">
        <v>0.579861111111111</v>
      </c>
      <c r="Z15" s="1040" t="s">
        <v>961</v>
      </c>
      <c r="AA15" s="55" t="n">
        <f aca="false">(Y15+X15)-(U15+T15)</f>
        <v>1.11388888888889</v>
      </c>
      <c r="AB15" s="1038" t="n">
        <v>45581</v>
      </c>
      <c r="AC15" s="1054" t="n">
        <v>0.449305555555556</v>
      </c>
      <c r="AD15" s="1040" t="s">
        <v>995</v>
      </c>
      <c r="AE15" s="55" t="n">
        <f aca="false">(AC15+AB15)-(Y15+X15)</f>
        <v>0.869444444444445</v>
      </c>
      <c r="AF15" s="1038" t="n">
        <v>45581</v>
      </c>
      <c r="AG15" s="1054" t="n">
        <v>0.661111111111111</v>
      </c>
      <c r="AH15" s="1040" t="s">
        <v>961</v>
      </c>
      <c r="AI15" s="54" t="s">
        <v>1207</v>
      </c>
      <c r="AJ15" s="55" t="n">
        <f aca="false">(AG15+AF15)-(U15+T15)</f>
        <v>2.19513888888889</v>
      </c>
      <c r="AK15" s="1040"/>
      <c r="AL15" s="1040"/>
      <c r="AM15" s="1040"/>
      <c r="AN15" s="55" t="n">
        <f aca="false">(AL15+AK15)-(U15+T15)</f>
        <v>-45579.4659722222</v>
      </c>
      <c r="AO15" s="1038" t="n">
        <v>45581</v>
      </c>
      <c r="AP15" s="1054" t="n">
        <v>0.475</v>
      </c>
      <c r="AQ15" s="57" t="n">
        <f aca="false">(AP15+AO15)-(U15+T15)</f>
        <v>2.00902777777778</v>
      </c>
      <c r="AR15" s="1038" t="n">
        <v>45601</v>
      </c>
      <c r="AS15" s="1054" t="n">
        <v>0.5</v>
      </c>
      <c r="AT15" s="1040" t="s">
        <v>961</v>
      </c>
      <c r="AU15" s="59" t="n">
        <f aca="false">(AS15+AR15)-(U15+T15)</f>
        <v>22.0340277777778</v>
      </c>
      <c r="AV15" s="61"/>
      <c r="AW15" s="61" t="s">
        <v>1227</v>
      </c>
      <c r="AX15" s="61" t="s">
        <v>90</v>
      </c>
      <c r="AY15" s="61" t="s">
        <v>91</v>
      </c>
      <c r="AZ15" s="61" t="s">
        <v>92</v>
      </c>
      <c r="BA15" s="1045" t="s">
        <v>93</v>
      </c>
      <c r="BB15" s="1046" t="s">
        <v>1228</v>
      </c>
      <c r="BC15" s="1050" t="s">
        <v>1229</v>
      </c>
      <c r="BD15" s="1053" t="s">
        <v>1050</v>
      </c>
      <c r="BE15" s="68" t="s">
        <v>64</v>
      </c>
      <c r="BF15" s="68"/>
      <c r="BJ15" s="1056" t="s">
        <v>139</v>
      </c>
      <c r="BK15" s="1065" t="n">
        <f aca="false">BK12+BK13+BK14</f>
        <v>5</v>
      </c>
      <c r="BL15" s="1066" t="n">
        <f aca="false">BL12+BL13+BL14</f>
        <v>1</v>
      </c>
      <c r="BM15" s="552" t="n">
        <f aca="false">BM12+BM13+BM14</f>
        <v>2</v>
      </c>
      <c r="BN15" s="552" t="n">
        <f aca="false">BN12+BN13+BN14</f>
        <v>2</v>
      </c>
      <c r="BO15" s="552" t="n">
        <f aca="false">BO12+BO13+BO14</f>
        <v>1</v>
      </c>
      <c r="BP15" s="552" t="n">
        <f aca="false">BP12+BP13+BP14</f>
        <v>0</v>
      </c>
      <c r="BQ15" s="550" t="n">
        <f aca="false">BQ12+BQ13+BQ14</f>
        <v>5</v>
      </c>
      <c r="BR15" s="99"/>
      <c r="BS15" s="99"/>
      <c r="BT15" s="99"/>
      <c r="CC15" s="99"/>
      <c r="CD15" s="99"/>
      <c r="CE15" s="99"/>
      <c r="CF15" s="741" t="n">
        <v>3096</v>
      </c>
      <c r="CG15" s="1034" t="n">
        <v>30031474</v>
      </c>
      <c r="CH15" s="1035" t="s">
        <v>53</v>
      </c>
      <c r="CI15" s="1035" t="s">
        <v>44</v>
      </c>
      <c r="CJ15" s="1035" t="s">
        <v>54</v>
      </c>
      <c r="CK15" s="1035" t="s">
        <v>166</v>
      </c>
      <c r="CL15" s="1036" t="n">
        <v>45595.5277777778</v>
      </c>
      <c r="CM15" s="1035" t="s">
        <v>970</v>
      </c>
      <c r="CN15" s="1052" t="s">
        <v>71</v>
      </c>
      <c r="CP15" s="99"/>
      <c r="CQ15" s="99"/>
      <c r="CR15" s="99"/>
      <c r="CS15" s="99"/>
      <c r="CT15" s="99"/>
      <c r="CU15" s="99"/>
      <c r="CV15" s="99"/>
      <c r="CW15" s="99"/>
      <c r="CX15" s="99"/>
      <c r="CY15" s="99"/>
    </row>
    <row r="16" customFormat="false" ht="15" hidden="false" customHeight="true" outlineLevel="0" collapsed="false">
      <c r="A16" s="1033"/>
      <c r="B16" s="430" t="n">
        <v>14</v>
      </c>
      <c r="C16" s="741" t="n">
        <v>3024</v>
      </c>
      <c r="D16" s="1034" t="n">
        <v>30130322</v>
      </c>
      <c r="E16" s="1035" t="s">
        <v>53</v>
      </c>
      <c r="F16" s="1035" t="s">
        <v>69</v>
      </c>
      <c r="G16" s="1035" t="s">
        <v>80</v>
      </c>
      <c r="H16" s="1035" t="s">
        <v>462</v>
      </c>
      <c r="I16" s="1036" t="n">
        <v>45578.6548611111</v>
      </c>
      <c r="J16" s="1035" t="s">
        <v>970</v>
      </c>
      <c r="K16" s="1052" t="s">
        <v>71</v>
      </c>
      <c r="L16" s="1038" t="n">
        <v>45578</v>
      </c>
      <c r="M16" s="1039" t="n">
        <v>0.452777777777778</v>
      </c>
      <c r="N16" s="1040" t="s">
        <v>995</v>
      </c>
      <c r="O16" s="1038" t="n">
        <v>45578</v>
      </c>
      <c r="P16" s="1039" t="n">
        <v>0.654861111111111</v>
      </c>
      <c r="Q16" s="1038" t="n">
        <v>45579</v>
      </c>
      <c r="R16" s="1039" t="n">
        <v>0.465277777777778</v>
      </c>
      <c r="S16" s="1041" t="s">
        <v>995</v>
      </c>
      <c r="T16" s="1038" t="n">
        <v>45579</v>
      </c>
      <c r="U16" s="1039" t="n">
        <v>0.465277777777778</v>
      </c>
      <c r="V16" s="1041" t="s">
        <v>995</v>
      </c>
      <c r="W16" s="1042" t="n">
        <f aca="false">(U16+T16)-(P16+O16)</f>
        <v>0.810416666666667</v>
      </c>
      <c r="X16" s="1038" t="n">
        <v>45580</v>
      </c>
      <c r="Y16" s="1054" t="n">
        <v>0.579861111111111</v>
      </c>
      <c r="Z16" s="1040" t="s">
        <v>961</v>
      </c>
      <c r="AA16" s="55" t="n">
        <f aca="false">(Y16+X16)-(U16+T16)</f>
        <v>1.11458333333333</v>
      </c>
      <c r="AB16" s="1038" t="n">
        <v>45581</v>
      </c>
      <c r="AC16" s="1054" t="n">
        <v>0.661111111111111</v>
      </c>
      <c r="AD16" s="1040" t="s">
        <v>961</v>
      </c>
      <c r="AE16" s="55" t="n">
        <f aca="false">(AC16+AB16)-(Y16+X16)</f>
        <v>1.08125</v>
      </c>
      <c r="AF16" s="1038" t="n">
        <v>45581</v>
      </c>
      <c r="AG16" s="1054" t="n">
        <v>0.661111111111111</v>
      </c>
      <c r="AH16" s="1040" t="s">
        <v>961</v>
      </c>
      <c r="AI16" s="54" t="s">
        <v>1207</v>
      </c>
      <c r="AJ16" s="55" t="n">
        <f aca="false">(AG16+AF16)-(U16+T16)</f>
        <v>2.19583333333333</v>
      </c>
      <c r="AK16" s="1038" t="n">
        <v>45601</v>
      </c>
      <c r="AL16" s="1054" t="n">
        <v>0.504861111111111</v>
      </c>
      <c r="AM16" s="1040" t="s">
        <v>961</v>
      </c>
      <c r="AN16" s="55" t="n">
        <f aca="false">(AL16+AK16)-(U16+T16)</f>
        <v>22.0395833333333</v>
      </c>
      <c r="AO16" s="1038"/>
      <c r="AP16" s="1039"/>
      <c r="AQ16" s="57" t="n">
        <f aca="false">(AP16+AO16)-(U16+T16)</f>
        <v>-45579.4652777778</v>
      </c>
      <c r="AR16" s="1038"/>
      <c r="AS16" s="1039"/>
      <c r="AT16" s="1040"/>
      <c r="AU16" s="59" t="n">
        <f aca="false">(AS16+AR16)-(U16+T16)</f>
        <v>-45579.4652777778</v>
      </c>
      <c r="AV16" s="61"/>
      <c r="AW16" s="61"/>
      <c r="AX16" s="61" t="s">
        <v>90</v>
      </c>
      <c r="AY16" s="61" t="s">
        <v>91</v>
      </c>
      <c r="AZ16" s="61" t="s">
        <v>106</v>
      </c>
      <c r="BA16" s="1045" t="s">
        <v>159</v>
      </c>
      <c r="BB16" s="1046" t="s">
        <v>1230</v>
      </c>
      <c r="BC16" s="1050" t="s">
        <v>1231</v>
      </c>
      <c r="BD16" s="1053" t="s">
        <v>1050</v>
      </c>
      <c r="BE16" s="68" t="s">
        <v>64</v>
      </c>
      <c r="BF16" s="68"/>
      <c r="BJ16" s="478"/>
      <c r="BK16" s="478"/>
      <c r="BL16" s="478"/>
      <c r="BM16" s="478"/>
      <c r="BN16" s="478"/>
      <c r="BO16" s="478"/>
      <c r="BP16" s="1067"/>
      <c r="BQ16" s="1067"/>
      <c r="BR16" s="99"/>
      <c r="BS16" s="99"/>
      <c r="BT16" s="99"/>
      <c r="BU16" s="1055" t="s">
        <v>135</v>
      </c>
      <c r="BV16" s="1055" t="s">
        <v>136</v>
      </c>
      <c r="BW16" s="1056" t="s">
        <v>137</v>
      </c>
      <c r="BX16" s="1057" t="s">
        <v>52</v>
      </c>
      <c r="BY16" s="1058" t="s">
        <v>48</v>
      </c>
      <c r="BZ16" s="1059" t="s">
        <v>67</v>
      </c>
      <c r="CA16" s="1060" t="s">
        <v>138</v>
      </c>
      <c r="CB16" s="1055" t="s">
        <v>139</v>
      </c>
      <c r="CC16" s="99"/>
      <c r="CD16" s="99"/>
      <c r="CE16" s="99"/>
      <c r="CF16" s="770" t="n">
        <v>3102</v>
      </c>
      <c r="CG16" s="1034" t="n">
        <v>30051586</v>
      </c>
      <c r="CH16" s="1035" t="s">
        <v>53</v>
      </c>
      <c r="CI16" s="1035" t="s">
        <v>44</v>
      </c>
      <c r="CJ16" s="1035" t="s">
        <v>45</v>
      </c>
      <c r="CK16" s="1035" t="s">
        <v>79</v>
      </c>
      <c r="CL16" s="1036" t="n">
        <v>45595.8881944444</v>
      </c>
      <c r="CM16" s="1035" t="s">
        <v>77</v>
      </c>
      <c r="CN16" s="1052" t="s">
        <v>67</v>
      </c>
      <c r="CP16" s="99"/>
      <c r="CQ16" s="1055" t="s">
        <v>135</v>
      </c>
      <c r="CR16" s="1055" t="s">
        <v>136</v>
      </c>
      <c r="CS16" s="1056" t="s">
        <v>137</v>
      </c>
      <c r="CT16" s="1057" t="s">
        <v>52</v>
      </c>
      <c r="CU16" s="1058" t="s">
        <v>48</v>
      </c>
      <c r="CV16" s="1059" t="s">
        <v>67</v>
      </c>
      <c r="CW16" s="1060" t="s">
        <v>138</v>
      </c>
      <c r="CX16" s="1055" t="s">
        <v>139</v>
      </c>
      <c r="CY16" s="1067"/>
      <c r="CZ16" s="478"/>
    </row>
    <row r="17" customFormat="false" ht="15" hidden="false" customHeight="true" outlineLevel="0" collapsed="false">
      <c r="A17" s="1033"/>
      <c r="B17" s="430" t="n">
        <v>15</v>
      </c>
      <c r="C17" s="757" t="n">
        <v>3031</v>
      </c>
      <c r="D17" s="1034" t="n">
        <v>30349929</v>
      </c>
      <c r="E17" s="1035" t="s">
        <v>53</v>
      </c>
      <c r="F17" s="1035" t="s">
        <v>44</v>
      </c>
      <c r="G17" s="1035" t="s">
        <v>54</v>
      </c>
      <c r="H17" s="1035" t="s">
        <v>1089</v>
      </c>
      <c r="I17" s="1036" t="n">
        <v>45578.7979166667</v>
      </c>
      <c r="J17" s="1035" t="s">
        <v>970</v>
      </c>
      <c r="K17" s="1052" t="s">
        <v>48</v>
      </c>
      <c r="L17" s="1038" t="n">
        <v>45578</v>
      </c>
      <c r="M17" s="1039" t="n">
        <v>0.784027777777778</v>
      </c>
      <c r="N17" s="1040" t="s">
        <v>995</v>
      </c>
      <c r="O17" s="1038" t="n">
        <v>45578</v>
      </c>
      <c r="P17" s="1039" t="n">
        <v>0.797916666666667</v>
      </c>
      <c r="Q17" s="1038" t="n">
        <v>45578</v>
      </c>
      <c r="R17" s="1039" t="n">
        <v>0.825694444444444</v>
      </c>
      <c r="S17" s="1041" t="s">
        <v>995</v>
      </c>
      <c r="T17" s="1038" t="n">
        <v>45578</v>
      </c>
      <c r="U17" s="1039" t="n">
        <v>0.825694444444444</v>
      </c>
      <c r="V17" s="1041" t="s">
        <v>995</v>
      </c>
      <c r="W17" s="1042" t="n">
        <f aca="false">(U17+T17)-(P17+O17)</f>
        <v>0.0277777777777778</v>
      </c>
      <c r="X17" s="1038" t="n">
        <v>45579</v>
      </c>
      <c r="Y17" s="1054" t="n">
        <v>0.469444444444445</v>
      </c>
      <c r="Z17" s="1041" t="s">
        <v>995</v>
      </c>
      <c r="AA17" s="55" t="n">
        <f aca="false">(Y17+X17)-(U17+T17)</f>
        <v>0.64375</v>
      </c>
      <c r="AB17" s="1038" t="n">
        <v>45579</v>
      </c>
      <c r="AC17" s="1054" t="n">
        <v>0.690972222222222</v>
      </c>
      <c r="AD17" s="1040" t="s">
        <v>961</v>
      </c>
      <c r="AE17" s="55" t="n">
        <f aca="false">(AC17+AB17)-(Y17+X17)</f>
        <v>0.221527777777778</v>
      </c>
      <c r="AF17" s="1038"/>
      <c r="AG17" s="1040"/>
      <c r="AH17" s="1040"/>
      <c r="AI17" s="54"/>
      <c r="AJ17" s="55" t="n">
        <f aca="false">(AG17+AF17)-(U17+T17)</f>
        <v>-45578.8256944444</v>
      </c>
      <c r="AK17" s="1040"/>
      <c r="AL17" s="1040"/>
      <c r="AM17" s="1040"/>
      <c r="AN17" s="55" t="n">
        <f aca="false">(AL17+AK17)-(U17+T17)</f>
        <v>-45578.8256944444</v>
      </c>
      <c r="AO17" s="1038" t="n">
        <v>45579</v>
      </c>
      <c r="AP17" s="1039" t="n">
        <v>0.533333333333333</v>
      </c>
      <c r="AQ17" s="57" t="n">
        <f aca="false">(AP17+AO17)-(U17+T17)</f>
        <v>0.707638888888889</v>
      </c>
      <c r="AR17" s="1038" t="n">
        <v>45580</v>
      </c>
      <c r="AS17" s="1039" t="n">
        <v>0.661805555555556</v>
      </c>
      <c r="AT17" s="1040" t="s">
        <v>995</v>
      </c>
      <c r="AU17" s="59" t="n">
        <f aca="false">(AS17+AR17)-(U17+T17)</f>
        <v>1.83611111111111</v>
      </c>
      <c r="AV17" s="61"/>
      <c r="AW17" s="61" t="s">
        <v>1232</v>
      </c>
      <c r="AX17" s="61" t="s">
        <v>90</v>
      </c>
      <c r="AY17" s="61" t="s">
        <v>91</v>
      </c>
      <c r="AZ17" s="61" t="s">
        <v>589</v>
      </c>
      <c r="BA17" s="1045" t="s">
        <v>196</v>
      </c>
      <c r="BB17" s="1046" t="s">
        <v>1233</v>
      </c>
      <c r="BC17" s="1050" t="s">
        <v>1234</v>
      </c>
      <c r="BD17" s="1048" t="s">
        <v>698</v>
      </c>
      <c r="BE17" s="68" t="s">
        <v>64</v>
      </c>
      <c r="BF17" s="68"/>
      <c r="BJ17" s="555" t="s">
        <v>170</v>
      </c>
      <c r="BK17" s="542" t="n">
        <v>5</v>
      </c>
      <c r="BL17" s="556" t="n">
        <f aca="false">BK17/41</f>
        <v>0.121951219512195</v>
      </c>
      <c r="BM17" s="478"/>
      <c r="BN17" s="478"/>
      <c r="BO17" s="478"/>
      <c r="BP17" s="1067"/>
      <c r="BQ17" s="1067"/>
      <c r="BR17" s="99"/>
      <c r="BS17" s="99"/>
      <c r="BT17" s="99"/>
      <c r="BU17" s="1061" t="s">
        <v>51</v>
      </c>
      <c r="BV17" s="1062" t="n">
        <v>6</v>
      </c>
      <c r="BW17" s="1063" t="n">
        <f aca="false">BV17/BV20</f>
        <v>0.6</v>
      </c>
      <c r="BX17" s="1064" t="n">
        <v>4</v>
      </c>
      <c r="BY17" s="1064" t="n">
        <v>2</v>
      </c>
      <c r="BZ17" s="1064" t="n">
        <v>0</v>
      </c>
      <c r="CA17" s="1064" t="n">
        <v>0</v>
      </c>
      <c r="CB17" s="1062" t="n">
        <f aca="false">BX17+BY17+BZ17+CA17</f>
        <v>6</v>
      </c>
      <c r="CC17" s="99"/>
      <c r="CD17" s="99"/>
      <c r="CE17" s="99"/>
      <c r="CF17" s="770" t="n">
        <v>3103</v>
      </c>
      <c r="CG17" s="1034" t="n">
        <v>30249971</v>
      </c>
      <c r="CH17" s="1035" t="s">
        <v>53</v>
      </c>
      <c r="CI17" s="1035" t="s">
        <v>44</v>
      </c>
      <c r="CJ17" s="1035" t="s">
        <v>54</v>
      </c>
      <c r="CK17" s="1035" t="s">
        <v>166</v>
      </c>
      <c r="CL17" s="1036" t="n">
        <v>45596.5465277778</v>
      </c>
      <c r="CM17" s="1035" t="s">
        <v>970</v>
      </c>
      <c r="CN17" s="1052" t="s">
        <v>67</v>
      </c>
      <c r="CP17" s="99"/>
      <c r="CQ17" s="1061" t="s">
        <v>51</v>
      </c>
      <c r="CR17" s="1062" t="n">
        <v>1</v>
      </c>
      <c r="CS17" s="1063" t="n">
        <f aca="false">CR17/CR20</f>
        <v>0.1</v>
      </c>
      <c r="CT17" s="1064" t="n">
        <v>0</v>
      </c>
      <c r="CU17" s="1064" t="n">
        <v>0</v>
      </c>
      <c r="CV17" s="1064" t="n">
        <v>0</v>
      </c>
      <c r="CW17" s="1064" t="n">
        <v>1</v>
      </c>
      <c r="CX17" s="1062" t="n">
        <f aca="false">CT17+CU17+CV17+CW17</f>
        <v>1</v>
      </c>
      <c r="CY17" s="1067"/>
    </row>
    <row r="18" customFormat="false" ht="15" hidden="false" customHeight="true" outlineLevel="0" collapsed="false">
      <c r="A18" s="1033"/>
      <c r="B18" s="430" t="n">
        <v>16</v>
      </c>
      <c r="C18" s="741" t="n">
        <v>3034</v>
      </c>
      <c r="D18" s="1034" t="n">
        <v>30315960</v>
      </c>
      <c r="E18" s="1035" t="s">
        <v>56</v>
      </c>
      <c r="F18" s="1035" t="s">
        <v>69</v>
      </c>
      <c r="G18" s="1035" t="s">
        <v>54</v>
      </c>
      <c r="H18" s="1035" t="s">
        <v>82</v>
      </c>
      <c r="I18" s="1036" t="n">
        <v>45579.4284722222</v>
      </c>
      <c r="J18" s="1035" t="s">
        <v>970</v>
      </c>
      <c r="K18" s="1052" t="s">
        <v>71</v>
      </c>
      <c r="L18" s="1038" t="n">
        <v>45579</v>
      </c>
      <c r="M18" s="1039" t="n">
        <v>0.428472222222222</v>
      </c>
      <c r="N18" s="1040" t="s">
        <v>995</v>
      </c>
      <c r="O18" s="1038" t="n">
        <v>45579</v>
      </c>
      <c r="P18" s="1039" t="n">
        <v>0.428472222222222</v>
      </c>
      <c r="Q18" s="1038" t="n">
        <v>45579</v>
      </c>
      <c r="R18" s="1039" t="n">
        <v>0.496527777777778</v>
      </c>
      <c r="S18" s="1041" t="s">
        <v>995</v>
      </c>
      <c r="T18" s="1038" t="n">
        <v>45579</v>
      </c>
      <c r="U18" s="1039" t="n">
        <v>0.497916666666667</v>
      </c>
      <c r="V18" s="1041" t="s">
        <v>995</v>
      </c>
      <c r="W18" s="1042" t="n">
        <f aca="false">(U18+T18)-(P18+O18)</f>
        <v>0.0694444444444445</v>
      </c>
      <c r="X18" s="1038" t="n">
        <v>45580</v>
      </c>
      <c r="Y18" s="1054" t="n">
        <v>0.579166666666667</v>
      </c>
      <c r="Z18" s="1040" t="s">
        <v>961</v>
      </c>
      <c r="AA18" s="55" t="n">
        <f aca="false">(Y18+X18)-(U18+T18)</f>
        <v>1.08125</v>
      </c>
      <c r="AB18" s="1038" t="n">
        <v>45581</v>
      </c>
      <c r="AC18" s="1054" t="n">
        <v>0.457638888888889</v>
      </c>
      <c r="AD18" s="1040" t="s">
        <v>995</v>
      </c>
      <c r="AE18" s="55" t="n">
        <f aca="false">(AC18+AB18)-(Y18+X18)</f>
        <v>0.878472222222222</v>
      </c>
      <c r="AF18" s="1038" t="n">
        <v>45582</v>
      </c>
      <c r="AG18" s="1054" t="n">
        <v>0.653472222222222</v>
      </c>
      <c r="AH18" s="1040" t="s">
        <v>995</v>
      </c>
      <c r="AI18" s="54" t="s">
        <v>1207</v>
      </c>
      <c r="AJ18" s="55" t="n">
        <f aca="false">(AG18+AF18)-(U18+T18)</f>
        <v>3.15555555555556</v>
      </c>
      <c r="AK18" s="1040"/>
      <c r="AL18" s="1040"/>
      <c r="AM18" s="1040"/>
      <c r="AN18" s="55" t="n">
        <f aca="false">(AL18+AK18)-(U18+T18)</f>
        <v>-45579.4979166667</v>
      </c>
      <c r="AO18" s="1038" t="n">
        <v>45582</v>
      </c>
      <c r="AP18" s="1039" t="n">
        <v>0.869444444444445</v>
      </c>
      <c r="AQ18" s="57" t="n">
        <f aca="false">(AP18+AO18)-(U18+T18)</f>
        <v>3.37152777777778</v>
      </c>
      <c r="AR18" s="1038" t="n">
        <v>45601</v>
      </c>
      <c r="AS18" s="1039" t="n">
        <v>0.504166666666667</v>
      </c>
      <c r="AT18" s="1040" t="s">
        <v>961</v>
      </c>
      <c r="AU18" s="59" t="n">
        <f aca="false">(AS18+AR18)-(U18+T18)</f>
        <v>22.00625</v>
      </c>
      <c r="AV18" s="61"/>
      <c r="AW18" s="61"/>
      <c r="AX18" s="61" t="s">
        <v>90</v>
      </c>
      <c r="AY18" s="61" t="s">
        <v>91</v>
      </c>
      <c r="AZ18" s="61" t="s">
        <v>106</v>
      </c>
      <c r="BA18" s="1045" t="s">
        <v>159</v>
      </c>
      <c r="BB18" s="1046" t="s">
        <v>1235</v>
      </c>
      <c r="BC18" s="1050" t="s">
        <v>1236</v>
      </c>
      <c r="BD18" s="1053" t="s">
        <v>1050</v>
      </c>
      <c r="BE18" s="68" t="s">
        <v>64</v>
      </c>
      <c r="BF18" s="68"/>
      <c r="BJ18" s="478"/>
      <c r="BK18" s="478"/>
      <c r="BL18" s="478"/>
      <c r="BM18" s="478"/>
      <c r="BN18" s="478"/>
      <c r="BO18" s="478"/>
      <c r="BP18" s="1067"/>
      <c r="BQ18" s="1067"/>
      <c r="BR18" s="99"/>
      <c r="BS18" s="99"/>
      <c r="BT18" s="99"/>
      <c r="BU18" s="1061" t="s">
        <v>77</v>
      </c>
      <c r="BV18" s="1062" t="n">
        <v>3</v>
      </c>
      <c r="BW18" s="1063" t="n">
        <f aca="false">BV18/BV20</f>
        <v>0.3</v>
      </c>
      <c r="BX18" s="1064" t="n">
        <v>1</v>
      </c>
      <c r="BY18" s="1064" t="n">
        <v>0</v>
      </c>
      <c r="BZ18" s="1064" t="n">
        <v>1</v>
      </c>
      <c r="CA18" s="1064" t="n">
        <v>1</v>
      </c>
      <c r="CB18" s="1062" t="n">
        <f aca="false">BX18+BY18+BZ18+CA18</f>
        <v>3</v>
      </c>
      <c r="CC18" s="99"/>
      <c r="CD18" s="99"/>
      <c r="CE18" s="99"/>
      <c r="CF18" s="757" t="n">
        <v>3104</v>
      </c>
      <c r="CG18" s="1034" t="n">
        <v>30348147</v>
      </c>
      <c r="CH18" s="1035" t="s">
        <v>53</v>
      </c>
      <c r="CI18" s="1035" t="s">
        <v>44</v>
      </c>
      <c r="CJ18" s="1035" t="s">
        <v>54</v>
      </c>
      <c r="CK18" s="1035" t="s">
        <v>510</v>
      </c>
      <c r="CL18" s="1036" t="n">
        <v>45596.7590277778</v>
      </c>
      <c r="CM18" s="1035" t="s">
        <v>77</v>
      </c>
      <c r="CN18" s="1052" t="s">
        <v>48</v>
      </c>
      <c r="CP18" s="99"/>
      <c r="CQ18" s="1061" t="s">
        <v>77</v>
      </c>
      <c r="CR18" s="1062" t="n">
        <v>1</v>
      </c>
      <c r="CS18" s="1063" t="n">
        <f aca="false">CR18/CR20</f>
        <v>0.1</v>
      </c>
      <c r="CT18" s="1064" t="n">
        <v>0</v>
      </c>
      <c r="CU18" s="1064" t="n">
        <v>0</v>
      </c>
      <c r="CV18" s="1064" t="n">
        <v>1</v>
      </c>
      <c r="CW18" s="1064" t="n">
        <v>0</v>
      </c>
      <c r="CX18" s="1062" t="n">
        <f aca="false">CT18+CU18+CV18+CW18</f>
        <v>1</v>
      </c>
      <c r="CY18" s="1067"/>
      <c r="CZ18" s="478"/>
    </row>
    <row r="19" customFormat="false" ht="15" hidden="false" customHeight="true" outlineLevel="0" collapsed="false">
      <c r="A19" s="1033"/>
      <c r="B19" s="430" t="n">
        <v>17</v>
      </c>
      <c r="C19" s="741" t="n">
        <v>3034</v>
      </c>
      <c r="D19" s="1034" t="n">
        <v>30315960</v>
      </c>
      <c r="E19" s="1035" t="s">
        <v>56</v>
      </c>
      <c r="F19" s="1035" t="s">
        <v>69</v>
      </c>
      <c r="G19" s="1035" t="s">
        <v>145</v>
      </c>
      <c r="H19" s="1035" t="s">
        <v>146</v>
      </c>
      <c r="I19" s="1036" t="n">
        <v>45579.4520833333</v>
      </c>
      <c r="J19" s="1035" t="s">
        <v>970</v>
      </c>
      <c r="K19" s="1052" t="s">
        <v>71</v>
      </c>
      <c r="L19" s="1038" t="n">
        <v>45579</v>
      </c>
      <c r="M19" s="1039" t="n">
        <v>0.428472222222222</v>
      </c>
      <c r="N19" s="1040" t="s">
        <v>995</v>
      </c>
      <c r="O19" s="1038" t="n">
        <v>45579</v>
      </c>
      <c r="P19" s="1039" t="n">
        <v>0.452083333333333</v>
      </c>
      <c r="Q19" s="1038" t="n">
        <v>45579</v>
      </c>
      <c r="R19" s="1039" t="n">
        <v>0.496527777777778</v>
      </c>
      <c r="S19" s="1041" t="s">
        <v>995</v>
      </c>
      <c r="T19" s="1038" t="n">
        <v>45579</v>
      </c>
      <c r="U19" s="1039" t="n">
        <v>0.497916666666667</v>
      </c>
      <c r="V19" s="1041" t="s">
        <v>995</v>
      </c>
      <c r="W19" s="1042" t="n">
        <f aca="false">(U19+T19)-(P19+O19)</f>
        <v>0.0458333333333333</v>
      </c>
      <c r="X19" s="1038" t="n">
        <v>45580</v>
      </c>
      <c r="Y19" s="1054" t="n">
        <v>0.579166666666667</v>
      </c>
      <c r="Z19" s="1040" t="s">
        <v>961</v>
      </c>
      <c r="AA19" s="55" t="n">
        <f aca="false">(Y19+X19)-(U19+T19)</f>
        <v>1.08125</v>
      </c>
      <c r="AB19" s="1038"/>
      <c r="AC19" s="1040"/>
      <c r="AD19" s="1040"/>
      <c r="AE19" s="55" t="n">
        <f aca="false">(AC19+AB19)-(Y19+X19)</f>
        <v>-45580.5791666667</v>
      </c>
      <c r="AF19" s="1038"/>
      <c r="AG19" s="1040"/>
      <c r="AH19" s="1040"/>
      <c r="AI19" s="54"/>
      <c r="AJ19" s="55" t="n">
        <f aca="false">(AG19+AF19)-(U19+T19)</f>
        <v>-45579.4979166667</v>
      </c>
      <c r="AK19" s="1040"/>
      <c r="AL19" s="1040"/>
      <c r="AM19" s="1040"/>
      <c r="AN19" s="55" t="n">
        <f aca="false">(AL19+AK19)-(U19+T19)</f>
        <v>-45579.4979166667</v>
      </c>
      <c r="AO19" s="1038" t="n">
        <v>45581</v>
      </c>
      <c r="AP19" s="1039" t="n">
        <v>0.515277777777778</v>
      </c>
      <c r="AQ19" s="57" t="n">
        <f aca="false">(AP19+AO19)-(U19+T19)</f>
        <v>2.01736111111111</v>
      </c>
      <c r="AR19" s="1038" t="n">
        <v>45584</v>
      </c>
      <c r="AS19" s="1039" t="n">
        <v>0.651388888888889</v>
      </c>
      <c r="AT19" s="1040" t="s">
        <v>995</v>
      </c>
      <c r="AU19" s="59" t="n">
        <f aca="false">(AS19+AR19)-(U19+T19)</f>
        <v>5.15347222222222</v>
      </c>
      <c r="AV19" s="61"/>
      <c r="AW19" s="61"/>
      <c r="AX19" s="61" t="s">
        <v>58</v>
      </c>
      <c r="AY19" s="61" t="s">
        <v>572</v>
      </c>
      <c r="AZ19" s="61" t="s">
        <v>521</v>
      </c>
      <c r="BA19" s="1045" t="s">
        <v>270</v>
      </c>
      <c r="BB19" s="1046" t="s">
        <v>1237</v>
      </c>
      <c r="BC19" s="1050" t="s">
        <v>1238</v>
      </c>
      <c r="BD19" s="1048" t="s">
        <v>698</v>
      </c>
      <c r="BE19" s="68" t="s">
        <v>64</v>
      </c>
      <c r="BF19" s="68"/>
      <c r="BJ19" s="1057" t="s">
        <v>52</v>
      </c>
      <c r="BK19" s="1058" t="s">
        <v>48</v>
      </c>
      <c r="BL19" s="1059" t="s">
        <v>67</v>
      </c>
      <c r="BM19" s="1060" t="s">
        <v>138</v>
      </c>
      <c r="BN19" s="478"/>
      <c r="BO19" s="478"/>
      <c r="BP19" s="1067"/>
      <c r="BQ19" s="1067"/>
      <c r="BR19" s="99"/>
      <c r="BS19" s="99"/>
      <c r="BT19" s="99"/>
      <c r="BU19" s="1061" t="s">
        <v>970</v>
      </c>
      <c r="BV19" s="1062" t="n">
        <v>1</v>
      </c>
      <c r="BW19" s="1063" t="n">
        <f aca="false">BV19/BV20</f>
        <v>0.1</v>
      </c>
      <c r="BX19" s="1064" t="n">
        <v>0</v>
      </c>
      <c r="BY19" s="1064" t="n">
        <v>1</v>
      </c>
      <c r="BZ19" s="1064" t="n">
        <v>0</v>
      </c>
      <c r="CA19" s="1064" t="n">
        <v>0</v>
      </c>
      <c r="CB19" s="1062" t="n">
        <f aca="false">BX19+BY19+BZ19+CA19</f>
        <v>1</v>
      </c>
      <c r="CC19" s="99"/>
      <c r="CD19" s="99"/>
      <c r="CE19" s="99"/>
      <c r="CP19" s="99"/>
      <c r="CQ19" s="1061" t="s">
        <v>970</v>
      </c>
      <c r="CR19" s="1062" t="n">
        <v>8</v>
      </c>
      <c r="CS19" s="1063" t="n">
        <f aca="false">CR19/CR20</f>
        <v>0.8</v>
      </c>
      <c r="CT19" s="1064" t="n">
        <v>0</v>
      </c>
      <c r="CU19" s="1064" t="n">
        <v>3</v>
      </c>
      <c r="CV19" s="1064" t="n">
        <v>1</v>
      </c>
      <c r="CW19" s="1064" t="n">
        <v>4</v>
      </c>
      <c r="CX19" s="1062" t="n">
        <f aca="false">CT19+CU19+CV19+CW19</f>
        <v>8</v>
      </c>
      <c r="CY19" s="1067"/>
      <c r="CZ19" s="478"/>
    </row>
    <row r="20" customFormat="false" ht="15" hidden="false" customHeight="true" outlineLevel="0" collapsed="false">
      <c r="A20" s="1033"/>
      <c r="B20" s="430" t="n">
        <v>18</v>
      </c>
      <c r="C20" s="741" t="n">
        <v>3035</v>
      </c>
      <c r="D20" s="1034" t="n">
        <v>2496592052</v>
      </c>
      <c r="E20" s="1035" t="s">
        <v>43</v>
      </c>
      <c r="F20" s="1035" t="s">
        <v>44</v>
      </c>
      <c r="G20" s="1035" t="s">
        <v>45</v>
      </c>
      <c r="H20" s="1035" t="s">
        <v>79</v>
      </c>
      <c r="I20" s="1036" t="n">
        <v>45579.5243055556</v>
      </c>
      <c r="J20" s="1035" t="s">
        <v>51</v>
      </c>
      <c r="K20" s="1052" t="s">
        <v>48</v>
      </c>
      <c r="L20" s="1038" t="n">
        <v>45579</v>
      </c>
      <c r="M20" s="1039" t="n">
        <v>0.524305555555556</v>
      </c>
      <c r="N20" s="1040" t="s">
        <v>961</v>
      </c>
      <c r="O20" s="1038" t="n">
        <v>45579</v>
      </c>
      <c r="P20" s="1039" t="n">
        <v>0.524305555555556</v>
      </c>
      <c r="Q20" s="1038"/>
      <c r="R20" s="1039"/>
      <c r="S20" s="1040"/>
      <c r="T20" s="1038" t="n">
        <v>45579</v>
      </c>
      <c r="U20" s="1039" t="n">
        <v>0.529166666666667</v>
      </c>
      <c r="V20" s="1040" t="s">
        <v>961</v>
      </c>
      <c r="W20" s="1042" t="n">
        <f aca="false">(U20+T20)-(P20+O20)</f>
        <v>0.00486111111111111</v>
      </c>
      <c r="X20" s="1038"/>
      <c r="Y20" s="1054"/>
      <c r="Z20" s="1040"/>
      <c r="AA20" s="55" t="n">
        <f aca="false">(Y20+X20)-(U20+T20)</f>
        <v>-45579.5291666667</v>
      </c>
      <c r="AB20" s="1038"/>
      <c r="AC20" s="1054"/>
      <c r="AD20" s="1040"/>
      <c r="AE20" s="55" t="n">
        <f aca="false">(AC20+AB20)-(Y20+X20)</f>
        <v>0</v>
      </c>
      <c r="AF20" s="1038"/>
      <c r="AG20" s="1054"/>
      <c r="AH20" s="1040"/>
      <c r="AI20" s="54"/>
      <c r="AJ20" s="55" t="n">
        <f aca="false">(AG20+AF20)-(U20+T20)</f>
        <v>-45579.5291666667</v>
      </c>
      <c r="AK20" s="1040"/>
      <c r="AL20" s="1040"/>
      <c r="AM20" s="1040"/>
      <c r="AN20" s="55" t="n">
        <f aca="false">(AL20+AK20)-(U20+T20)</f>
        <v>-45579.5291666667</v>
      </c>
      <c r="AO20" s="1038" t="n">
        <v>45579</v>
      </c>
      <c r="AP20" s="1039" t="n">
        <v>0.879861111111111</v>
      </c>
      <c r="AQ20" s="57" t="n">
        <f aca="false">(AP20+AO20)-(U20+T20)</f>
        <v>0.350694444444444</v>
      </c>
      <c r="AR20" s="1038" t="n">
        <v>45580</v>
      </c>
      <c r="AS20" s="1039" t="n">
        <v>0.580555555555556</v>
      </c>
      <c r="AT20" s="1040" t="s">
        <v>961</v>
      </c>
      <c r="AU20" s="59" t="n">
        <f aca="false">(AS20+AR20)-(U20+T20)</f>
        <v>1.05138888888889</v>
      </c>
      <c r="AV20" s="61"/>
      <c r="AW20" s="61"/>
      <c r="AX20" s="61" t="s">
        <v>90</v>
      </c>
      <c r="AY20" s="61" t="s">
        <v>91</v>
      </c>
      <c r="AZ20" s="61" t="s">
        <v>92</v>
      </c>
      <c r="BA20" s="1045" t="s">
        <v>1239</v>
      </c>
      <c r="BB20" s="1046" t="s">
        <v>1240</v>
      </c>
      <c r="BC20" s="1050" t="s">
        <v>1241</v>
      </c>
      <c r="BD20" s="1048" t="s">
        <v>698</v>
      </c>
      <c r="BE20" s="68" t="s">
        <v>64</v>
      </c>
      <c r="BF20" s="68"/>
      <c r="BJ20" s="1064" t="n">
        <v>2</v>
      </c>
      <c r="BK20" s="1064" t="n">
        <v>2</v>
      </c>
      <c r="BL20" s="1064" t="n">
        <v>1</v>
      </c>
      <c r="BM20" s="1064" t="n">
        <v>0</v>
      </c>
      <c r="BN20" s="1067"/>
      <c r="BO20" s="1067"/>
      <c r="BP20" s="1067"/>
      <c r="BQ20" s="1067"/>
      <c r="BR20" s="99"/>
      <c r="BS20" s="99"/>
      <c r="BT20" s="99"/>
      <c r="BU20" s="1056" t="s">
        <v>139</v>
      </c>
      <c r="BV20" s="1065" t="n">
        <f aca="false">BV17+BV18+BV19</f>
        <v>10</v>
      </c>
      <c r="BW20" s="1066" t="n">
        <f aca="false">BW17+BW18+BW19</f>
        <v>1</v>
      </c>
      <c r="BX20" s="552" t="n">
        <f aca="false">BX17+BX18+BX19</f>
        <v>5</v>
      </c>
      <c r="BY20" s="552" t="n">
        <f aca="false">BY17+BY18+BY19</f>
        <v>3</v>
      </c>
      <c r="BZ20" s="552" t="n">
        <f aca="false">BZ17+BZ18+BZ19</f>
        <v>1</v>
      </c>
      <c r="CA20" s="552" t="n">
        <f aca="false">CA17+CA18+CA19</f>
        <v>1</v>
      </c>
      <c r="CB20" s="550" t="n">
        <f aca="false">CB17+CB18+CB19</f>
        <v>10</v>
      </c>
      <c r="CC20" s="99"/>
      <c r="CD20" s="99"/>
      <c r="CE20" s="99"/>
      <c r="CP20" s="99"/>
      <c r="CQ20" s="1056" t="s">
        <v>139</v>
      </c>
      <c r="CR20" s="1065" t="n">
        <f aca="false">CR17+CR18+CR19</f>
        <v>10</v>
      </c>
      <c r="CS20" s="1066" t="n">
        <f aca="false">CS17+CS18+CS19</f>
        <v>1</v>
      </c>
      <c r="CT20" s="552" t="n">
        <f aca="false">CT17+CT18+CT19</f>
        <v>0</v>
      </c>
      <c r="CU20" s="552" t="n">
        <f aca="false">CU17+CU18+CU19</f>
        <v>3</v>
      </c>
      <c r="CV20" s="552" t="n">
        <f aca="false">CV17+CV18+CV19</f>
        <v>2</v>
      </c>
      <c r="CW20" s="552" t="n">
        <f aca="false">CW17+CW18+CW19</f>
        <v>5</v>
      </c>
      <c r="CX20" s="550" t="n">
        <f aca="false">CX17+CX18+CX19</f>
        <v>10</v>
      </c>
      <c r="CY20" s="1067"/>
      <c r="CZ20" s="478"/>
    </row>
    <row r="21" customFormat="false" ht="15" hidden="false" customHeight="true" outlineLevel="0" collapsed="false">
      <c r="A21" s="1033"/>
      <c r="B21" s="436" t="n">
        <v>19</v>
      </c>
      <c r="C21" s="757" t="n">
        <v>3036</v>
      </c>
      <c r="D21" s="1034" t="n">
        <v>30350389</v>
      </c>
      <c r="E21" s="1035" t="s">
        <v>49</v>
      </c>
      <c r="F21" s="1035" t="s">
        <v>65</v>
      </c>
      <c r="G21" s="1035" t="s">
        <v>45</v>
      </c>
      <c r="H21" s="1035" t="s">
        <v>46</v>
      </c>
      <c r="I21" s="1036" t="n">
        <v>45579.5291666667</v>
      </c>
      <c r="J21" s="1035" t="s">
        <v>51</v>
      </c>
      <c r="K21" s="1052" t="s">
        <v>52</v>
      </c>
      <c r="L21" s="1038" t="n">
        <v>45579</v>
      </c>
      <c r="M21" s="1039" t="n">
        <v>0.529166666666667</v>
      </c>
      <c r="N21" s="1040" t="s">
        <v>961</v>
      </c>
      <c r="O21" s="1038" t="n">
        <v>45579</v>
      </c>
      <c r="P21" s="1039" t="n">
        <v>0.529166666666667</v>
      </c>
      <c r="Q21" s="1038"/>
      <c r="R21" s="1039"/>
      <c r="S21" s="1040"/>
      <c r="T21" s="1038" t="n">
        <v>45579</v>
      </c>
      <c r="U21" s="1039" t="n">
        <v>0.539583333333333</v>
      </c>
      <c r="V21" s="1040" t="s">
        <v>961</v>
      </c>
      <c r="W21" s="1042" t="n">
        <f aca="false">(U21+T21)-(P21+O21)</f>
        <v>0.0104166666666667</v>
      </c>
      <c r="X21" s="1038"/>
      <c r="Y21" s="1040"/>
      <c r="Z21" s="1040"/>
      <c r="AA21" s="55" t="n">
        <f aca="false">(Y21+X21)-(U21+T21)</f>
        <v>-45579.5395833333</v>
      </c>
      <c r="AB21" s="1038"/>
      <c r="AC21" s="1040"/>
      <c r="AD21" s="1040"/>
      <c r="AE21" s="55" t="n">
        <f aca="false">(AC21+AB21)-(Y21+X21)</f>
        <v>0</v>
      </c>
      <c r="AF21" s="1038"/>
      <c r="AG21" s="1040"/>
      <c r="AH21" s="1040"/>
      <c r="AI21" s="54"/>
      <c r="AJ21" s="55" t="n">
        <f aca="false">(AG21+AF21)-(U21+T21)</f>
        <v>-45579.5395833333</v>
      </c>
      <c r="AK21" s="1040"/>
      <c r="AL21" s="1040"/>
      <c r="AM21" s="1040"/>
      <c r="AN21" s="55" t="n">
        <f aca="false">(AL21+AK21)-(U21+T21)</f>
        <v>-45579.5395833333</v>
      </c>
      <c r="AO21" s="1038" t="n">
        <v>45579</v>
      </c>
      <c r="AP21" s="1039" t="n">
        <v>0.610416666666667</v>
      </c>
      <c r="AQ21" s="57" t="n">
        <f aca="false">(AP21+AO21)-(U21+T21)</f>
        <v>0.0708333333333333</v>
      </c>
      <c r="AR21" s="1038" t="n">
        <v>45579</v>
      </c>
      <c r="AS21" s="1039" t="n">
        <v>0.69375</v>
      </c>
      <c r="AT21" s="1040" t="s">
        <v>961</v>
      </c>
      <c r="AU21" s="59" t="n">
        <f aca="false">(AS21+AR21)-(U21+T21)</f>
        <v>0.154166666666667</v>
      </c>
      <c r="AV21" s="61"/>
      <c r="AW21" s="61"/>
      <c r="AX21" s="61" t="s">
        <v>90</v>
      </c>
      <c r="AY21" s="61" t="s">
        <v>91</v>
      </c>
      <c r="AZ21" s="61" t="s">
        <v>148</v>
      </c>
      <c r="BA21" s="1045" t="s">
        <v>1242</v>
      </c>
      <c r="BB21" s="1046" t="s">
        <v>1243</v>
      </c>
      <c r="BC21" s="1050" t="s">
        <v>1244</v>
      </c>
      <c r="BD21" s="1048" t="s">
        <v>698</v>
      </c>
      <c r="BE21" s="68" t="s">
        <v>64</v>
      </c>
      <c r="BF21" s="68"/>
      <c r="BJ21" s="1063" t="n">
        <f aca="false">BJ20/BK15</f>
        <v>0.4</v>
      </c>
      <c r="BK21" s="1063" t="n">
        <f aca="false">BK20/BK15</f>
        <v>0.4</v>
      </c>
      <c r="BL21" s="1063" t="n">
        <f aca="false">BL20/BK15</f>
        <v>0.2</v>
      </c>
      <c r="BM21" s="1063" t="n">
        <f aca="false">BM20/BK15</f>
        <v>0</v>
      </c>
      <c r="BN21" s="1067"/>
      <c r="BO21" s="1067"/>
      <c r="BP21" s="1067"/>
      <c r="BQ21" s="1067"/>
      <c r="BR21" s="99"/>
      <c r="BS21" s="99"/>
      <c r="BT21" s="99"/>
      <c r="BU21" s="478"/>
      <c r="BV21" s="478"/>
      <c r="BW21" s="478"/>
      <c r="BX21" s="478"/>
      <c r="BY21" s="478"/>
      <c r="BZ21" s="478"/>
      <c r="CA21" s="1067"/>
      <c r="CB21" s="1067"/>
      <c r="CC21" s="99"/>
      <c r="CD21" s="99"/>
      <c r="CE21" s="99"/>
      <c r="CP21" s="99"/>
      <c r="CQ21" s="478"/>
      <c r="CR21" s="478"/>
      <c r="CS21" s="478"/>
      <c r="CT21" s="478"/>
      <c r="CU21" s="478"/>
      <c r="CV21" s="478"/>
      <c r="CW21" s="1067"/>
      <c r="CX21" s="1067"/>
      <c r="CY21" s="1067"/>
      <c r="CZ21" s="478"/>
    </row>
    <row r="22" customFormat="false" ht="15.75" hidden="false" customHeight="true" outlineLevel="0" collapsed="false">
      <c r="A22" s="1033"/>
      <c r="B22" s="430" t="n">
        <v>20</v>
      </c>
      <c r="C22" s="741" t="n">
        <v>3037</v>
      </c>
      <c r="D22" s="1034" t="n">
        <v>30350223</v>
      </c>
      <c r="E22" s="1035" t="s">
        <v>43</v>
      </c>
      <c r="F22" s="1035" t="s">
        <v>44</v>
      </c>
      <c r="G22" s="1035" t="s">
        <v>45</v>
      </c>
      <c r="H22" s="1035" t="s">
        <v>46</v>
      </c>
      <c r="I22" s="1036" t="n">
        <v>45579.5409722222</v>
      </c>
      <c r="J22" s="1035" t="s">
        <v>51</v>
      </c>
      <c r="K22" s="1052" t="s">
        <v>52</v>
      </c>
      <c r="L22" s="1038" t="n">
        <v>45579</v>
      </c>
      <c r="M22" s="1039" t="n">
        <v>0.540972222222222</v>
      </c>
      <c r="N22" s="1040" t="s">
        <v>961</v>
      </c>
      <c r="O22" s="1038" t="n">
        <v>45579</v>
      </c>
      <c r="P22" s="1039" t="n">
        <v>0.540972222222222</v>
      </c>
      <c r="Q22" s="1038"/>
      <c r="R22" s="1039"/>
      <c r="S22" s="1040"/>
      <c r="T22" s="1038" t="n">
        <v>45579</v>
      </c>
      <c r="U22" s="1039" t="n">
        <v>0.547222222222222</v>
      </c>
      <c r="V22" s="1040" t="s">
        <v>961</v>
      </c>
      <c r="W22" s="1042" t="n">
        <f aca="false">(U22+T22)-(P22+O22)</f>
        <v>0.00625</v>
      </c>
      <c r="X22" s="1038"/>
      <c r="Y22" s="1040"/>
      <c r="Z22" s="1040"/>
      <c r="AA22" s="55" t="n">
        <f aca="false">(Y22+X22)-(U22+T22)</f>
        <v>-45579.5472222222</v>
      </c>
      <c r="AB22" s="1038"/>
      <c r="AC22" s="1040"/>
      <c r="AD22" s="1040"/>
      <c r="AE22" s="55" t="n">
        <f aca="false">(AC22+AB22)-(Y22+X22)</f>
        <v>0</v>
      </c>
      <c r="AF22" s="1038"/>
      <c r="AG22" s="1040"/>
      <c r="AH22" s="1040"/>
      <c r="AI22" s="54"/>
      <c r="AJ22" s="55" t="n">
        <f aca="false">(AG22+AF22)-(U22+T22)</f>
        <v>-45579.5472222222</v>
      </c>
      <c r="AK22" s="1038" t="n">
        <v>45579</v>
      </c>
      <c r="AL22" s="1039" t="n">
        <v>0.677777777777778</v>
      </c>
      <c r="AM22" s="1040" t="s">
        <v>961</v>
      </c>
      <c r="AN22" s="55" t="n">
        <f aca="false">(AL22+AK22)-(U22+T22)</f>
        <v>0.130555555555556</v>
      </c>
      <c r="AO22" s="1038"/>
      <c r="AP22" s="1039"/>
      <c r="AQ22" s="57" t="n">
        <f aca="false">(AP22+AO22)-(U22+T22)</f>
        <v>-45579.5472222222</v>
      </c>
      <c r="AR22" s="1038"/>
      <c r="AS22" s="1039"/>
      <c r="AT22" s="1040"/>
      <c r="AU22" s="59" t="n">
        <f aca="false">(AS22+AR22)-(U22+T22)</f>
        <v>-45579.5472222222</v>
      </c>
      <c r="AV22" s="61"/>
      <c r="AW22" s="61"/>
      <c r="AX22" s="61" t="s">
        <v>58</v>
      </c>
      <c r="AY22" s="61" t="s">
        <v>572</v>
      </c>
      <c r="AZ22" s="61" t="s">
        <v>540</v>
      </c>
      <c r="BA22" s="1045" t="s">
        <v>229</v>
      </c>
      <c r="BB22" s="1046" t="s">
        <v>1245</v>
      </c>
      <c r="BC22" s="1050" t="s">
        <v>1246</v>
      </c>
      <c r="BD22" s="1048" t="s">
        <v>698</v>
      </c>
      <c r="BE22" s="68" t="s">
        <v>64</v>
      </c>
      <c r="BF22" s="68"/>
      <c r="BJ22" s="1067"/>
      <c r="BK22" s="1067"/>
      <c r="BL22" s="1067"/>
      <c r="BM22" s="1067"/>
      <c r="BN22" s="1067"/>
      <c r="BO22" s="1067"/>
      <c r="BP22" s="1067"/>
      <c r="BQ22" s="1067"/>
      <c r="BR22" s="99"/>
      <c r="BS22" s="99"/>
      <c r="BT22" s="99"/>
      <c r="BU22" s="555" t="s">
        <v>228</v>
      </c>
      <c r="BV22" s="542" t="n">
        <v>10</v>
      </c>
      <c r="BW22" s="556" t="n">
        <f aca="false">BV22/41</f>
        <v>0.24390243902439</v>
      </c>
      <c r="BX22" s="478"/>
      <c r="BY22" s="478"/>
      <c r="BZ22" s="478"/>
      <c r="CA22" s="1067"/>
      <c r="CB22" s="1067"/>
      <c r="CC22" s="99"/>
      <c r="CD22" s="99"/>
      <c r="CE22" s="99"/>
      <c r="CF22" s="1055" t="s">
        <v>135</v>
      </c>
      <c r="CG22" s="1055" t="s">
        <v>136</v>
      </c>
      <c r="CH22" s="1056" t="s">
        <v>137</v>
      </c>
      <c r="CI22" s="1057" t="s">
        <v>52</v>
      </c>
      <c r="CJ22" s="1058" t="s">
        <v>48</v>
      </c>
      <c r="CK22" s="1059" t="s">
        <v>67</v>
      </c>
      <c r="CL22" s="1060" t="s">
        <v>138</v>
      </c>
      <c r="CM22" s="1055" t="s">
        <v>139</v>
      </c>
      <c r="CP22" s="99"/>
      <c r="CQ22" s="555" t="s">
        <v>194</v>
      </c>
      <c r="CR22" s="542" t="n">
        <v>10</v>
      </c>
      <c r="CS22" s="1068" t="n">
        <f aca="false">CR22/41</f>
        <v>0.24390243902439</v>
      </c>
      <c r="CT22" s="478"/>
      <c r="CU22" s="478"/>
      <c r="CV22" s="478"/>
      <c r="CW22" s="1067"/>
      <c r="CX22" s="1067"/>
      <c r="CY22" s="1067"/>
      <c r="CZ22" s="478"/>
    </row>
    <row r="23" customFormat="false" ht="15" hidden="false" customHeight="true" outlineLevel="0" collapsed="false">
      <c r="A23" s="1033"/>
      <c r="B23" s="436" t="n">
        <v>21</v>
      </c>
      <c r="C23" s="741" t="n">
        <v>3037</v>
      </c>
      <c r="D23" s="1034" t="n">
        <v>30350223</v>
      </c>
      <c r="E23" s="1035" t="s">
        <v>43</v>
      </c>
      <c r="F23" s="1035" t="s">
        <v>44</v>
      </c>
      <c r="G23" s="1035" t="s">
        <v>45</v>
      </c>
      <c r="H23" s="1035" t="s">
        <v>79</v>
      </c>
      <c r="I23" s="1036" t="n">
        <v>45579.5409722222</v>
      </c>
      <c r="J23" s="1035" t="s">
        <v>51</v>
      </c>
      <c r="K23" s="1052" t="s">
        <v>48</v>
      </c>
      <c r="L23" s="1038" t="n">
        <v>45579</v>
      </c>
      <c r="M23" s="1039" t="n">
        <v>0.540972222222222</v>
      </c>
      <c r="N23" s="1040" t="s">
        <v>961</v>
      </c>
      <c r="O23" s="1038" t="n">
        <v>45579</v>
      </c>
      <c r="P23" s="1039" t="n">
        <v>0.540972222222222</v>
      </c>
      <c r="Q23" s="1038"/>
      <c r="R23" s="1039"/>
      <c r="S23" s="1040"/>
      <c r="T23" s="1038" t="n">
        <v>45579</v>
      </c>
      <c r="U23" s="1039" t="n">
        <v>0.547916666666667</v>
      </c>
      <c r="V23" s="1040" t="s">
        <v>961</v>
      </c>
      <c r="W23" s="1042" t="n">
        <f aca="false">(U23+T23)-(P23+O23)</f>
        <v>0.00694444444444444</v>
      </c>
      <c r="X23" s="1038"/>
      <c r="Y23" s="1040"/>
      <c r="Z23" s="1040"/>
      <c r="AA23" s="55" t="n">
        <f aca="false">(Y23+X23)-(U23+T23)</f>
        <v>-45579.5479166667</v>
      </c>
      <c r="AB23" s="1038"/>
      <c r="AC23" s="1040"/>
      <c r="AD23" s="1040"/>
      <c r="AE23" s="55" t="n">
        <f aca="false">(AC23+AB23)-(Y23+X23)</f>
        <v>0</v>
      </c>
      <c r="AF23" s="1038"/>
      <c r="AG23" s="1040"/>
      <c r="AH23" s="1040"/>
      <c r="AI23" s="54"/>
      <c r="AJ23" s="55" t="n">
        <f aca="false">(AG23+AF23)-(U23+T23)</f>
        <v>-45579.5479166667</v>
      </c>
      <c r="AK23" s="1040"/>
      <c r="AL23" s="1040"/>
      <c r="AM23" s="1040"/>
      <c r="AN23" s="55" t="n">
        <f aca="false">(AL23+AK23)-(U23+T23)</f>
        <v>-45579.5479166667</v>
      </c>
      <c r="AO23" s="1038" t="n">
        <v>45579</v>
      </c>
      <c r="AP23" s="1039" t="n">
        <v>0.600694444444444</v>
      </c>
      <c r="AQ23" s="57" t="n">
        <f aca="false">(AP23+AO23)-(U23+T23)</f>
        <v>0.0527777777777778</v>
      </c>
      <c r="AR23" s="1038" t="n">
        <v>45580</v>
      </c>
      <c r="AS23" s="1039" t="n">
        <v>0.578472222222222</v>
      </c>
      <c r="AT23" s="1040" t="s">
        <v>961</v>
      </c>
      <c r="AU23" s="59" t="n">
        <f aca="false">(AS23+AR23)-(U23+T23)</f>
        <v>1.03055555555556</v>
      </c>
      <c r="AV23" s="61"/>
      <c r="AW23" s="61"/>
      <c r="AX23" s="61" t="s">
        <v>58</v>
      </c>
      <c r="AY23" s="61" t="s">
        <v>572</v>
      </c>
      <c r="AZ23" s="61" t="s">
        <v>540</v>
      </c>
      <c r="BA23" s="1045" t="s">
        <v>229</v>
      </c>
      <c r="BB23" s="1046" t="s">
        <v>1245</v>
      </c>
      <c r="BC23" s="1050" t="s">
        <v>1246</v>
      </c>
      <c r="BD23" s="1048" t="s">
        <v>698</v>
      </c>
      <c r="BE23" s="68" t="s">
        <v>64</v>
      </c>
      <c r="BF23" s="68"/>
      <c r="BJ23" s="1064" t="s">
        <v>189</v>
      </c>
      <c r="BK23" s="1064" t="n">
        <v>1</v>
      </c>
      <c r="BL23" s="1068" t="n">
        <f aca="false">BK23/BK26</f>
        <v>0.2</v>
      </c>
      <c r="BM23" s="1067"/>
      <c r="BN23" s="1067"/>
      <c r="BO23" s="1067"/>
      <c r="BP23" s="1067"/>
      <c r="BQ23" s="1067"/>
      <c r="BR23" s="99"/>
      <c r="BS23" s="99"/>
      <c r="BT23" s="99"/>
      <c r="BU23" s="478"/>
      <c r="BV23" s="478"/>
      <c r="BW23" s="478"/>
      <c r="BX23" s="478"/>
      <c r="BY23" s="478"/>
      <c r="BZ23" s="478"/>
      <c r="CA23" s="1067"/>
      <c r="CB23" s="1067"/>
      <c r="CC23" s="99"/>
      <c r="CD23" s="99"/>
      <c r="CE23" s="99"/>
      <c r="CF23" s="1061" t="s">
        <v>51</v>
      </c>
      <c r="CG23" s="1062" t="n">
        <v>0</v>
      </c>
      <c r="CH23" s="1063" t="n">
        <f aca="false">CG23/CG26</f>
        <v>0</v>
      </c>
      <c r="CI23" s="1064" t="n">
        <v>0</v>
      </c>
      <c r="CJ23" s="1064" t="n">
        <v>0</v>
      </c>
      <c r="CK23" s="1064" t="n">
        <v>0</v>
      </c>
      <c r="CL23" s="1064" t="n">
        <v>0</v>
      </c>
      <c r="CM23" s="1062" t="n">
        <f aca="false">CI23+CJ23+CK23+CL23</f>
        <v>0</v>
      </c>
      <c r="CN23" s="1069"/>
      <c r="CO23" s="99"/>
      <c r="CP23" s="99"/>
      <c r="CQ23" s="478"/>
      <c r="CR23" s="478"/>
      <c r="CS23" s="478"/>
      <c r="CT23" s="478"/>
      <c r="CU23" s="478"/>
      <c r="CV23" s="478"/>
      <c r="CW23" s="1067"/>
      <c r="CX23" s="1067"/>
      <c r="CY23" s="1067"/>
      <c r="CZ23" s="478"/>
    </row>
    <row r="24" customFormat="false" ht="15" hidden="false" customHeight="true" outlineLevel="0" collapsed="false">
      <c r="A24" s="1033" t="n">
        <v>3</v>
      </c>
      <c r="B24" s="430" t="n">
        <v>22</v>
      </c>
      <c r="C24" s="757" t="n">
        <v>3041</v>
      </c>
      <c r="D24" s="1034" t="n">
        <v>30292900</v>
      </c>
      <c r="E24" s="1035" t="s">
        <v>56</v>
      </c>
      <c r="F24" s="1035" t="s">
        <v>44</v>
      </c>
      <c r="G24" s="1035" t="s">
        <v>45</v>
      </c>
      <c r="H24" s="1035" t="s">
        <v>350</v>
      </c>
      <c r="I24" s="1036" t="n">
        <v>45580.6868055556</v>
      </c>
      <c r="J24" s="1035" t="s">
        <v>970</v>
      </c>
      <c r="K24" s="1052" t="s">
        <v>48</v>
      </c>
      <c r="L24" s="1038" t="n">
        <v>45580</v>
      </c>
      <c r="M24" s="1039" t="n">
        <v>0.496527777777778</v>
      </c>
      <c r="N24" s="1040" t="s">
        <v>995</v>
      </c>
      <c r="O24" s="1038" t="n">
        <v>45580</v>
      </c>
      <c r="P24" s="1039" t="n">
        <v>0.186805555555556</v>
      </c>
      <c r="Q24" s="1038" t="n">
        <v>45584</v>
      </c>
      <c r="R24" s="1039" t="n">
        <v>0.498611111111111</v>
      </c>
      <c r="S24" s="1041" t="s">
        <v>995</v>
      </c>
      <c r="T24" s="1038" t="n">
        <v>45584</v>
      </c>
      <c r="U24" s="1039" t="n">
        <v>0.5</v>
      </c>
      <c r="V24" s="1041" t="s">
        <v>995</v>
      </c>
      <c r="W24" s="1042" t="n">
        <f aca="false">(U24+T24)-(P24+O24)</f>
        <v>4.31319444444444</v>
      </c>
      <c r="X24" s="1038"/>
      <c r="Y24" s="1040"/>
      <c r="Z24" s="1040"/>
      <c r="AA24" s="55" t="n">
        <f aca="false">(Y24+X24)-(U24+T24)</f>
        <v>-45584.5</v>
      </c>
      <c r="AB24" s="1038"/>
      <c r="AC24" s="1040"/>
      <c r="AD24" s="1040"/>
      <c r="AE24" s="55" t="n">
        <f aca="false">(AC24+AB24)-(Y24+X24)</f>
        <v>0</v>
      </c>
      <c r="AF24" s="1038"/>
      <c r="AG24" s="1040"/>
      <c r="AH24" s="1040"/>
      <c r="AI24" s="54"/>
      <c r="AJ24" s="55" t="n">
        <f aca="false">(AG24+AF24)-(U24+T24)</f>
        <v>-45584.5</v>
      </c>
      <c r="AK24" s="1040"/>
      <c r="AL24" s="1040"/>
      <c r="AM24" s="1040"/>
      <c r="AN24" s="55" t="n">
        <f aca="false">(AL24+AK24)-(U24+T24)</f>
        <v>-45584.5</v>
      </c>
      <c r="AO24" s="1038" t="n">
        <v>45584</v>
      </c>
      <c r="AP24" s="1039" t="n">
        <v>0.751388888888889</v>
      </c>
      <c r="AQ24" s="57" t="n">
        <f aca="false">(AP24+AO24)-(U24+T24)</f>
        <v>0.251388888888889</v>
      </c>
      <c r="AR24" s="1038" t="n">
        <v>45586</v>
      </c>
      <c r="AS24" s="1039" t="n">
        <v>0.3875</v>
      </c>
      <c r="AT24" s="1040" t="s">
        <v>995</v>
      </c>
      <c r="AU24" s="59" t="n">
        <f aca="false">(AS24+AR24)-(U24+T24)</f>
        <v>1.8875</v>
      </c>
      <c r="AV24" s="61"/>
      <c r="AW24" s="61"/>
      <c r="AX24" s="61" t="s">
        <v>90</v>
      </c>
      <c r="AY24" s="61" t="s">
        <v>72</v>
      </c>
      <c r="AZ24" s="61" t="s">
        <v>73</v>
      </c>
      <c r="BA24" s="1045" t="s">
        <v>263</v>
      </c>
      <c r="BB24" s="1046" t="s">
        <v>1247</v>
      </c>
      <c r="BC24" s="1050" t="s">
        <v>1248</v>
      </c>
      <c r="BD24" s="1048" t="s">
        <v>698</v>
      </c>
      <c r="BE24" s="68" t="s">
        <v>64</v>
      </c>
      <c r="BF24" s="68"/>
      <c r="BJ24" s="1064" t="s">
        <v>193</v>
      </c>
      <c r="BK24" s="1064" t="n">
        <v>3</v>
      </c>
      <c r="BL24" s="1068" t="n">
        <f aca="false">BK24/BK26</f>
        <v>0.6</v>
      </c>
      <c r="BM24" s="1067"/>
      <c r="BN24" s="1067"/>
      <c r="BO24" s="1067"/>
      <c r="BP24" s="1067"/>
      <c r="BQ24" s="1067"/>
      <c r="BR24" s="99"/>
      <c r="BS24" s="99"/>
      <c r="BT24" s="99"/>
      <c r="BU24" s="1057" t="s">
        <v>52</v>
      </c>
      <c r="BV24" s="1058" t="s">
        <v>48</v>
      </c>
      <c r="BW24" s="1059" t="s">
        <v>67</v>
      </c>
      <c r="BX24" s="1060" t="s">
        <v>138</v>
      </c>
      <c r="BY24" s="478"/>
      <c r="BZ24" s="478"/>
      <c r="CA24" s="1067"/>
      <c r="CB24" s="1067"/>
      <c r="CC24" s="99"/>
      <c r="CD24" s="99"/>
      <c r="CE24" s="99"/>
      <c r="CF24" s="1061" t="s">
        <v>77</v>
      </c>
      <c r="CG24" s="1062" t="n">
        <v>4</v>
      </c>
      <c r="CH24" s="1063" t="n">
        <f aca="false">CG24/CG26</f>
        <v>0.25</v>
      </c>
      <c r="CI24" s="1064" t="n">
        <v>0</v>
      </c>
      <c r="CJ24" s="1064" t="n">
        <v>1</v>
      </c>
      <c r="CK24" s="1064" t="n">
        <v>1</v>
      </c>
      <c r="CL24" s="1064" t="n">
        <v>2</v>
      </c>
      <c r="CM24" s="1062" t="n">
        <f aca="false">CI24+CJ24+CK24+CL24</f>
        <v>4</v>
      </c>
      <c r="CN24" s="559"/>
      <c r="CO24" s="99"/>
      <c r="CP24" s="99"/>
      <c r="CQ24" s="1057" t="s">
        <v>52</v>
      </c>
      <c r="CR24" s="1058" t="s">
        <v>48</v>
      </c>
      <c r="CS24" s="1059" t="s">
        <v>67</v>
      </c>
      <c r="CT24" s="1060" t="s">
        <v>138</v>
      </c>
      <c r="CU24" s="478"/>
      <c r="CV24" s="478"/>
      <c r="CW24" s="1067"/>
      <c r="CX24" s="1067"/>
      <c r="CY24" s="1067"/>
      <c r="CZ24" s="478"/>
      <c r="DA24" s="478"/>
    </row>
    <row r="25" customFormat="false" ht="15.75" hidden="false" customHeight="true" outlineLevel="0" collapsed="false">
      <c r="A25" s="1033"/>
      <c r="B25" s="430" t="n">
        <v>23</v>
      </c>
      <c r="C25" s="757" t="n">
        <v>3045</v>
      </c>
      <c r="D25" s="1034" t="n">
        <v>30331389</v>
      </c>
      <c r="E25" s="1035" t="s">
        <v>49</v>
      </c>
      <c r="F25" s="1035" t="s">
        <v>44</v>
      </c>
      <c r="G25" s="1035" t="s">
        <v>45</v>
      </c>
      <c r="H25" s="1035" t="s">
        <v>50</v>
      </c>
      <c r="I25" s="1036" t="n">
        <v>45581.5354166667</v>
      </c>
      <c r="J25" s="1035" t="s">
        <v>51</v>
      </c>
      <c r="K25" s="1052" t="s">
        <v>52</v>
      </c>
      <c r="L25" s="1038" t="n">
        <v>45581</v>
      </c>
      <c r="M25" s="1039" t="n">
        <v>0.535416666666667</v>
      </c>
      <c r="N25" s="1040" t="s">
        <v>961</v>
      </c>
      <c r="O25" s="1038" t="n">
        <v>45581</v>
      </c>
      <c r="P25" s="1039" t="n">
        <v>0.535416666666667</v>
      </c>
      <c r="Q25" s="1038"/>
      <c r="R25" s="1039"/>
      <c r="S25" s="1040"/>
      <c r="T25" s="1038" t="n">
        <v>45581</v>
      </c>
      <c r="U25" s="1039" t="n">
        <v>0.536805555555556</v>
      </c>
      <c r="V25" s="1040" t="s">
        <v>961</v>
      </c>
      <c r="W25" s="1042" t="n">
        <f aca="false">(U25+T25)-(P25+O25)</f>
        <v>0.00138888888888889</v>
      </c>
      <c r="X25" s="1038"/>
      <c r="Y25" s="1054"/>
      <c r="Z25" s="1040"/>
      <c r="AA25" s="55" t="n">
        <f aca="false">(Y25+X25)-(U25+T25)</f>
        <v>-45581.5368055556</v>
      </c>
      <c r="AB25" s="1038"/>
      <c r="AC25" s="1054"/>
      <c r="AD25" s="1040"/>
      <c r="AE25" s="55" t="n">
        <f aca="false">(AC25+AB25)-(Y25+X25)</f>
        <v>0</v>
      </c>
      <c r="AF25" s="1038"/>
      <c r="AG25" s="1040"/>
      <c r="AH25" s="1040"/>
      <c r="AI25" s="54"/>
      <c r="AJ25" s="55" t="n">
        <f aca="false">(AG25+AF25)-(U25+T25)</f>
        <v>-45581.5368055556</v>
      </c>
      <c r="AK25" s="1040"/>
      <c r="AL25" s="1040"/>
      <c r="AM25" s="1040"/>
      <c r="AN25" s="55" t="n">
        <f aca="false">(AL25+AK25)-(U25+T25)</f>
        <v>-45581.5368055556</v>
      </c>
      <c r="AO25" s="1038" t="n">
        <v>45581</v>
      </c>
      <c r="AP25" s="1039" t="n">
        <v>0.622916666666667</v>
      </c>
      <c r="AQ25" s="57" t="n">
        <f aca="false">(AP25+AO25)-(U25+T25)</f>
        <v>0.0861111111111111</v>
      </c>
      <c r="AR25" s="1038" t="n">
        <v>45581</v>
      </c>
      <c r="AS25" s="1039" t="n">
        <v>0.634027777777778</v>
      </c>
      <c r="AT25" s="1040" t="s">
        <v>961</v>
      </c>
      <c r="AU25" s="59" t="n">
        <f aca="false">(AS25+AR25)-(U25+T25)</f>
        <v>0.0972222222222222</v>
      </c>
      <c r="AV25" s="61"/>
      <c r="AW25" s="61"/>
      <c r="AX25" s="61" t="s">
        <v>58</v>
      </c>
      <c r="AY25" s="61" t="s">
        <v>572</v>
      </c>
      <c r="AZ25" s="61" t="s">
        <v>60</v>
      </c>
      <c r="BA25" s="1045" t="s">
        <v>61</v>
      </c>
      <c r="BB25" s="1046" t="s">
        <v>1249</v>
      </c>
      <c r="BC25" s="1050" t="s">
        <v>1250</v>
      </c>
      <c r="BD25" s="1048" t="s">
        <v>698</v>
      </c>
      <c r="BE25" s="68" t="s">
        <v>64</v>
      </c>
      <c r="BF25" s="68"/>
      <c r="BJ25" s="1064" t="s">
        <v>199</v>
      </c>
      <c r="BK25" s="1064" t="n">
        <v>1</v>
      </c>
      <c r="BL25" s="1068" t="n">
        <f aca="false">BK25/BK26</f>
        <v>0.2</v>
      </c>
      <c r="BM25" s="478"/>
      <c r="BN25" s="478"/>
      <c r="BO25" s="478"/>
      <c r="BP25" s="1067"/>
      <c r="BQ25" s="1067"/>
      <c r="BR25" s="99"/>
      <c r="BS25" s="99"/>
      <c r="BT25" s="99"/>
      <c r="BU25" s="1064" t="n">
        <v>5</v>
      </c>
      <c r="BV25" s="1064" t="n">
        <v>3</v>
      </c>
      <c r="BW25" s="1064" t="n">
        <v>1</v>
      </c>
      <c r="BX25" s="1064" t="n">
        <v>1</v>
      </c>
      <c r="BY25" s="1067"/>
      <c r="BZ25" s="1067"/>
      <c r="CA25" s="1067"/>
      <c r="CB25" s="1067"/>
      <c r="CC25" s="99"/>
      <c r="CD25" s="99"/>
      <c r="CE25" s="99"/>
      <c r="CF25" s="1061" t="s">
        <v>970</v>
      </c>
      <c r="CG25" s="1062" t="n">
        <v>12</v>
      </c>
      <c r="CH25" s="1063" t="n">
        <f aca="false">CG25/CG26</f>
        <v>0.75</v>
      </c>
      <c r="CI25" s="1064" t="n">
        <v>0</v>
      </c>
      <c r="CJ25" s="1064" t="n">
        <v>2</v>
      </c>
      <c r="CK25" s="1064" t="n">
        <v>4</v>
      </c>
      <c r="CL25" s="1064" t="n">
        <v>6</v>
      </c>
      <c r="CM25" s="1062" t="n">
        <f aca="false">CI25+CJ25+CK25+CL25</f>
        <v>12</v>
      </c>
      <c r="CN25" s="1070"/>
      <c r="CO25" s="99"/>
      <c r="CP25" s="99"/>
      <c r="CQ25" s="1064" t="n">
        <v>0</v>
      </c>
      <c r="CR25" s="1064" t="n">
        <v>3</v>
      </c>
      <c r="CS25" s="1064" t="n">
        <v>2</v>
      </c>
      <c r="CT25" s="1064" t="n">
        <v>5</v>
      </c>
      <c r="CU25" s="1067"/>
      <c r="CV25" s="1067"/>
      <c r="CW25" s="1067"/>
      <c r="CX25" s="1067"/>
      <c r="CY25" s="1067"/>
      <c r="CZ25" s="478"/>
    </row>
    <row r="26" customFormat="false" ht="14.25" hidden="false" customHeight="true" outlineLevel="0" collapsed="false">
      <c r="A26" s="1033"/>
      <c r="B26" s="430" t="n">
        <v>24</v>
      </c>
      <c r="C26" s="741" t="n">
        <v>3056</v>
      </c>
      <c r="D26" s="1034" t="n">
        <v>35108</v>
      </c>
      <c r="E26" s="1035" t="s">
        <v>53</v>
      </c>
      <c r="F26" s="1035" t="s">
        <v>44</v>
      </c>
      <c r="G26" s="1035" t="s">
        <v>54</v>
      </c>
      <c r="H26" s="1035" t="s">
        <v>171</v>
      </c>
      <c r="I26" s="1036" t="n">
        <v>45584.56875</v>
      </c>
      <c r="J26" s="1035" t="s">
        <v>970</v>
      </c>
      <c r="K26" s="1052" t="s">
        <v>48</v>
      </c>
      <c r="L26" s="1038" t="n">
        <v>45584</v>
      </c>
      <c r="M26" s="1039" t="n">
        <v>0.563194444444444</v>
      </c>
      <c r="N26" s="1040" t="s">
        <v>995</v>
      </c>
      <c r="O26" s="1038" t="n">
        <v>45584</v>
      </c>
      <c r="P26" s="1039" t="n">
        <v>0.56875</v>
      </c>
      <c r="Q26" s="1038" t="n">
        <v>45586</v>
      </c>
      <c r="R26" s="1039" t="n">
        <v>0.447222222222222</v>
      </c>
      <c r="S26" s="1041" t="s">
        <v>995</v>
      </c>
      <c r="T26" s="1038" t="n">
        <v>45586</v>
      </c>
      <c r="U26" s="1039" t="n">
        <v>0.447916666666667</v>
      </c>
      <c r="V26" s="1041" t="s">
        <v>995</v>
      </c>
      <c r="W26" s="1042" t="n">
        <f aca="false">(U26+T26)-(P26+O26)</f>
        <v>1.87916666666667</v>
      </c>
      <c r="X26" s="1038" t="n">
        <v>45586</v>
      </c>
      <c r="Y26" s="1054" t="n">
        <v>0.840277777777778</v>
      </c>
      <c r="Z26" s="1040" t="s">
        <v>961</v>
      </c>
      <c r="AA26" s="55" t="n">
        <f aca="false">(Y26+X26)-(U26+T26)</f>
        <v>0.392361111111111</v>
      </c>
      <c r="AB26" s="1038" t="n">
        <v>45587</v>
      </c>
      <c r="AC26" s="1054" t="n">
        <v>0.656944444444444</v>
      </c>
      <c r="AD26" s="1040" t="s">
        <v>995</v>
      </c>
      <c r="AE26" s="55" t="n">
        <f aca="false">(AC26+AB26)-(Y26+X26)</f>
        <v>0.816666666666667</v>
      </c>
      <c r="AF26" s="1038" t="n">
        <v>45587</v>
      </c>
      <c r="AG26" s="1054" t="n">
        <v>0.656944444444444</v>
      </c>
      <c r="AH26" s="1040" t="s">
        <v>995</v>
      </c>
      <c r="AI26" s="54" t="s">
        <v>1207</v>
      </c>
      <c r="AJ26" s="55" t="n">
        <f aca="false">(AG26+AF26)-(U26+T26)</f>
        <v>1.20902777777778</v>
      </c>
      <c r="AK26" s="1040"/>
      <c r="AL26" s="1040"/>
      <c r="AM26" s="1040"/>
      <c r="AN26" s="55" t="n">
        <f aca="false">(AL26+AK26)-(U26+T26)</f>
        <v>-45586.4479166667</v>
      </c>
      <c r="AO26" s="1038" t="n">
        <v>45586</v>
      </c>
      <c r="AP26" s="1039" t="n">
        <v>0.559027777777778</v>
      </c>
      <c r="AQ26" s="57" t="n">
        <f aca="false">(AP26+AO26)-(U26+T26)</f>
        <v>0.111111111111111</v>
      </c>
      <c r="AR26" s="1038" t="n">
        <v>45587</v>
      </c>
      <c r="AS26" s="1039" t="n">
        <v>0.656944444444444</v>
      </c>
      <c r="AT26" s="1040" t="s">
        <v>995</v>
      </c>
      <c r="AU26" s="59" t="n">
        <f aca="false">(AS26+AR26)-(U26+T26)</f>
        <v>1.20902777777778</v>
      </c>
      <c r="AV26" s="61"/>
      <c r="AW26" s="61" t="s">
        <v>1251</v>
      </c>
      <c r="AX26" s="61" t="s">
        <v>90</v>
      </c>
      <c r="AY26" s="61" t="s">
        <v>91</v>
      </c>
      <c r="AZ26" s="61" t="s">
        <v>92</v>
      </c>
      <c r="BA26" s="1045" t="s">
        <v>93</v>
      </c>
      <c r="BB26" s="1046" t="s">
        <v>1252</v>
      </c>
      <c r="BC26" s="1050" t="s">
        <v>1253</v>
      </c>
      <c r="BD26" s="1053" t="s">
        <v>1050</v>
      </c>
      <c r="BE26" s="68" t="s">
        <v>64</v>
      </c>
      <c r="BF26" s="68"/>
      <c r="BJ26" s="1065" t="s">
        <v>139</v>
      </c>
      <c r="BK26" s="1065" t="n">
        <f aca="false">BK23+BK24+BK25</f>
        <v>5</v>
      </c>
      <c r="BL26" s="575" t="n">
        <f aca="false">BL23+BL24+BL25</f>
        <v>1</v>
      </c>
      <c r="BM26" s="1067"/>
      <c r="BN26" s="478"/>
      <c r="BO26" s="478"/>
      <c r="BP26" s="1067"/>
      <c r="BQ26" s="1067"/>
      <c r="BR26" s="99"/>
      <c r="BS26" s="99"/>
      <c r="BT26" s="99"/>
      <c r="BU26" s="1063" t="n">
        <f aca="false">BU25/BV20</f>
        <v>0.5</v>
      </c>
      <c r="BV26" s="1063" t="n">
        <f aca="false">BV25/BV20</f>
        <v>0.3</v>
      </c>
      <c r="BW26" s="1063" t="n">
        <f aca="false">BW25/BV20</f>
        <v>0.1</v>
      </c>
      <c r="BX26" s="1063" t="n">
        <f aca="false">BX25/BV20</f>
        <v>0.1</v>
      </c>
      <c r="BY26" s="1067"/>
      <c r="BZ26" s="1067"/>
      <c r="CA26" s="1067"/>
      <c r="CB26" s="1067"/>
      <c r="CC26" s="99"/>
      <c r="CD26" s="99"/>
      <c r="CE26" s="99"/>
      <c r="CF26" s="1056" t="s">
        <v>139</v>
      </c>
      <c r="CG26" s="1065" t="n">
        <f aca="false">CG23+CG24+CG25</f>
        <v>16</v>
      </c>
      <c r="CH26" s="1066" t="n">
        <f aca="false">CH23+CH24+CH25</f>
        <v>1</v>
      </c>
      <c r="CI26" s="552" t="n">
        <f aca="false">CI23+CI24+CI25</f>
        <v>0</v>
      </c>
      <c r="CJ26" s="552" t="n">
        <f aca="false">CJ23+CJ24+CJ25</f>
        <v>3</v>
      </c>
      <c r="CK26" s="552" t="n">
        <f aca="false">CK23+CK24+CK25</f>
        <v>5</v>
      </c>
      <c r="CL26" s="552" t="n">
        <f aca="false">CL23+CL24+CL25</f>
        <v>8</v>
      </c>
      <c r="CM26" s="550" t="n">
        <f aca="false">CM23+CM24+CM25</f>
        <v>16</v>
      </c>
      <c r="CN26" s="1070"/>
      <c r="CO26" s="99"/>
      <c r="CP26" s="99"/>
      <c r="CQ26" s="1063" t="n">
        <f aca="false">CQ25/CR20</f>
        <v>0</v>
      </c>
      <c r="CR26" s="1063" t="n">
        <f aca="false">CR25/CR20</f>
        <v>0.3</v>
      </c>
      <c r="CS26" s="1063" t="n">
        <f aca="false">CS25/CR20</f>
        <v>0.2</v>
      </c>
      <c r="CT26" s="1063" t="n">
        <f aca="false">CT25/CR20</f>
        <v>0.5</v>
      </c>
      <c r="CU26" s="1067"/>
      <c r="CV26" s="1067"/>
      <c r="CW26" s="1067"/>
      <c r="CX26" s="1067"/>
      <c r="CY26" s="1067"/>
      <c r="CZ26" s="478"/>
    </row>
    <row r="27" customFormat="false" ht="15" hidden="false" customHeight="true" outlineLevel="0" collapsed="false">
      <c r="A27" s="1033"/>
      <c r="B27" s="430" t="n">
        <v>25</v>
      </c>
      <c r="C27" s="741" t="n">
        <v>3054</v>
      </c>
      <c r="D27" s="1034" t="n">
        <v>20115638</v>
      </c>
      <c r="E27" s="1035" t="s">
        <v>53</v>
      </c>
      <c r="F27" s="1035" t="s">
        <v>69</v>
      </c>
      <c r="G27" s="1035" t="s">
        <v>80</v>
      </c>
      <c r="H27" s="1035" t="s">
        <v>1220</v>
      </c>
      <c r="I27" s="1036" t="n">
        <v>45585.2236111111</v>
      </c>
      <c r="J27" s="1035" t="s">
        <v>970</v>
      </c>
      <c r="K27" s="1052" t="s">
        <v>71</v>
      </c>
      <c r="L27" s="1038" t="n">
        <v>45584</v>
      </c>
      <c r="M27" s="1039" t="n">
        <v>0.482638888888889</v>
      </c>
      <c r="N27" s="1040" t="s">
        <v>995</v>
      </c>
      <c r="O27" s="1038" t="n">
        <v>45585</v>
      </c>
      <c r="P27" s="1039" t="n">
        <v>0.223611111111111</v>
      </c>
      <c r="Q27" s="1038" t="n">
        <v>45585</v>
      </c>
      <c r="R27" s="1039" t="n">
        <v>0.676388888888889</v>
      </c>
      <c r="S27" s="1041" t="s">
        <v>995</v>
      </c>
      <c r="T27" s="1038" t="n">
        <v>45585</v>
      </c>
      <c r="U27" s="1039" t="n">
        <v>0.677777777777778</v>
      </c>
      <c r="V27" s="1041" t="s">
        <v>995</v>
      </c>
      <c r="W27" s="1042" t="n">
        <f aca="false">(U27+T27)-(P27+O27)</f>
        <v>0.454166666666667</v>
      </c>
      <c r="X27" s="1038" t="n">
        <v>45586</v>
      </c>
      <c r="Y27" s="1054" t="n">
        <v>0.598611111111111</v>
      </c>
      <c r="Z27" s="1041" t="s">
        <v>995</v>
      </c>
      <c r="AA27" s="55" t="n">
        <f aca="false">(Y27+X27)-(U27+T27)</f>
        <v>0.920833333333333</v>
      </c>
      <c r="AB27" s="1038" t="n">
        <v>45587</v>
      </c>
      <c r="AC27" s="1054" t="n">
        <v>0.633333333333333</v>
      </c>
      <c r="AD27" s="1040" t="s">
        <v>961</v>
      </c>
      <c r="AE27" s="55" t="n">
        <f aca="false">(AC27+AB27)-(Y27+X27)</f>
        <v>1.03472222222222</v>
      </c>
      <c r="AF27" s="1038" t="n">
        <v>45587</v>
      </c>
      <c r="AG27" s="1054" t="n">
        <v>0.633333333333333</v>
      </c>
      <c r="AH27" s="1040" t="s">
        <v>961</v>
      </c>
      <c r="AI27" s="54" t="s">
        <v>1207</v>
      </c>
      <c r="AJ27" s="55" t="n">
        <f aca="false">(AG27+AF27)-(U27+T27)</f>
        <v>1.95555555555556</v>
      </c>
      <c r="AK27" s="1040"/>
      <c r="AL27" s="1040"/>
      <c r="AM27" s="1040"/>
      <c r="AN27" s="55" t="n">
        <f aca="false">(AL27+AK27)-(U27+T27)</f>
        <v>-45585.6777777778</v>
      </c>
      <c r="AO27" s="1038" t="n">
        <v>45589</v>
      </c>
      <c r="AP27" s="1039" t="n">
        <v>0.465972222222222</v>
      </c>
      <c r="AQ27" s="57" t="n">
        <f aca="false">(AP27+AO27)-(U27+T27)</f>
        <v>3.78819444444444</v>
      </c>
      <c r="AR27" s="1038" t="n">
        <v>45591</v>
      </c>
      <c r="AS27" s="1039" t="n">
        <v>0.76875</v>
      </c>
      <c r="AT27" s="1040" t="s">
        <v>961</v>
      </c>
      <c r="AU27" s="59" t="n">
        <f aca="false">(AS27+AR27)-(U27+T27)</f>
        <v>6.09097222222222</v>
      </c>
      <c r="AV27" s="61"/>
      <c r="AW27" s="61"/>
      <c r="AX27" s="61" t="s">
        <v>90</v>
      </c>
      <c r="AY27" s="61" t="s">
        <v>91</v>
      </c>
      <c r="AZ27" s="61" t="s">
        <v>106</v>
      </c>
      <c r="BA27" s="1045" t="s">
        <v>440</v>
      </c>
      <c r="BB27" s="1046" t="s">
        <v>1254</v>
      </c>
      <c r="BC27" s="1050" t="s">
        <v>1255</v>
      </c>
      <c r="BD27" s="1048" t="s">
        <v>698</v>
      </c>
      <c r="BE27" s="68" t="s">
        <v>64</v>
      </c>
      <c r="BF27" s="68"/>
      <c r="BJ27" s="1064" t="s">
        <v>206</v>
      </c>
      <c r="BK27" s="1064" t="n">
        <v>0</v>
      </c>
      <c r="BL27" s="1068" t="n">
        <f aca="false">BK27/BK31</f>
        <v>0</v>
      </c>
      <c r="BM27" s="1067"/>
      <c r="BN27" s="478"/>
      <c r="BO27" s="478"/>
      <c r="BP27" s="1067"/>
      <c r="BQ27" s="1067"/>
      <c r="BR27" s="99"/>
      <c r="BS27" s="99"/>
      <c r="BT27" s="99"/>
      <c r="BU27" s="1067"/>
      <c r="BV27" s="1067"/>
      <c r="BW27" s="1067"/>
      <c r="BX27" s="1067"/>
      <c r="BY27" s="1067"/>
      <c r="BZ27" s="1067"/>
      <c r="CA27" s="1067"/>
      <c r="CB27" s="1067"/>
      <c r="CC27" s="99"/>
      <c r="CD27" s="99"/>
      <c r="CE27" s="99"/>
      <c r="CF27" s="478"/>
      <c r="CG27" s="478"/>
      <c r="CH27" s="478"/>
      <c r="CI27" s="478"/>
      <c r="CJ27" s="478"/>
      <c r="CK27" s="478"/>
      <c r="CL27" s="1067"/>
      <c r="CM27" s="1067"/>
      <c r="CN27" s="1071"/>
      <c r="CO27" s="99"/>
      <c r="CP27" s="99"/>
      <c r="CQ27" s="1067"/>
      <c r="CR27" s="1067"/>
      <c r="CS27" s="1067"/>
      <c r="CT27" s="1067"/>
      <c r="CU27" s="1067"/>
      <c r="CV27" s="1067"/>
      <c r="CW27" s="1067"/>
      <c r="CX27" s="1067"/>
      <c r="CY27" s="1067"/>
      <c r="CZ27" s="478"/>
    </row>
    <row r="28" customFormat="false" ht="15" hidden="false" customHeight="true" outlineLevel="0" collapsed="false">
      <c r="A28" s="1033" t="n">
        <v>4</v>
      </c>
      <c r="B28" s="430" t="n">
        <v>26</v>
      </c>
      <c r="C28" s="741" t="n">
        <v>3067</v>
      </c>
      <c r="D28" s="1034" t="n">
        <v>30341776</v>
      </c>
      <c r="E28" s="1035" t="s">
        <v>49</v>
      </c>
      <c r="F28" s="1035" t="s">
        <v>69</v>
      </c>
      <c r="G28" s="1035" t="s">
        <v>54</v>
      </c>
      <c r="H28" s="1035" t="s">
        <v>342</v>
      </c>
      <c r="I28" s="1036" t="n">
        <v>45587.6361111111</v>
      </c>
      <c r="J28" s="1035" t="s">
        <v>51</v>
      </c>
      <c r="K28" s="1052" t="s">
        <v>48</v>
      </c>
      <c r="L28" s="1038" t="n">
        <v>45587</v>
      </c>
      <c r="M28" s="1039" t="n">
        <v>0.636111111111111</v>
      </c>
      <c r="N28" s="1040" t="s">
        <v>961</v>
      </c>
      <c r="O28" s="1038" t="n">
        <v>45587</v>
      </c>
      <c r="P28" s="1039" t="n">
        <v>0.636111111111111</v>
      </c>
      <c r="Q28" s="1040"/>
      <c r="R28" s="1039"/>
      <c r="S28" s="1040"/>
      <c r="T28" s="1038" t="n">
        <v>45587</v>
      </c>
      <c r="U28" s="1039" t="n">
        <v>0.647916666666667</v>
      </c>
      <c r="V28" s="1040" t="s">
        <v>961</v>
      </c>
      <c r="W28" s="1042" t="n">
        <f aca="false">(U28+T28)-(P28+O28)</f>
        <v>0.0118055555555556</v>
      </c>
      <c r="X28" s="1038" t="n">
        <v>45587</v>
      </c>
      <c r="Y28" s="1039" t="n">
        <v>0.877083333333333</v>
      </c>
      <c r="Z28" s="1040" t="s">
        <v>961</v>
      </c>
      <c r="AA28" s="55" t="n">
        <f aca="false">(Y28+X28)-(U28+T28)</f>
        <v>0.229166666666667</v>
      </c>
      <c r="AB28" s="1038"/>
      <c r="AC28" s="1040"/>
      <c r="AD28" s="1040"/>
      <c r="AE28" s="55" t="n">
        <f aca="false">(AC28+AB28)-(Y28+X28)</f>
        <v>-45587.8770833333</v>
      </c>
      <c r="AF28" s="1038"/>
      <c r="AG28" s="1040"/>
      <c r="AH28" s="1040"/>
      <c r="AI28" s="54"/>
      <c r="AJ28" s="55" t="n">
        <f aca="false">(AG28+AF28)-(U28+T28)</f>
        <v>-45587.6479166667</v>
      </c>
      <c r="AK28" s="1040"/>
      <c r="AL28" s="1040"/>
      <c r="AM28" s="1040"/>
      <c r="AN28" s="55" t="n">
        <f aca="false">(AL28+AK28)-(U28+T28)</f>
        <v>-45587.6479166667</v>
      </c>
      <c r="AO28" s="1038" t="n">
        <v>45588</v>
      </c>
      <c r="AP28" s="1039" t="n">
        <v>0.522916666666667</v>
      </c>
      <c r="AQ28" s="57" t="n">
        <f aca="false">(AP28+AO28)-(U28+T28)</f>
        <v>0.875</v>
      </c>
      <c r="AR28" s="1038" t="n">
        <v>45588</v>
      </c>
      <c r="AS28" s="1039" t="n">
        <v>0.696527777777778</v>
      </c>
      <c r="AT28" s="1040" t="s">
        <v>961</v>
      </c>
      <c r="AU28" s="59" t="n">
        <f aca="false">(AS28+AR28)-(U28+T28)</f>
        <v>1.04861111111111</v>
      </c>
      <c r="AV28" s="61"/>
      <c r="AW28" s="61" t="s">
        <v>1256</v>
      </c>
      <c r="AX28" s="61" t="s">
        <v>58</v>
      </c>
      <c r="AY28" s="61" t="s">
        <v>572</v>
      </c>
      <c r="AZ28" s="61" t="s">
        <v>60</v>
      </c>
      <c r="BA28" s="1045" t="s">
        <v>501</v>
      </c>
      <c r="BB28" s="1046" t="s">
        <v>1257</v>
      </c>
      <c r="BC28" s="1050" t="s">
        <v>1258</v>
      </c>
      <c r="BD28" s="1048" t="s">
        <v>698</v>
      </c>
      <c r="BE28" s="68" t="s">
        <v>64</v>
      </c>
      <c r="BF28" s="68"/>
      <c r="BJ28" s="1064" t="s">
        <v>210</v>
      </c>
      <c r="BK28" s="1064" t="n">
        <v>5</v>
      </c>
      <c r="BL28" s="1068" t="n">
        <f aca="false">BK28/BK31</f>
        <v>1</v>
      </c>
      <c r="BM28" s="1067"/>
      <c r="BN28" s="478"/>
      <c r="BO28" s="478"/>
      <c r="BP28" s="1067"/>
      <c r="BQ28" s="1067"/>
      <c r="BR28" s="99"/>
      <c r="BS28" s="99"/>
      <c r="BT28" s="99"/>
      <c r="BU28" s="1064" t="s">
        <v>189</v>
      </c>
      <c r="BV28" s="1064" t="n">
        <v>3</v>
      </c>
      <c r="BW28" s="1068" t="n">
        <f aca="false">BV28/BV31</f>
        <v>0.3</v>
      </c>
      <c r="BX28" s="1067"/>
      <c r="BY28" s="1067"/>
      <c r="BZ28" s="1067"/>
      <c r="CA28" s="1067"/>
      <c r="CB28" s="1067"/>
      <c r="CC28" s="99"/>
      <c r="CD28" s="99"/>
      <c r="CE28" s="99"/>
      <c r="CF28" s="555" t="s">
        <v>207</v>
      </c>
      <c r="CG28" s="542" t="n">
        <v>16</v>
      </c>
      <c r="CH28" s="1068" t="n">
        <f aca="false">CG28/41</f>
        <v>0.390243902439024</v>
      </c>
      <c r="CI28" s="478"/>
      <c r="CJ28" s="478"/>
      <c r="CK28" s="478"/>
      <c r="CL28" s="1067"/>
      <c r="CM28" s="1067"/>
      <c r="CO28" s="99"/>
      <c r="CP28" s="99"/>
      <c r="CQ28" s="1064" t="s">
        <v>189</v>
      </c>
      <c r="CR28" s="1064" t="n">
        <v>3</v>
      </c>
      <c r="CS28" s="1068" t="n">
        <f aca="false">CR28/CR31</f>
        <v>0.3</v>
      </c>
      <c r="CT28" s="1067"/>
      <c r="CU28" s="1067"/>
      <c r="CV28" s="1067"/>
      <c r="CW28" s="1067"/>
      <c r="CX28" s="1067"/>
      <c r="CY28" s="1067"/>
      <c r="CZ28" s="478"/>
    </row>
    <row r="29" customFormat="false" ht="15" hidden="false" customHeight="true" outlineLevel="0" collapsed="false">
      <c r="A29" s="1033"/>
      <c r="B29" s="436" t="n">
        <v>27</v>
      </c>
      <c r="C29" s="757" t="n">
        <v>3075</v>
      </c>
      <c r="D29" s="1034" t="n">
        <v>30255862</v>
      </c>
      <c r="E29" s="1035" t="s">
        <v>49</v>
      </c>
      <c r="F29" s="1035" t="s">
        <v>44</v>
      </c>
      <c r="G29" s="1035" t="s">
        <v>54</v>
      </c>
      <c r="H29" s="1035" t="s">
        <v>1210</v>
      </c>
      <c r="I29" s="1036" t="n">
        <v>45587.8701388889</v>
      </c>
      <c r="J29" s="1035" t="s">
        <v>51</v>
      </c>
      <c r="K29" s="1052" t="s">
        <v>52</v>
      </c>
      <c r="L29" s="1038" t="n">
        <v>45587</v>
      </c>
      <c r="M29" s="1039" t="n">
        <v>0.870138888888889</v>
      </c>
      <c r="N29" s="1040" t="s">
        <v>961</v>
      </c>
      <c r="O29" s="1038" t="n">
        <v>45587</v>
      </c>
      <c r="P29" s="1039" t="n">
        <v>0.870138888888889</v>
      </c>
      <c r="Q29" s="1038"/>
      <c r="R29" s="1039"/>
      <c r="S29" s="1040"/>
      <c r="T29" s="1038" t="n">
        <v>45587</v>
      </c>
      <c r="U29" s="1039" t="n">
        <v>0.870138888888889</v>
      </c>
      <c r="V29" s="1040" t="s">
        <v>961</v>
      </c>
      <c r="W29" s="1042" t="n">
        <f aca="false">(U29+T29)-(P29+O29)</f>
        <v>0</v>
      </c>
      <c r="X29" s="1038"/>
      <c r="Y29" s="1040"/>
      <c r="Z29" s="1040"/>
      <c r="AA29" s="55" t="n">
        <f aca="false">(Y29+X29)-(U29+T29)</f>
        <v>-45587.8701388889</v>
      </c>
      <c r="AB29" s="1038"/>
      <c r="AC29" s="1040"/>
      <c r="AD29" s="1040"/>
      <c r="AE29" s="55" t="n">
        <f aca="false">(AC29+AB29)-(Y29+X29)</f>
        <v>0</v>
      </c>
      <c r="AF29" s="1038"/>
      <c r="AG29" s="1040"/>
      <c r="AH29" s="1040"/>
      <c r="AI29" s="54"/>
      <c r="AJ29" s="55" t="n">
        <f aca="false">(AG29+AF29)-(U29+T29)</f>
        <v>-45587.8701388889</v>
      </c>
      <c r="AK29" s="1040"/>
      <c r="AL29" s="1040"/>
      <c r="AM29" s="1040"/>
      <c r="AN29" s="55" t="n">
        <f aca="false">(AL29+AK29)-(U29+T29)</f>
        <v>-45587.8701388889</v>
      </c>
      <c r="AO29" s="1038" t="n">
        <v>45587</v>
      </c>
      <c r="AP29" s="1039" t="n">
        <v>0.874305555555556</v>
      </c>
      <c r="AQ29" s="57" t="n">
        <f aca="false">(AP29+AO29)-(U29+T29)</f>
        <v>0.00416666666666667</v>
      </c>
      <c r="AR29" s="1038" t="n">
        <v>45587</v>
      </c>
      <c r="AS29" s="1039" t="n">
        <v>0.874305555555556</v>
      </c>
      <c r="AT29" s="1040" t="s">
        <v>961</v>
      </c>
      <c r="AU29" s="59" t="n">
        <f aca="false">(AS29+AR29)-(U29+T29)</f>
        <v>0.00416666666666667</v>
      </c>
      <c r="AV29" s="61"/>
      <c r="AW29" s="61" t="s">
        <v>1259</v>
      </c>
      <c r="AX29" s="61" t="s">
        <v>58</v>
      </c>
      <c r="AY29" s="61" t="s">
        <v>572</v>
      </c>
      <c r="AZ29" s="61" t="s">
        <v>60</v>
      </c>
      <c r="BA29" s="1045" t="s">
        <v>501</v>
      </c>
      <c r="BB29" s="1046" t="s">
        <v>1260</v>
      </c>
      <c r="BC29" s="1050" t="s">
        <v>1261</v>
      </c>
      <c r="BD29" s="1048" t="s">
        <v>698</v>
      </c>
      <c r="BE29" s="68" t="s">
        <v>64</v>
      </c>
      <c r="BF29" s="68"/>
      <c r="BJ29" s="1064" t="s">
        <v>214</v>
      </c>
      <c r="BK29" s="1064" t="n">
        <v>0</v>
      </c>
      <c r="BL29" s="1068" t="n">
        <f aca="false">BK29/BK31</f>
        <v>0</v>
      </c>
      <c r="BM29" s="478"/>
      <c r="BN29" s="478"/>
      <c r="BO29" s="478"/>
      <c r="BP29" s="1067"/>
      <c r="BQ29" s="1067"/>
      <c r="BR29" s="99"/>
      <c r="BS29" s="99"/>
      <c r="BT29" s="99"/>
      <c r="BU29" s="1064" t="s">
        <v>193</v>
      </c>
      <c r="BV29" s="1064" t="n">
        <v>5</v>
      </c>
      <c r="BW29" s="1068" t="n">
        <f aca="false">BV29/BV31</f>
        <v>0.5</v>
      </c>
      <c r="BX29" s="1067"/>
      <c r="BY29" s="1067"/>
      <c r="BZ29" s="1067"/>
      <c r="CA29" s="1067"/>
      <c r="CB29" s="1067"/>
      <c r="CC29" s="99"/>
      <c r="CD29" s="99"/>
      <c r="CE29" s="99"/>
      <c r="CF29" s="478"/>
      <c r="CG29" s="478"/>
      <c r="CH29" s="478"/>
      <c r="CI29" s="478"/>
      <c r="CJ29" s="478"/>
      <c r="CK29" s="478"/>
      <c r="CL29" s="1067"/>
      <c r="CM29" s="1067"/>
      <c r="CN29" s="478"/>
      <c r="CO29" s="99"/>
      <c r="CP29" s="99"/>
      <c r="CQ29" s="1064" t="s">
        <v>193</v>
      </c>
      <c r="CR29" s="1064" t="n">
        <v>7</v>
      </c>
      <c r="CS29" s="1068" t="n">
        <f aca="false">CR29/CR31</f>
        <v>0.7</v>
      </c>
      <c r="CT29" s="1067"/>
      <c r="CU29" s="1067"/>
      <c r="CV29" s="1067"/>
      <c r="CW29" s="1067"/>
      <c r="CX29" s="1067"/>
      <c r="CY29" s="1067"/>
      <c r="CZ29" s="478"/>
    </row>
    <row r="30" customFormat="false" ht="15" hidden="false" customHeight="true" outlineLevel="0" collapsed="false">
      <c r="A30" s="1033"/>
      <c r="B30" s="430" t="n">
        <v>28</v>
      </c>
      <c r="C30" s="741" t="n">
        <v>3078</v>
      </c>
      <c r="D30" s="1034" t="n">
        <v>30034582</v>
      </c>
      <c r="E30" s="1035" t="s">
        <v>49</v>
      </c>
      <c r="F30" s="1035" t="s">
        <v>65</v>
      </c>
      <c r="G30" s="1035" t="s">
        <v>54</v>
      </c>
      <c r="H30" s="1035" t="s">
        <v>358</v>
      </c>
      <c r="I30" s="1036" t="n">
        <v>45588.7756944444</v>
      </c>
      <c r="J30" s="1035" t="s">
        <v>77</v>
      </c>
      <c r="K30" s="1052" t="s">
        <v>71</v>
      </c>
      <c r="L30" s="1038" t="n">
        <v>45588</v>
      </c>
      <c r="M30" s="1039" t="n">
        <v>0.775694444444445</v>
      </c>
      <c r="N30" s="1040" t="s">
        <v>957</v>
      </c>
      <c r="O30" s="1038" t="n">
        <v>45588</v>
      </c>
      <c r="P30" s="1039" t="n">
        <v>0.775694444444445</v>
      </c>
      <c r="Q30" s="1038"/>
      <c r="R30" s="1039"/>
      <c r="S30" s="1040"/>
      <c r="T30" s="1038" t="n">
        <v>45588</v>
      </c>
      <c r="U30" s="1039" t="n">
        <v>0.79375</v>
      </c>
      <c r="V30" s="1041" t="s">
        <v>957</v>
      </c>
      <c r="W30" s="1042" t="n">
        <f aca="false">(U30+T30)-(P30+O30)</f>
        <v>0.0180555555555556</v>
      </c>
      <c r="X30" s="1038" t="n">
        <v>45589</v>
      </c>
      <c r="Y30" s="1039" t="n">
        <v>0.64375</v>
      </c>
      <c r="Z30" s="1041" t="s">
        <v>957</v>
      </c>
      <c r="AA30" s="55" t="n">
        <f aca="false">(Y30+X30)-(U30+T30)</f>
        <v>0.85</v>
      </c>
      <c r="AB30" s="1038" t="n">
        <v>45591</v>
      </c>
      <c r="AC30" s="1039" t="n">
        <v>0.40625</v>
      </c>
      <c r="AD30" s="1040" t="s">
        <v>957</v>
      </c>
      <c r="AE30" s="55" t="n">
        <f aca="false">(AC30+AB30)-(Y30+X30)</f>
        <v>1.7625</v>
      </c>
      <c r="AF30" s="1038" t="n">
        <v>45592</v>
      </c>
      <c r="AG30" s="1039" t="n">
        <v>0.0569444444444444</v>
      </c>
      <c r="AH30" s="1040" t="s">
        <v>957</v>
      </c>
      <c r="AI30" s="54" t="s">
        <v>1207</v>
      </c>
      <c r="AJ30" s="55" t="n">
        <f aca="false">(AG30+AF30)-(U30+T30)</f>
        <v>3.26319444444444</v>
      </c>
      <c r="AK30" s="1040"/>
      <c r="AL30" s="1040"/>
      <c r="AM30" s="1040"/>
      <c r="AN30" s="55" t="n">
        <f aca="false">(AL30+AK30)-(U30+T30)</f>
        <v>-45588.79375</v>
      </c>
      <c r="AO30" s="1038" t="n">
        <v>45593</v>
      </c>
      <c r="AP30" s="1039" t="n">
        <v>0.752083333333333</v>
      </c>
      <c r="AQ30" s="57" t="n">
        <f aca="false">(AP30+AO30)-(U30+T30)</f>
        <v>4.95833333333333</v>
      </c>
      <c r="AR30" s="1038" t="n">
        <v>45593</v>
      </c>
      <c r="AS30" s="1039" t="n">
        <v>0.279166666666667</v>
      </c>
      <c r="AT30" s="1040" t="s">
        <v>957</v>
      </c>
      <c r="AU30" s="59" t="n">
        <f aca="false">(AS30+AR30)-(U30+T30)</f>
        <v>4.48541666666667</v>
      </c>
      <c r="AV30" s="61"/>
      <c r="AW30" s="61"/>
      <c r="AX30" s="61" t="s">
        <v>90</v>
      </c>
      <c r="AY30" s="61" t="s">
        <v>91</v>
      </c>
      <c r="AZ30" s="61" t="s">
        <v>106</v>
      </c>
      <c r="BA30" s="1045" t="s">
        <v>159</v>
      </c>
      <c r="BB30" s="1046" t="s">
        <v>1262</v>
      </c>
      <c r="BC30" s="1050" t="s">
        <v>1263</v>
      </c>
      <c r="BD30" s="1048" t="s">
        <v>700</v>
      </c>
      <c r="BE30" s="68" t="s">
        <v>64</v>
      </c>
      <c r="BF30" s="68"/>
      <c r="BJ30" s="1064" t="s">
        <v>218</v>
      </c>
      <c r="BK30" s="1064" t="n">
        <v>0</v>
      </c>
      <c r="BL30" s="1068" t="n">
        <f aca="false">BK30/BK31</f>
        <v>0</v>
      </c>
      <c r="BM30" s="478"/>
      <c r="BN30" s="478"/>
      <c r="BO30" s="478"/>
      <c r="BP30" s="1067"/>
      <c r="BQ30" s="1067"/>
      <c r="BR30" s="99"/>
      <c r="BS30" s="99"/>
      <c r="BT30" s="99"/>
      <c r="BU30" s="1064" t="s">
        <v>199</v>
      </c>
      <c r="BV30" s="1064" t="n">
        <v>2</v>
      </c>
      <c r="BW30" s="1068" t="n">
        <f aca="false">BV30/BV31</f>
        <v>0.2</v>
      </c>
      <c r="BX30" s="478"/>
      <c r="BY30" s="478"/>
      <c r="BZ30" s="478"/>
      <c r="CA30" s="1067"/>
      <c r="CB30" s="1067"/>
      <c r="CC30" s="99"/>
      <c r="CD30" s="99"/>
      <c r="CE30" s="99"/>
      <c r="CF30" s="1057" t="s">
        <v>52</v>
      </c>
      <c r="CG30" s="1058" t="s">
        <v>48</v>
      </c>
      <c r="CH30" s="1059" t="s">
        <v>67</v>
      </c>
      <c r="CI30" s="1060" t="s">
        <v>138</v>
      </c>
      <c r="CJ30" s="478"/>
      <c r="CK30" s="478"/>
      <c r="CL30" s="1067"/>
      <c r="CM30" s="1067"/>
      <c r="CN30" s="478"/>
      <c r="CO30" s="99"/>
      <c r="CP30" s="99"/>
      <c r="CQ30" s="1064" t="s">
        <v>199</v>
      </c>
      <c r="CR30" s="1064" t="n">
        <v>0</v>
      </c>
      <c r="CS30" s="1068" t="n">
        <f aca="false">CR30/CR31</f>
        <v>0</v>
      </c>
      <c r="CT30" s="478"/>
      <c r="CU30" s="478"/>
      <c r="CV30" s="478"/>
      <c r="CW30" s="1067"/>
      <c r="CX30" s="1067"/>
      <c r="CY30" s="1067"/>
      <c r="CZ30" s="478"/>
    </row>
    <row r="31" customFormat="false" ht="15" hidden="false" customHeight="true" outlineLevel="0" collapsed="false">
      <c r="A31" s="1033"/>
      <c r="B31" s="436" t="n">
        <v>29</v>
      </c>
      <c r="C31" s="741" t="n">
        <v>3074</v>
      </c>
      <c r="D31" s="1034" t="n">
        <v>30338086</v>
      </c>
      <c r="E31" s="1035" t="s">
        <v>56</v>
      </c>
      <c r="F31" s="1035" t="s">
        <v>44</v>
      </c>
      <c r="G31" s="1035" t="s">
        <v>54</v>
      </c>
      <c r="H31" s="1035" t="s">
        <v>87</v>
      </c>
      <c r="I31" s="1036" t="n">
        <v>45588.99375</v>
      </c>
      <c r="J31" s="1035" t="s">
        <v>51</v>
      </c>
      <c r="K31" s="1052" t="s">
        <v>71</v>
      </c>
      <c r="L31" s="1038" t="n">
        <v>45587</v>
      </c>
      <c r="M31" s="1039" t="n">
        <v>0.859027777777778</v>
      </c>
      <c r="N31" s="1040" t="s">
        <v>961</v>
      </c>
      <c r="O31" s="1038" t="n">
        <v>45588</v>
      </c>
      <c r="P31" s="1039" t="n">
        <v>0.99375</v>
      </c>
      <c r="Q31" s="1038" t="n">
        <v>45591</v>
      </c>
      <c r="R31" s="1039" t="n">
        <v>0.726388888888889</v>
      </c>
      <c r="S31" s="1040" t="s">
        <v>961</v>
      </c>
      <c r="T31" s="1038" t="n">
        <v>45591</v>
      </c>
      <c r="U31" s="1039" t="n">
        <v>0.726388888888889</v>
      </c>
      <c r="V31" s="1040" t="s">
        <v>961</v>
      </c>
      <c r="W31" s="1042" t="n">
        <f aca="false">(U31+T31)-(P31+O31)</f>
        <v>2.73263888888889</v>
      </c>
      <c r="X31" s="1038" t="n">
        <v>45592</v>
      </c>
      <c r="Y31" s="1054" t="n">
        <v>0.615972222222222</v>
      </c>
      <c r="Z31" s="1040" t="s">
        <v>961</v>
      </c>
      <c r="AA31" s="55" t="n">
        <f aca="false">(Y31+X31)-(U31+T31)</f>
        <v>0.889583333333333</v>
      </c>
      <c r="AB31" s="1038" t="n">
        <v>45596</v>
      </c>
      <c r="AC31" s="1054" t="n">
        <v>0.814583333333333</v>
      </c>
      <c r="AD31" s="1040" t="s">
        <v>961</v>
      </c>
      <c r="AE31" s="55" t="n">
        <f aca="false">(AC31+AB31)-(Y31+X31)</f>
        <v>4.19861111111111</v>
      </c>
      <c r="AF31" s="1038" t="n">
        <v>45596</v>
      </c>
      <c r="AG31" s="1054" t="n">
        <v>0.815277777777778</v>
      </c>
      <c r="AH31" s="1040" t="s">
        <v>961</v>
      </c>
      <c r="AI31" s="54" t="s">
        <v>1207</v>
      </c>
      <c r="AJ31" s="55" t="n">
        <f aca="false">(AG31+AF31)-(U31+T31)</f>
        <v>5.08888888888889</v>
      </c>
      <c r="AK31" s="1040"/>
      <c r="AL31" s="1040"/>
      <c r="AM31" s="1040"/>
      <c r="AN31" s="55" t="n">
        <f aca="false">(AL31+AK31)-(U31+T31)</f>
        <v>-45591.7263888889</v>
      </c>
      <c r="AO31" s="1038" t="n">
        <v>45592</v>
      </c>
      <c r="AP31" s="1039" t="n">
        <v>0.702777777777778</v>
      </c>
      <c r="AQ31" s="57" t="n">
        <f aca="false">(AP31+AO31)-(U31+T31)</f>
        <v>0.976388888888889</v>
      </c>
      <c r="AR31" s="1038" t="n">
        <v>45601</v>
      </c>
      <c r="AS31" s="1039" t="n">
        <v>0.497222222222222</v>
      </c>
      <c r="AT31" s="1040" t="s">
        <v>961</v>
      </c>
      <c r="AU31" s="59" t="n">
        <f aca="false">(AS31+AR31)-(U31+T31)</f>
        <v>9.77083333333333</v>
      </c>
      <c r="AV31" s="61"/>
      <c r="AW31" s="61" t="s">
        <v>1264</v>
      </c>
      <c r="AX31" s="61" t="s">
        <v>578</v>
      </c>
      <c r="AY31" s="61" t="s">
        <v>110</v>
      </c>
      <c r="AZ31" s="61" t="s">
        <v>1215</v>
      </c>
      <c r="BA31" s="1045" t="s">
        <v>209</v>
      </c>
      <c r="BB31" s="1046" t="s">
        <v>1265</v>
      </c>
      <c r="BC31" s="1050" t="s">
        <v>1266</v>
      </c>
      <c r="BD31" s="1053" t="s">
        <v>1050</v>
      </c>
      <c r="BE31" s="68" t="s">
        <v>64</v>
      </c>
      <c r="BF31" s="68"/>
      <c r="BJ31" s="1065" t="s">
        <v>139</v>
      </c>
      <c r="BK31" s="1065" t="n">
        <f aca="false">BK27+BK28+BK29+BK30</f>
        <v>5</v>
      </c>
      <c r="BL31" s="575" t="n">
        <f aca="false">BL27+BL28+BL29+BL30</f>
        <v>1</v>
      </c>
      <c r="BM31" s="478"/>
      <c r="BN31" s="478"/>
      <c r="BO31" s="478"/>
      <c r="BP31" s="1067"/>
      <c r="BQ31" s="1067"/>
      <c r="BR31" s="99"/>
      <c r="BS31" s="99"/>
      <c r="BT31" s="99"/>
      <c r="BU31" s="1065" t="s">
        <v>139</v>
      </c>
      <c r="BV31" s="1065" t="n">
        <f aca="false">BV28+BV29+BV30</f>
        <v>10</v>
      </c>
      <c r="BW31" s="575" t="n">
        <f aca="false">BW28+BW29+BW30</f>
        <v>1</v>
      </c>
      <c r="BX31" s="1067"/>
      <c r="BY31" s="478"/>
      <c r="BZ31" s="478"/>
      <c r="CA31" s="1067"/>
      <c r="CB31" s="1067"/>
      <c r="CC31" s="99"/>
      <c r="CD31" s="99"/>
      <c r="CE31" s="99"/>
      <c r="CF31" s="1064" t="n">
        <v>0</v>
      </c>
      <c r="CG31" s="1064" t="n">
        <v>3</v>
      </c>
      <c r="CH31" s="1064" t="n">
        <v>5</v>
      </c>
      <c r="CI31" s="1064" t="n">
        <v>8</v>
      </c>
      <c r="CJ31" s="1067"/>
      <c r="CK31" s="1067"/>
      <c r="CL31" s="1067"/>
      <c r="CM31" s="1067"/>
      <c r="CN31" s="478"/>
      <c r="CO31" s="99"/>
      <c r="CP31" s="99"/>
      <c r="CQ31" s="1065" t="s">
        <v>139</v>
      </c>
      <c r="CR31" s="1065" t="n">
        <f aca="false">CR28+CR29+CR30</f>
        <v>10</v>
      </c>
      <c r="CS31" s="575" t="n">
        <f aca="false">CS28+CS29+CS30</f>
        <v>1</v>
      </c>
      <c r="CT31" s="1067"/>
      <c r="CU31" s="478"/>
      <c r="CV31" s="478"/>
      <c r="CW31" s="1067"/>
      <c r="CX31" s="1067"/>
      <c r="CY31" s="1067"/>
      <c r="CZ31" s="478"/>
    </row>
    <row r="32" customFormat="false" ht="15" hidden="false" customHeight="true" outlineLevel="0" collapsed="false">
      <c r="A32" s="1033"/>
      <c r="B32" s="430" t="n">
        <v>30</v>
      </c>
      <c r="C32" s="757" t="n">
        <v>3079</v>
      </c>
      <c r="D32" s="1034" t="n">
        <v>30130322</v>
      </c>
      <c r="E32" s="1035" t="s">
        <v>49</v>
      </c>
      <c r="F32" s="1035" t="s">
        <v>69</v>
      </c>
      <c r="G32" s="1035" t="s">
        <v>45</v>
      </c>
      <c r="H32" s="1035" t="s">
        <v>734</v>
      </c>
      <c r="I32" s="1036" t="n">
        <v>45589.5875</v>
      </c>
      <c r="J32" s="1035" t="s">
        <v>51</v>
      </c>
      <c r="K32" s="1052" t="s">
        <v>52</v>
      </c>
      <c r="L32" s="1038" t="n">
        <v>45589</v>
      </c>
      <c r="M32" s="1039" t="n">
        <v>0.5875</v>
      </c>
      <c r="N32" s="1040" t="s">
        <v>961</v>
      </c>
      <c r="O32" s="1038" t="n">
        <v>45589</v>
      </c>
      <c r="P32" s="1039" t="n">
        <v>0.5875</v>
      </c>
      <c r="Q32" s="1038"/>
      <c r="R32" s="1039"/>
      <c r="S32" s="1040"/>
      <c r="T32" s="1038" t="n">
        <v>45589</v>
      </c>
      <c r="U32" s="1039" t="n">
        <v>0.595833333333333</v>
      </c>
      <c r="V32" s="1040" t="s">
        <v>961</v>
      </c>
      <c r="W32" s="1042" t="n">
        <f aca="false">(U32+T32)-(P32+O32)</f>
        <v>0.00833333333333333</v>
      </c>
      <c r="X32" s="1038"/>
      <c r="Y32" s="1040"/>
      <c r="Z32" s="1040"/>
      <c r="AA32" s="55" t="n">
        <f aca="false">(Y32+X32)-(U32+T32)</f>
        <v>-45589.5958333333</v>
      </c>
      <c r="AB32" s="1038"/>
      <c r="AC32" s="1040"/>
      <c r="AD32" s="1040"/>
      <c r="AE32" s="55" t="n">
        <f aca="false">(AC32+AB32)-(Y32+X32)</f>
        <v>0</v>
      </c>
      <c r="AF32" s="1038"/>
      <c r="AG32" s="1040"/>
      <c r="AH32" s="1040"/>
      <c r="AI32" s="54"/>
      <c r="AJ32" s="55" t="n">
        <f aca="false">(AG32+AF32)-(U32+T32)</f>
        <v>-45589.5958333333</v>
      </c>
      <c r="AK32" s="1040"/>
      <c r="AL32" s="1040"/>
      <c r="AM32" s="1040"/>
      <c r="AN32" s="55" t="n">
        <f aca="false">(AL32+AK32)-(U32+T32)</f>
        <v>-45589.5958333333</v>
      </c>
      <c r="AO32" s="1038" t="n">
        <v>45589</v>
      </c>
      <c r="AP32" s="1039" t="n">
        <v>0.633333333333333</v>
      </c>
      <c r="AQ32" s="57" t="n">
        <f aca="false">(AP32+AO32)-(U32+T32)</f>
        <v>0.0375</v>
      </c>
      <c r="AR32" s="1038" t="n">
        <v>45589</v>
      </c>
      <c r="AS32" s="1039" t="n">
        <v>0.861805555555556</v>
      </c>
      <c r="AT32" s="1040" t="s">
        <v>961</v>
      </c>
      <c r="AU32" s="59" t="n">
        <f aca="false">(AS32+AR32)-(U32+T32)</f>
        <v>0.265972222222222</v>
      </c>
      <c r="AV32" s="61"/>
      <c r="AW32" s="61"/>
      <c r="AX32" s="61" t="s">
        <v>90</v>
      </c>
      <c r="AY32" s="61" t="s">
        <v>91</v>
      </c>
      <c r="AZ32" s="61" t="s">
        <v>106</v>
      </c>
      <c r="BA32" s="1045" t="s">
        <v>159</v>
      </c>
      <c r="BB32" s="1046" t="s">
        <v>1267</v>
      </c>
      <c r="BC32" s="1050" t="s">
        <v>1268</v>
      </c>
      <c r="BD32" s="1048" t="s">
        <v>699</v>
      </c>
      <c r="BE32" s="68" t="s">
        <v>64</v>
      </c>
      <c r="BF32" s="68"/>
      <c r="BJ32" s="1067"/>
      <c r="BK32" s="1067"/>
      <c r="BL32" s="1067"/>
      <c r="BM32" s="1067"/>
      <c r="BN32" s="1067"/>
      <c r="BO32" s="1067"/>
      <c r="BP32" s="1067"/>
      <c r="BQ32" s="1067"/>
      <c r="BR32" s="99"/>
      <c r="BS32" s="99"/>
      <c r="BT32" s="99"/>
      <c r="BU32" s="1064" t="s">
        <v>206</v>
      </c>
      <c r="BV32" s="1064" t="n">
        <v>5</v>
      </c>
      <c r="BW32" s="1068" t="n">
        <f aca="false">BV32/BV36</f>
        <v>0.5</v>
      </c>
      <c r="BX32" s="1067"/>
      <c r="BY32" s="478"/>
      <c r="BZ32" s="478"/>
      <c r="CA32" s="1067"/>
      <c r="CB32" s="1067"/>
      <c r="CC32" s="99"/>
      <c r="CD32" s="99"/>
      <c r="CE32" s="99"/>
      <c r="CF32" s="1063" t="n">
        <f aca="false">CF31/CG26</f>
        <v>0</v>
      </c>
      <c r="CG32" s="1063" t="n">
        <f aca="false">CG31/CG26</f>
        <v>0.1875</v>
      </c>
      <c r="CH32" s="1063" t="n">
        <f aca="false">CH31/CG26</f>
        <v>0.3125</v>
      </c>
      <c r="CI32" s="1063" t="n">
        <f aca="false">CI31/CG26</f>
        <v>0.5</v>
      </c>
      <c r="CJ32" s="1067"/>
      <c r="CK32" s="1067"/>
      <c r="CL32" s="1067"/>
      <c r="CM32" s="1067"/>
      <c r="CN32" s="478"/>
      <c r="CO32" s="99"/>
      <c r="CP32" s="99"/>
      <c r="CQ32" s="1064" t="s">
        <v>206</v>
      </c>
      <c r="CR32" s="1064" t="n">
        <v>5</v>
      </c>
      <c r="CS32" s="1068" t="n">
        <f aca="false">CR32/CR36</f>
        <v>0.5</v>
      </c>
      <c r="CT32" s="1067"/>
      <c r="CU32" s="478"/>
      <c r="CV32" s="478"/>
      <c r="CW32" s="1067"/>
      <c r="CX32" s="1067"/>
      <c r="CY32" s="1067"/>
      <c r="CZ32" s="478"/>
    </row>
    <row r="33" customFormat="false" ht="15" hidden="false" customHeight="true" outlineLevel="0" collapsed="false">
      <c r="A33" s="1033"/>
      <c r="B33" s="430" t="n">
        <v>31</v>
      </c>
      <c r="C33" s="741" t="n">
        <v>3080</v>
      </c>
      <c r="D33" s="1034" t="n">
        <v>30351523</v>
      </c>
      <c r="E33" s="1035" t="s">
        <v>49</v>
      </c>
      <c r="F33" s="1035" t="s">
        <v>44</v>
      </c>
      <c r="G33" s="1035" t="s">
        <v>45</v>
      </c>
      <c r="H33" s="1035" t="s">
        <v>79</v>
      </c>
      <c r="I33" s="1036" t="n">
        <v>45589.64375</v>
      </c>
      <c r="J33" s="1035" t="s">
        <v>77</v>
      </c>
      <c r="K33" s="1052" t="s">
        <v>67</v>
      </c>
      <c r="L33" s="1038" t="n">
        <v>45589</v>
      </c>
      <c r="M33" s="1039" t="n">
        <v>0.64375</v>
      </c>
      <c r="N33" s="1040" t="s">
        <v>957</v>
      </c>
      <c r="O33" s="1038" t="n">
        <v>45589</v>
      </c>
      <c r="P33" s="1039" t="n">
        <v>0.64375</v>
      </c>
      <c r="Q33" s="1038"/>
      <c r="R33" s="1039"/>
      <c r="S33" s="1040"/>
      <c r="T33" s="1038" t="n">
        <v>45589</v>
      </c>
      <c r="U33" s="1039" t="n">
        <v>0.671527777777778</v>
      </c>
      <c r="V33" s="1041" t="s">
        <v>957</v>
      </c>
      <c r="W33" s="1042" t="n">
        <f aca="false">(U33+T33)-(P33+O33)</f>
        <v>0.0277777777777778</v>
      </c>
      <c r="X33" s="1038" t="n">
        <v>45591</v>
      </c>
      <c r="Y33" s="1039" t="n">
        <v>0.405555555555556</v>
      </c>
      <c r="Z33" s="1041" t="s">
        <v>957</v>
      </c>
      <c r="AA33" s="55" t="n">
        <f aca="false">(Y33+X33)-(U33+T33)</f>
        <v>1.73402777777778</v>
      </c>
      <c r="AB33" s="1038"/>
      <c r="AC33" s="1040"/>
      <c r="AD33" s="1040"/>
      <c r="AE33" s="55" t="n">
        <f aca="false">(AC33+AB33)-(Y33+X33)</f>
        <v>-45591.4055555556</v>
      </c>
      <c r="AF33" s="1038"/>
      <c r="AG33" s="1040"/>
      <c r="AH33" s="1040"/>
      <c r="AI33" s="54"/>
      <c r="AJ33" s="55" t="n">
        <f aca="false">(AG33+AF33)-(U33+T33)</f>
        <v>-45589.6715277778</v>
      </c>
      <c r="AK33" s="1040"/>
      <c r="AL33" s="1040"/>
      <c r="AM33" s="1040"/>
      <c r="AN33" s="55" t="n">
        <f aca="false">(AL33+AK33)-(U33+T33)</f>
        <v>-45589.6715277778</v>
      </c>
      <c r="AO33" s="1038" t="n">
        <v>45591</v>
      </c>
      <c r="AP33" s="1039" t="n">
        <v>0.484027777777778</v>
      </c>
      <c r="AQ33" s="57" t="n">
        <f aca="false">(AP33+AO33)-(U33+T33)</f>
        <v>1.8125</v>
      </c>
      <c r="AR33" s="1038" t="n">
        <v>45592</v>
      </c>
      <c r="AS33" s="1039" t="n">
        <v>0.0555555555555556</v>
      </c>
      <c r="AT33" s="1040" t="s">
        <v>957</v>
      </c>
      <c r="AU33" s="59" t="n">
        <f aca="false">(AS33+AR33)-(U33+T33)</f>
        <v>2.38402777777778</v>
      </c>
      <c r="AV33" s="61"/>
      <c r="AW33" s="61"/>
      <c r="AX33" s="61" t="s">
        <v>578</v>
      </c>
      <c r="AY33" s="61" t="s">
        <v>110</v>
      </c>
      <c r="AZ33" s="61" t="s">
        <v>1215</v>
      </c>
      <c r="BA33" s="1045" t="s">
        <v>119</v>
      </c>
      <c r="BB33" s="1046" t="s">
        <v>1269</v>
      </c>
      <c r="BC33" s="1050" t="s">
        <v>1270</v>
      </c>
      <c r="BD33" s="1048" t="s">
        <v>700</v>
      </c>
      <c r="BE33" s="68" t="s">
        <v>64</v>
      </c>
      <c r="BF33" s="68"/>
      <c r="BJ33" s="1072"/>
      <c r="BK33" s="1072"/>
      <c r="BL33" s="1073"/>
      <c r="BM33" s="1067"/>
      <c r="BN33" s="1067"/>
      <c r="BO33" s="1067"/>
      <c r="BP33" s="1067"/>
      <c r="BQ33" s="1067"/>
      <c r="BS33" s="99"/>
      <c r="BT33" s="99"/>
      <c r="BU33" s="1064" t="s">
        <v>210</v>
      </c>
      <c r="BV33" s="1064" t="n">
        <v>5</v>
      </c>
      <c r="BW33" s="1068" t="n">
        <f aca="false">BV33/BV36</f>
        <v>0.5</v>
      </c>
      <c r="BX33" s="1067"/>
      <c r="BY33" s="478"/>
      <c r="BZ33" s="478"/>
      <c r="CA33" s="1067"/>
      <c r="CB33" s="1067"/>
      <c r="CC33" s="99"/>
      <c r="CD33" s="99"/>
      <c r="CE33" s="99"/>
      <c r="CF33" s="1067"/>
      <c r="CG33" s="1067"/>
      <c r="CH33" s="1067"/>
      <c r="CI33" s="1067"/>
      <c r="CJ33" s="1067"/>
      <c r="CK33" s="1067"/>
      <c r="CL33" s="1067"/>
      <c r="CM33" s="1067"/>
      <c r="CN33" s="478"/>
      <c r="CO33" s="99"/>
      <c r="CP33" s="99"/>
      <c r="CQ33" s="1064" t="s">
        <v>210</v>
      </c>
      <c r="CR33" s="1064" t="n">
        <v>3</v>
      </c>
      <c r="CS33" s="1068" t="n">
        <f aca="false">CR33/CR36</f>
        <v>0.3</v>
      </c>
      <c r="CT33" s="1067"/>
      <c r="CU33" s="478"/>
      <c r="CV33" s="478"/>
      <c r="CW33" s="1067"/>
      <c r="CX33" s="1067"/>
      <c r="CY33" s="1067"/>
      <c r="CZ33" s="478"/>
    </row>
    <row r="34" customFormat="false" ht="15" hidden="false" customHeight="true" outlineLevel="0" collapsed="false">
      <c r="A34" s="1033"/>
      <c r="B34" s="430" t="n">
        <v>32</v>
      </c>
      <c r="C34" s="741" t="n">
        <v>3081</v>
      </c>
      <c r="D34" s="1034" t="n">
        <v>30133551</v>
      </c>
      <c r="E34" s="1035" t="s">
        <v>56</v>
      </c>
      <c r="F34" s="1035" t="s">
        <v>44</v>
      </c>
      <c r="G34" s="1035" t="s">
        <v>54</v>
      </c>
      <c r="H34" s="1035" t="s">
        <v>104</v>
      </c>
      <c r="I34" s="1036" t="n">
        <v>45589.6770833333</v>
      </c>
      <c r="J34" s="1035" t="s">
        <v>77</v>
      </c>
      <c r="K34" s="1052" t="s">
        <v>67</v>
      </c>
      <c r="L34" s="1038" t="n">
        <v>45589</v>
      </c>
      <c r="M34" s="1039" t="n">
        <v>0.677083333333333</v>
      </c>
      <c r="N34" s="1040" t="s">
        <v>957</v>
      </c>
      <c r="O34" s="1038" t="n">
        <v>45589</v>
      </c>
      <c r="P34" s="1039" t="n">
        <v>0.677083333333333</v>
      </c>
      <c r="Q34" s="1038"/>
      <c r="R34" s="1039"/>
      <c r="S34" s="1040"/>
      <c r="T34" s="1038" t="n">
        <v>45589</v>
      </c>
      <c r="U34" s="1039" t="n">
        <v>0.686111111111111</v>
      </c>
      <c r="V34" s="1041" t="s">
        <v>957</v>
      </c>
      <c r="W34" s="1042" t="n">
        <f aca="false">(U34+T34)-(P34+O34)</f>
        <v>0.00902777777777778</v>
      </c>
      <c r="X34" s="1038" t="n">
        <v>45591</v>
      </c>
      <c r="Y34" s="1039" t="n">
        <v>0.405555555555556</v>
      </c>
      <c r="Z34" s="1041" t="s">
        <v>957</v>
      </c>
      <c r="AA34" s="55" t="n">
        <f aca="false">(Y34+X34)-(U34+T34)</f>
        <v>1.71944444444444</v>
      </c>
      <c r="AB34" s="1038" t="n">
        <v>45592</v>
      </c>
      <c r="AC34" s="1039" t="n">
        <v>0.05625</v>
      </c>
      <c r="AD34" s="1040" t="s">
        <v>957</v>
      </c>
      <c r="AE34" s="55" t="n">
        <f aca="false">(AC34+AB34)-(Y34+X34)</f>
        <v>0.650694444444445</v>
      </c>
      <c r="AF34" s="1038" t="n">
        <v>45592</v>
      </c>
      <c r="AG34" s="1039" t="n">
        <v>0.0569444444444444</v>
      </c>
      <c r="AH34" s="1040" t="s">
        <v>957</v>
      </c>
      <c r="AI34" s="54" t="s">
        <v>1207</v>
      </c>
      <c r="AJ34" s="55" t="n">
        <f aca="false">(AG34+AF34)-(U34+T34)</f>
        <v>2.37083333333333</v>
      </c>
      <c r="AK34" s="1040"/>
      <c r="AL34" s="1040"/>
      <c r="AM34" s="1040"/>
      <c r="AN34" s="55" t="n">
        <f aca="false">(AL34+AK34)-(U34+T34)</f>
        <v>-45589.6861111111</v>
      </c>
      <c r="AO34" s="1038"/>
      <c r="AP34" s="1039"/>
      <c r="AQ34" s="57" t="n">
        <f aca="false">(AP34+AO34)-(U34+T34)</f>
        <v>-45589.6861111111</v>
      </c>
      <c r="AR34" s="1038"/>
      <c r="AS34" s="1039"/>
      <c r="AT34" s="1040"/>
      <c r="AU34" s="59" t="n">
        <f aca="false">(AS34+AR34)-(U34+T34)</f>
        <v>-45589.6861111111</v>
      </c>
      <c r="AV34" s="61"/>
      <c r="AW34" s="61" t="s">
        <v>1271</v>
      </c>
      <c r="AX34" s="61" t="s">
        <v>90</v>
      </c>
      <c r="AY34" s="61" t="s">
        <v>91</v>
      </c>
      <c r="AZ34" s="61" t="s">
        <v>106</v>
      </c>
      <c r="BA34" s="1045" t="s">
        <v>159</v>
      </c>
      <c r="BB34" s="1046" t="s">
        <v>1272</v>
      </c>
      <c r="BC34" s="1050" t="s">
        <v>1273</v>
      </c>
      <c r="BD34" s="1053" t="s">
        <v>1050</v>
      </c>
      <c r="BE34" s="68" t="s">
        <v>64</v>
      </c>
      <c r="BF34" s="68"/>
      <c r="BJ34" s="1067"/>
      <c r="BK34" s="1067"/>
      <c r="BL34" s="1067"/>
      <c r="BM34" s="1067"/>
      <c r="BN34" s="1067"/>
      <c r="BO34" s="1067"/>
      <c r="BP34" s="1067"/>
      <c r="BQ34" s="1067"/>
      <c r="BR34" s="99"/>
      <c r="BS34" s="99"/>
      <c r="BT34" s="99"/>
      <c r="BU34" s="1064" t="s">
        <v>214</v>
      </c>
      <c r="BV34" s="1064" t="n">
        <v>0</v>
      </c>
      <c r="BW34" s="1068" t="n">
        <f aca="false">BV34/BV36</f>
        <v>0</v>
      </c>
      <c r="BX34" s="478"/>
      <c r="BY34" s="478"/>
      <c r="BZ34" s="478"/>
      <c r="CA34" s="1067"/>
      <c r="CB34" s="1067"/>
      <c r="CD34" s="99"/>
      <c r="CE34" s="99"/>
      <c r="CF34" s="1064" t="s">
        <v>189</v>
      </c>
      <c r="CG34" s="1064" t="n">
        <v>3</v>
      </c>
      <c r="CH34" s="1068" t="n">
        <f aca="false">CG34/CG37</f>
        <v>0.1875</v>
      </c>
      <c r="CI34" s="1067"/>
      <c r="CJ34" s="1067"/>
      <c r="CK34" s="1067"/>
      <c r="CL34" s="1067"/>
      <c r="CM34" s="1067"/>
      <c r="CN34" s="478"/>
      <c r="CO34" s="99"/>
      <c r="CP34" s="99"/>
      <c r="CQ34" s="1064" t="s">
        <v>214</v>
      </c>
      <c r="CR34" s="1064" t="n">
        <v>1</v>
      </c>
      <c r="CS34" s="1068" t="n">
        <f aca="false">CR34/CR36</f>
        <v>0.1</v>
      </c>
      <c r="CT34" s="478"/>
      <c r="CU34" s="478"/>
      <c r="CV34" s="478"/>
      <c r="CW34" s="1067"/>
      <c r="CX34" s="1067"/>
      <c r="CY34" s="1067"/>
      <c r="CZ34" s="478"/>
    </row>
    <row r="35" customFormat="false" ht="15" hidden="false" customHeight="true" outlineLevel="0" collapsed="false">
      <c r="A35" s="1033"/>
      <c r="B35" s="430" t="n">
        <v>33</v>
      </c>
      <c r="C35" s="741" t="n">
        <v>3082</v>
      </c>
      <c r="D35" s="1034" t="n">
        <v>30099044</v>
      </c>
      <c r="E35" s="1035" t="s">
        <v>53</v>
      </c>
      <c r="F35" s="1035" t="s">
        <v>44</v>
      </c>
      <c r="G35" s="1035" t="s">
        <v>45</v>
      </c>
      <c r="H35" s="1035" t="s">
        <v>350</v>
      </c>
      <c r="I35" s="1036" t="n">
        <v>45591.4055555556</v>
      </c>
      <c r="J35" s="1035" t="s">
        <v>77</v>
      </c>
      <c r="K35" s="1052" t="s">
        <v>71</v>
      </c>
      <c r="L35" s="1038" t="n">
        <v>45591</v>
      </c>
      <c r="M35" s="1039" t="n">
        <v>0.405555555555556</v>
      </c>
      <c r="N35" s="1040" t="s">
        <v>957</v>
      </c>
      <c r="O35" s="1038" t="n">
        <v>45591</v>
      </c>
      <c r="P35" s="1039" t="n">
        <v>0.405555555555556</v>
      </c>
      <c r="Q35" s="1038" t="n">
        <v>45591</v>
      </c>
      <c r="R35" s="1039" t="n">
        <v>0.447916666666667</v>
      </c>
      <c r="S35" s="1041" t="s">
        <v>957</v>
      </c>
      <c r="T35" s="1038" t="n">
        <v>45591</v>
      </c>
      <c r="U35" s="1039" t="n">
        <v>0.451388888888889</v>
      </c>
      <c r="V35" s="1041" t="s">
        <v>957</v>
      </c>
      <c r="W35" s="1042" t="n">
        <f aca="false">(U35+T35)-(P35+O35)</f>
        <v>0.0458333333333333</v>
      </c>
      <c r="X35" s="1038" t="n">
        <v>45592</v>
      </c>
      <c r="Y35" s="1039" t="n">
        <v>0.05625</v>
      </c>
      <c r="Z35" s="1041" t="s">
        <v>957</v>
      </c>
      <c r="AA35" s="55" t="n">
        <f aca="false">(Y35+X35)-(U35+T35)</f>
        <v>0.604861111111111</v>
      </c>
      <c r="AB35" s="1038" t="n">
        <v>45592</v>
      </c>
      <c r="AC35" s="1039" t="n">
        <v>0.05625</v>
      </c>
      <c r="AD35" s="1040" t="s">
        <v>957</v>
      </c>
      <c r="AE35" s="55" t="n">
        <f aca="false">(AC35+AB35)-(Y35+X35)</f>
        <v>0</v>
      </c>
      <c r="AF35" s="1038" t="n">
        <v>45592</v>
      </c>
      <c r="AG35" s="1039" t="n">
        <v>0.0569444444444444</v>
      </c>
      <c r="AH35" s="1040" t="s">
        <v>957</v>
      </c>
      <c r="AI35" s="54" t="s">
        <v>1207</v>
      </c>
      <c r="AJ35" s="55" t="n">
        <f aca="false">(AG35+AF35)-(U35+T35)</f>
        <v>0.605555555555556</v>
      </c>
      <c r="AK35" s="1040"/>
      <c r="AL35" s="1040"/>
      <c r="AM35" s="1040"/>
      <c r="AN35" s="55" t="n">
        <f aca="false">(AL35+AK35)-(U35+T35)</f>
        <v>-45591.4513888889</v>
      </c>
      <c r="AO35" s="1038" t="n">
        <v>45591</v>
      </c>
      <c r="AP35" s="1039" t="n">
        <v>0.461805555555556</v>
      </c>
      <c r="AQ35" s="57" t="n">
        <f aca="false">(AP35+AO35)-(U35+T35)</f>
        <v>0.0104166666666667</v>
      </c>
      <c r="AR35" s="1038" t="n">
        <v>45598</v>
      </c>
      <c r="AS35" s="1054" t="n">
        <v>0.920833333333333</v>
      </c>
      <c r="AT35" s="1040" t="s">
        <v>957</v>
      </c>
      <c r="AU35" s="59" t="n">
        <f aca="false">(AS35+AR35)-(U35+T35)</f>
        <v>7.46944444444444</v>
      </c>
      <c r="AV35" s="61"/>
      <c r="AW35" s="61"/>
      <c r="AX35" s="61" t="s">
        <v>90</v>
      </c>
      <c r="AY35" s="61" t="s">
        <v>72</v>
      </c>
      <c r="AZ35" s="61" t="s">
        <v>73</v>
      </c>
      <c r="BA35" s="1045" t="s">
        <v>263</v>
      </c>
      <c r="BB35" s="1046" t="s">
        <v>1274</v>
      </c>
      <c r="BC35" s="1050" t="s">
        <v>1275</v>
      </c>
      <c r="BD35" s="1053" t="s">
        <v>1050</v>
      </c>
      <c r="BE35" s="68" t="s">
        <v>64</v>
      </c>
      <c r="BF35" s="68"/>
      <c r="BJ35" s="1067"/>
      <c r="BK35" s="1067"/>
      <c r="BL35" s="1067"/>
      <c r="BM35" s="1067"/>
      <c r="BN35" s="1067"/>
      <c r="BO35" s="1067"/>
      <c r="BP35" s="1067"/>
      <c r="BQ35" s="1067"/>
      <c r="BR35" s="99"/>
      <c r="BS35" s="99"/>
      <c r="BT35" s="99"/>
      <c r="BU35" s="1064" t="s">
        <v>218</v>
      </c>
      <c r="BV35" s="1064" t="n">
        <v>0</v>
      </c>
      <c r="BW35" s="1068" t="n">
        <f aca="false">BV35/BV36</f>
        <v>0</v>
      </c>
      <c r="BX35" s="478"/>
      <c r="BY35" s="478"/>
      <c r="BZ35" s="478"/>
      <c r="CA35" s="1067"/>
      <c r="CB35" s="1067"/>
      <c r="CC35" s="99"/>
      <c r="CD35" s="99"/>
      <c r="CE35" s="99"/>
      <c r="CF35" s="1064" t="s">
        <v>193</v>
      </c>
      <c r="CG35" s="1064" t="n">
        <v>13</v>
      </c>
      <c r="CH35" s="1068" t="n">
        <f aca="false">CG35/CG37</f>
        <v>0.8125</v>
      </c>
      <c r="CI35" s="1067"/>
      <c r="CJ35" s="1067"/>
      <c r="CK35" s="1067"/>
      <c r="CL35" s="1067"/>
      <c r="CM35" s="1067"/>
      <c r="CN35" s="478"/>
      <c r="CO35" s="99"/>
      <c r="CP35" s="99"/>
      <c r="CQ35" s="1064" t="s">
        <v>218</v>
      </c>
      <c r="CR35" s="1064" t="n">
        <v>1</v>
      </c>
      <c r="CS35" s="1068" t="n">
        <f aca="false">CR35/CR36</f>
        <v>0.1</v>
      </c>
      <c r="CT35" s="478"/>
      <c r="CU35" s="478"/>
      <c r="CV35" s="478"/>
      <c r="CW35" s="1067"/>
      <c r="CX35" s="1067"/>
      <c r="CY35" s="1067"/>
      <c r="CZ35" s="478"/>
    </row>
    <row r="36" customFormat="false" ht="15" hidden="false" customHeight="true" outlineLevel="0" collapsed="false">
      <c r="A36" s="1033"/>
      <c r="B36" s="430" t="n">
        <v>34</v>
      </c>
      <c r="C36" s="741" t="n">
        <v>3085</v>
      </c>
      <c r="D36" s="1034" t="n">
        <v>30081929</v>
      </c>
      <c r="E36" s="1035" t="s">
        <v>53</v>
      </c>
      <c r="F36" s="1035" t="s">
        <v>44</v>
      </c>
      <c r="G36" s="1035" t="s">
        <v>45</v>
      </c>
      <c r="H36" s="1035" t="s">
        <v>465</v>
      </c>
      <c r="I36" s="1036" t="n">
        <v>45591.5368055556</v>
      </c>
      <c r="J36" s="1035" t="s">
        <v>970</v>
      </c>
      <c r="K36" s="1052" t="s">
        <v>71</v>
      </c>
      <c r="L36" s="1038" t="n">
        <v>45591</v>
      </c>
      <c r="M36" s="1039" t="n">
        <v>0.536805555555556</v>
      </c>
      <c r="N36" s="1040" t="s">
        <v>995</v>
      </c>
      <c r="O36" s="1038" t="n">
        <v>45591</v>
      </c>
      <c r="P36" s="1039" t="n">
        <v>0.536805555555556</v>
      </c>
      <c r="Q36" s="1038" t="n">
        <v>45591</v>
      </c>
      <c r="R36" s="1039" t="n">
        <v>0.588194444444445</v>
      </c>
      <c r="S36" s="1041" t="s">
        <v>995</v>
      </c>
      <c r="T36" s="1038" t="n">
        <v>45591</v>
      </c>
      <c r="U36" s="1039" t="n">
        <v>0.588888888888889</v>
      </c>
      <c r="V36" s="1041" t="s">
        <v>995</v>
      </c>
      <c r="W36" s="1042" t="n">
        <f aca="false">(U36+T36)-(P36+O36)</f>
        <v>0.0520833333333333</v>
      </c>
      <c r="X36" s="1038" t="n">
        <v>45592</v>
      </c>
      <c r="Y36" s="1039" t="n">
        <v>0.0326388888888889</v>
      </c>
      <c r="Z36" s="1041" t="s">
        <v>995</v>
      </c>
      <c r="AA36" s="55" t="n">
        <f aca="false">(Y36+X36)-(U36+T36)</f>
        <v>0.44375</v>
      </c>
      <c r="AB36" s="1038"/>
      <c r="AC36" s="1040"/>
      <c r="AD36" s="1040"/>
      <c r="AE36" s="55" t="n">
        <f aca="false">(AC36+AB36)-(Y36+X36)</f>
        <v>-45592.0326388889</v>
      </c>
      <c r="AF36" s="1038"/>
      <c r="AG36" s="1040"/>
      <c r="AH36" s="1040"/>
      <c r="AI36" s="54"/>
      <c r="AJ36" s="55" t="n">
        <f aca="false">(AG36+AF36)-(U36+T36)</f>
        <v>-45591.5888888889</v>
      </c>
      <c r="AK36" s="1040"/>
      <c r="AL36" s="1040"/>
      <c r="AM36" s="1040"/>
      <c r="AN36" s="55" t="n">
        <f aca="false">(AL36+AK36)-(U36+T36)</f>
        <v>-45591.5888888889</v>
      </c>
      <c r="AO36" s="1038" t="n">
        <v>45592</v>
      </c>
      <c r="AP36" s="1039" t="n">
        <v>0.714583333333333</v>
      </c>
      <c r="AQ36" s="57" t="n">
        <f aca="false">(AP36+AO36)-(U36+T36)</f>
        <v>1.12569444444444</v>
      </c>
      <c r="AR36" s="1038" t="n">
        <v>45595</v>
      </c>
      <c r="AS36" s="1039" t="n">
        <v>0.649305555555556</v>
      </c>
      <c r="AT36" s="1040" t="s">
        <v>995</v>
      </c>
      <c r="AU36" s="59" t="n">
        <f aca="false">(AS36+AR36)-(U36+T36)</f>
        <v>4.06041666666667</v>
      </c>
      <c r="AV36" s="61"/>
      <c r="AW36" s="61"/>
      <c r="AX36" s="61"/>
      <c r="AY36" s="61"/>
      <c r="AZ36" s="61"/>
      <c r="BA36" s="61"/>
      <c r="BB36" s="1046" t="s">
        <v>1276</v>
      </c>
      <c r="BC36" s="1050" t="s">
        <v>1277</v>
      </c>
      <c r="BD36" s="1048" t="s">
        <v>698</v>
      </c>
      <c r="BE36" s="68" t="s">
        <v>64</v>
      </c>
      <c r="BF36" s="68"/>
      <c r="BM36" s="1067"/>
      <c r="BN36" s="1067"/>
      <c r="BO36" s="1067"/>
      <c r="BP36" s="1067"/>
      <c r="BQ36" s="1067"/>
      <c r="BR36" s="99"/>
      <c r="BS36" s="99"/>
      <c r="BT36" s="99"/>
      <c r="BU36" s="1065" t="s">
        <v>139</v>
      </c>
      <c r="BV36" s="1065" t="n">
        <f aca="false">BV32+BV33+BV34+BV35</f>
        <v>10</v>
      </c>
      <c r="BW36" s="575" t="n">
        <f aca="false">BW32+BW33+BW34+BW35</f>
        <v>1</v>
      </c>
      <c r="BX36" s="478"/>
      <c r="BY36" s="478"/>
      <c r="BZ36" s="478"/>
      <c r="CA36" s="1067"/>
      <c r="CB36" s="1067"/>
      <c r="CC36" s="99"/>
      <c r="CD36" s="99"/>
      <c r="CE36" s="99"/>
      <c r="CF36" s="1064" t="s">
        <v>199</v>
      </c>
      <c r="CG36" s="1064" t="n">
        <v>0</v>
      </c>
      <c r="CH36" s="1068" t="n">
        <f aca="false">CG36/CG37</f>
        <v>0</v>
      </c>
      <c r="CI36" s="478"/>
      <c r="CJ36" s="478"/>
      <c r="CK36" s="478"/>
      <c r="CL36" s="1067"/>
      <c r="CM36" s="1067"/>
      <c r="CN36" s="478"/>
      <c r="CO36" s="99"/>
      <c r="CP36" s="99"/>
      <c r="CQ36" s="1065" t="s">
        <v>139</v>
      </c>
      <c r="CR36" s="1065" t="n">
        <f aca="false">CR32+CR33+CR34+CR35</f>
        <v>10</v>
      </c>
      <c r="CS36" s="575" t="n">
        <f aca="false">CS32+CS33+CS34+CS35</f>
        <v>1</v>
      </c>
      <c r="CT36" s="478"/>
      <c r="CU36" s="478"/>
      <c r="CV36" s="478"/>
      <c r="CW36" s="1067"/>
      <c r="CX36" s="1067"/>
      <c r="CY36" s="1067"/>
      <c r="DA36" s="478"/>
    </row>
    <row r="37" customFormat="false" ht="15" hidden="false" customHeight="true" outlineLevel="0" collapsed="false">
      <c r="A37" s="1033"/>
      <c r="B37" s="436" t="n">
        <v>35</v>
      </c>
      <c r="C37" s="741" t="n">
        <v>3087</v>
      </c>
      <c r="D37" s="1034" t="n">
        <v>30342313</v>
      </c>
      <c r="E37" s="1035" t="s">
        <v>49</v>
      </c>
      <c r="F37" s="1035" t="s">
        <v>44</v>
      </c>
      <c r="G37" s="1035" t="s">
        <v>54</v>
      </c>
      <c r="H37" s="1035" t="s">
        <v>96</v>
      </c>
      <c r="I37" s="1036" t="n">
        <v>45592.7180555556</v>
      </c>
      <c r="J37" s="1035" t="s">
        <v>51</v>
      </c>
      <c r="K37" s="1052" t="s">
        <v>48</v>
      </c>
      <c r="L37" s="1038" t="n">
        <v>45592</v>
      </c>
      <c r="M37" s="1039" t="n">
        <v>0.718055555555556</v>
      </c>
      <c r="N37" s="1040" t="s">
        <v>961</v>
      </c>
      <c r="O37" s="1038" t="n">
        <v>45592</v>
      </c>
      <c r="P37" s="1039" t="n">
        <v>0.718055555555556</v>
      </c>
      <c r="Q37" s="1038"/>
      <c r="R37" s="1039"/>
      <c r="S37" s="1040"/>
      <c r="T37" s="1038" t="n">
        <v>45592</v>
      </c>
      <c r="U37" s="1039" t="n">
        <v>0.724305555555556</v>
      </c>
      <c r="V37" s="1040" t="s">
        <v>961</v>
      </c>
      <c r="W37" s="1042" t="n">
        <f aca="false">(U37+T37)-(P37+O37)</f>
        <v>0.00625</v>
      </c>
      <c r="X37" s="1038" t="n">
        <v>45593</v>
      </c>
      <c r="Y37" s="1054" t="n">
        <v>0.746527777777778</v>
      </c>
      <c r="Z37" s="1040" t="s">
        <v>961</v>
      </c>
      <c r="AA37" s="55" t="n">
        <f aca="false">(Y37+X37)-(U37+T37)</f>
        <v>1.02222222222222</v>
      </c>
      <c r="AB37" s="1038"/>
      <c r="AC37" s="1040"/>
      <c r="AD37" s="1040"/>
      <c r="AE37" s="55" t="n">
        <f aca="false">(AC37+AB37)-(Y37+X37)</f>
        <v>-45593.7465277778</v>
      </c>
      <c r="AF37" s="1038"/>
      <c r="AG37" s="1040"/>
      <c r="AH37" s="1040"/>
      <c r="AI37" s="54"/>
      <c r="AJ37" s="55" t="n">
        <f aca="false">(AG37+AF37)-(U37+T37)</f>
        <v>-45592.7243055556</v>
      </c>
      <c r="AK37" s="1040"/>
      <c r="AL37" s="1040"/>
      <c r="AM37" s="1040"/>
      <c r="AN37" s="55" t="n">
        <f aca="false">(AL37+AK37)-(U37+T37)</f>
        <v>-45592.7243055556</v>
      </c>
      <c r="AO37" s="1038" t="n">
        <v>45593</v>
      </c>
      <c r="AP37" s="1039" t="n">
        <v>0.484722222222222</v>
      </c>
      <c r="AQ37" s="57" t="n">
        <f aca="false">(AP37+AO37)-(U37+T37)</f>
        <v>0.760416666666667</v>
      </c>
      <c r="AR37" s="1038" t="n">
        <v>45593</v>
      </c>
      <c r="AS37" s="1054" t="n">
        <v>0.746527777777778</v>
      </c>
      <c r="AT37" s="1040" t="s">
        <v>961</v>
      </c>
      <c r="AU37" s="59" t="n">
        <f aca="false">(AS37+AR37)-(U37+T37)</f>
        <v>1.02222222222222</v>
      </c>
      <c r="AV37" s="61"/>
      <c r="AW37" s="61" t="s">
        <v>1278</v>
      </c>
      <c r="AX37" s="61" t="s">
        <v>90</v>
      </c>
      <c r="AY37" s="61" t="s">
        <v>72</v>
      </c>
      <c r="AZ37" s="61" t="s">
        <v>73</v>
      </c>
      <c r="BA37" s="1045" t="s">
        <v>371</v>
      </c>
      <c r="BB37" s="1046" t="s">
        <v>1279</v>
      </c>
      <c r="BC37" s="1050" t="s">
        <v>1280</v>
      </c>
      <c r="BD37" s="1048" t="s">
        <v>700</v>
      </c>
      <c r="BE37" s="68" t="s">
        <v>64</v>
      </c>
      <c r="BF37" s="68"/>
      <c r="BJ37" s="1067"/>
      <c r="BK37" s="1067"/>
      <c r="BL37" s="1067"/>
      <c r="BM37" s="1067"/>
      <c r="BN37" s="1067"/>
      <c r="BO37" s="1067"/>
      <c r="BP37" s="1067"/>
      <c r="BQ37" s="1067"/>
      <c r="BR37" s="99"/>
      <c r="BS37" s="99"/>
      <c r="BT37" s="99"/>
      <c r="BU37" s="1067"/>
      <c r="BV37" s="1067"/>
      <c r="BW37" s="1067"/>
      <c r="BX37" s="1067"/>
      <c r="BY37" s="1067"/>
      <c r="BZ37" s="1067"/>
      <c r="CA37" s="1067"/>
      <c r="CB37" s="1067"/>
      <c r="CC37" s="99"/>
      <c r="CD37" s="99"/>
      <c r="CE37" s="99"/>
      <c r="CF37" s="1065" t="s">
        <v>139</v>
      </c>
      <c r="CG37" s="1065" t="n">
        <f aca="false">CG34+CG35+CG36</f>
        <v>16</v>
      </c>
      <c r="CH37" s="575" t="n">
        <f aca="false">CH34+CH35+CH36</f>
        <v>1</v>
      </c>
      <c r="CI37" s="1067"/>
      <c r="CJ37" s="478"/>
      <c r="CK37" s="478"/>
      <c r="CL37" s="1067"/>
      <c r="CM37" s="1067"/>
      <c r="CN37" s="478"/>
      <c r="CO37" s="99"/>
      <c r="CP37" s="99"/>
      <c r="CQ37" s="1067"/>
      <c r="CR37" s="1067"/>
      <c r="CS37" s="1067"/>
      <c r="CT37" s="1067"/>
      <c r="CU37" s="1067"/>
      <c r="CV37" s="1067"/>
      <c r="CW37" s="1067"/>
      <c r="CX37" s="1067"/>
      <c r="CY37" s="1067"/>
    </row>
    <row r="38" customFormat="false" ht="15" hidden="false" customHeight="true" outlineLevel="0" collapsed="false">
      <c r="A38" s="324" t="n">
        <v>5</v>
      </c>
      <c r="B38" s="430" t="n">
        <v>36</v>
      </c>
      <c r="C38" s="741" t="n">
        <v>3096</v>
      </c>
      <c r="D38" s="1034" t="n">
        <v>30031474</v>
      </c>
      <c r="E38" s="1035" t="s">
        <v>53</v>
      </c>
      <c r="F38" s="1035" t="s">
        <v>44</v>
      </c>
      <c r="G38" s="1035" t="s">
        <v>54</v>
      </c>
      <c r="H38" s="1035" t="s">
        <v>166</v>
      </c>
      <c r="I38" s="1036" t="n">
        <v>45595.5277777778</v>
      </c>
      <c r="J38" s="1035" t="s">
        <v>970</v>
      </c>
      <c r="K38" s="1052" t="s">
        <v>71</v>
      </c>
      <c r="L38" s="1038" t="n">
        <v>45595</v>
      </c>
      <c r="M38" s="1039" t="n">
        <v>0.521527777777778</v>
      </c>
      <c r="N38" s="1040" t="s">
        <v>995</v>
      </c>
      <c r="O38" s="1038" t="n">
        <v>45595</v>
      </c>
      <c r="P38" s="1039" t="n">
        <v>0.527777777777778</v>
      </c>
      <c r="Q38" s="1038" t="n">
        <v>45595</v>
      </c>
      <c r="R38" s="1039" t="n">
        <v>0.556944444444445</v>
      </c>
      <c r="S38" s="1041" t="s">
        <v>995</v>
      </c>
      <c r="T38" s="1038" t="n">
        <v>45595</v>
      </c>
      <c r="U38" s="1039" t="n">
        <v>0.556944444444445</v>
      </c>
      <c r="V38" s="1041" t="s">
        <v>995</v>
      </c>
      <c r="W38" s="1042" t="n">
        <f aca="false">(U38+T38)-(P38+O38)</f>
        <v>0.0291666666666667</v>
      </c>
      <c r="X38" s="1038" t="n">
        <v>45595</v>
      </c>
      <c r="Y38" s="1039" t="n">
        <v>0.557638888888889</v>
      </c>
      <c r="Z38" s="1041" t="s">
        <v>995</v>
      </c>
      <c r="AA38" s="55" t="n">
        <f aca="false">(Y38+X38)-(U38+T38)</f>
        <v>0.000694444444444445</v>
      </c>
      <c r="AB38" s="1038" t="n">
        <v>45596</v>
      </c>
      <c r="AC38" s="1039" t="n">
        <v>0.821527777777778</v>
      </c>
      <c r="AD38" s="1040" t="s">
        <v>995</v>
      </c>
      <c r="AE38" s="55" t="n">
        <f aca="false">(AC38+AB38)-(Y38+X38)</f>
        <v>1.26388888888889</v>
      </c>
      <c r="AF38" s="1038"/>
      <c r="AG38" s="1040"/>
      <c r="AH38" s="1040"/>
      <c r="AI38" s="54"/>
      <c r="AJ38" s="55" t="n">
        <f aca="false">(AG38+AF38)-(U38+T38)</f>
        <v>-45595.5569444444</v>
      </c>
      <c r="AK38" s="1040"/>
      <c r="AL38" s="1040"/>
      <c r="AM38" s="1040"/>
      <c r="AN38" s="55" t="n">
        <f aca="false">(AL38+AK38)-(U38+T38)</f>
        <v>-45595.5569444444</v>
      </c>
      <c r="AO38" s="1038" t="n">
        <v>45596</v>
      </c>
      <c r="AP38" s="1039" t="n">
        <v>0.503472222222222</v>
      </c>
      <c r="AQ38" s="57" t="n">
        <f aca="false">(AP38+AO38)-(U38+T38)</f>
        <v>0.946527777777778</v>
      </c>
      <c r="AR38" s="1038" t="n">
        <v>45599</v>
      </c>
      <c r="AS38" s="1039" t="n">
        <v>0.854861111111111</v>
      </c>
      <c r="AT38" s="1040" t="s">
        <v>995</v>
      </c>
      <c r="AU38" s="59" t="n">
        <f aca="false">(AS38+AR38)-(U38+T38)</f>
        <v>4.29791666666667</v>
      </c>
      <c r="AV38" s="61"/>
      <c r="AW38" s="61" t="s">
        <v>1281</v>
      </c>
      <c r="AX38" s="61" t="s">
        <v>90</v>
      </c>
      <c r="AY38" s="61" t="s">
        <v>91</v>
      </c>
      <c r="AZ38" s="61" t="s">
        <v>589</v>
      </c>
      <c r="BA38" s="1045" t="s">
        <v>196</v>
      </c>
      <c r="BB38" s="1046" t="s">
        <v>1282</v>
      </c>
      <c r="BC38" s="1050" t="s">
        <v>1283</v>
      </c>
      <c r="BD38" s="1048" t="s">
        <v>700</v>
      </c>
      <c r="BE38" s="68" t="s">
        <v>64</v>
      </c>
      <c r="BF38" s="68"/>
      <c r="BJ38" s="1067"/>
      <c r="BK38" s="1067"/>
      <c r="BL38" s="1067"/>
      <c r="BM38" s="1067"/>
      <c r="BN38" s="1067"/>
      <c r="BO38" s="1067"/>
      <c r="BP38" s="1067"/>
      <c r="BQ38" s="1067"/>
      <c r="BR38" s="99"/>
      <c r="BS38" s="99"/>
      <c r="BT38" s="99"/>
      <c r="BU38" s="478"/>
      <c r="BV38" s="478"/>
      <c r="BW38" s="478"/>
      <c r="BX38" s="478"/>
      <c r="BY38" s="478"/>
      <c r="BZ38" s="478"/>
      <c r="CA38" s="478"/>
      <c r="CB38" s="478"/>
      <c r="CC38" s="99"/>
      <c r="CD38" s="99"/>
      <c r="CE38" s="99"/>
      <c r="CF38" s="1064" t="s">
        <v>206</v>
      </c>
      <c r="CG38" s="1064" t="n">
        <v>8</v>
      </c>
      <c r="CH38" s="1068" t="n">
        <f aca="false">CG38/CG42</f>
        <v>0.5</v>
      </c>
      <c r="CI38" s="1067"/>
      <c r="CJ38" s="478"/>
      <c r="CK38" s="1067"/>
      <c r="CL38" s="1067"/>
      <c r="CM38" s="1067"/>
      <c r="CN38" s="478"/>
      <c r="CO38" s="99"/>
      <c r="CP38" s="99"/>
      <c r="CQ38" s="1067"/>
      <c r="CR38" s="1067"/>
      <c r="CS38" s="1067"/>
      <c r="CT38" s="1067"/>
      <c r="CU38" s="1067"/>
      <c r="CV38" s="1067"/>
      <c r="CW38" s="1067"/>
      <c r="CX38" s="1067"/>
      <c r="CY38" s="1067"/>
      <c r="DA38" s="478"/>
      <c r="DB38" s="478"/>
    </row>
    <row r="39" customFormat="false" ht="15" hidden="false" customHeight="true" outlineLevel="0" collapsed="false">
      <c r="A39" s="324"/>
      <c r="B39" s="436" t="n">
        <v>37</v>
      </c>
      <c r="C39" s="770" t="n">
        <v>3100</v>
      </c>
      <c r="D39" s="1034" t="n">
        <v>1507203</v>
      </c>
      <c r="E39" s="1035" t="s">
        <v>56</v>
      </c>
      <c r="F39" s="1035" t="s">
        <v>44</v>
      </c>
      <c r="G39" s="1035" t="s">
        <v>45</v>
      </c>
      <c r="H39" s="1035" t="s">
        <v>465</v>
      </c>
      <c r="I39" s="1036" t="n">
        <v>45595.7069444444</v>
      </c>
      <c r="J39" s="1035" t="s">
        <v>970</v>
      </c>
      <c r="K39" s="1052" t="s">
        <v>48</v>
      </c>
      <c r="L39" s="1038" t="n">
        <v>45595</v>
      </c>
      <c r="M39" s="1039" t="n">
        <v>0.698611111111111</v>
      </c>
      <c r="N39" s="1040" t="s">
        <v>995</v>
      </c>
      <c r="O39" s="1038" t="n">
        <v>45595</v>
      </c>
      <c r="P39" s="1039" t="n">
        <v>0.706944444444444</v>
      </c>
      <c r="Q39" s="1038" t="n">
        <v>45596</v>
      </c>
      <c r="R39" s="1039" t="n">
        <v>0.758333333333333</v>
      </c>
      <c r="S39" s="1041" t="s">
        <v>957</v>
      </c>
      <c r="T39" s="1038" t="n">
        <v>45596</v>
      </c>
      <c r="U39" s="1039" t="n">
        <v>0.776388888888889</v>
      </c>
      <c r="V39" s="1041" t="s">
        <v>957</v>
      </c>
      <c r="W39" s="1042" t="n">
        <f aca="false">(U39+T39)-(P39+O39)</f>
        <v>1.06944444444444</v>
      </c>
      <c r="X39" s="1038" t="n">
        <v>45598</v>
      </c>
      <c r="Y39" s="1039" t="n">
        <v>0.419444444444444</v>
      </c>
      <c r="Z39" s="1041" t="s">
        <v>995</v>
      </c>
      <c r="AA39" s="55" t="n">
        <f aca="false">(Y39+X39)-(U39+T39)</f>
        <v>1.64305555555556</v>
      </c>
      <c r="AB39" s="1038" t="n">
        <v>45598</v>
      </c>
      <c r="AC39" s="1039" t="n">
        <v>0.789583333333333</v>
      </c>
      <c r="AD39" s="1040" t="s">
        <v>961</v>
      </c>
      <c r="AE39" s="55" t="n">
        <f aca="false">(AC39+AB39)-(Y39+X39)</f>
        <v>0.370138888888889</v>
      </c>
      <c r="AF39" s="1038" t="n">
        <v>45598</v>
      </c>
      <c r="AG39" s="1039" t="n">
        <v>0.790277777777778</v>
      </c>
      <c r="AH39" s="1040" t="s">
        <v>961</v>
      </c>
      <c r="AI39" s="54" t="s">
        <v>1207</v>
      </c>
      <c r="AJ39" s="55" t="n">
        <f aca="false">(AG39+AF39)-(U39+T39)</f>
        <v>2.01388888888889</v>
      </c>
      <c r="AK39" s="1040"/>
      <c r="AL39" s="1040"/>
      <c r="AM39" s="1040"/>
      <c r="AN39" s="55" t="n">
        <f aca="false">(AL39+AK39)-(U39+T39)</f>
        <v>-45596.7763888889</v>
      </c>
      <c r="AO39" s="1038" t="n">
        <v>45599</v>
      </c>
      <c r="AP39" s="1039" t="n">
        <v>0.406944444444445</v>
      </c>
      <c r="AQ39" s="57" t="n">
        <f aca="false">(AP39+AO39)-(U39+T39)</f>
        <v>2.63055555555556</v>
      </c>
      <c r="AR39" s="1038" t="n">
        <v>45598</v>
      </c>
      <c r="AS39" s="1039" t="n">
        <v>0.660416666666667</v>
      </c>
      <c r="AT39" s="1040" t="s">
        <v>961</v>
      </c>
      <c r="AU39" s="59" t="n">
        <f aca="false">(AS39+AR39)-(U39+T39)</f>
        <v>1.88402777777778</v>
      </c>
      <c r="AV39" s="61"/>
      <c r="AW39" s="61"/>
      <c r="AX39" s="61" t="s">
        <v>58</v>
      </c>
      <c r="AY39" s="61" t="s">
        <v>572</v>
      </c>
      <c r="AZ39" s="43" t="s">
        <v>1284</v>
      </c>
      <c r="BA39" s="1045" t="s">
        <v>1285</v>
      </c>
      <c r="BB39" s="1046" t="s">
        <v>1286</v>
      </c>
      <c r="BC39" s="1050" t="s">
        <v>1287</v>
      </c>
      <c r="BD39" s="1048" t="s">
        <v>698</v>
      </c>
      <c r="BE39" s="68" t="s">
        <v>64</v>
      </c>
      <c r="BF39" s="68"/>
      <c r="BJ39" s="1067"/>
      <c r="BK39" s="1067"/>
      <c r="BL39" s="1067"/>
      <c r="BM39" s="1067"/>
      <c r="BN39" s="1067"/>
      <c r="BO39" s="1067"/>
      <c r="BP39" s="1067"/>
      <c r="BQ39" s="1067"/>
      <c r="BR39" s="99"/>
      <c r="BS39" s="99"/>
      <c r="BT39" s="99"/>
      <c r="BU39" s="557"/>
      <c r="BV39" s="557"/>
      <c r="BW39" s="557"/>
      <c r="BX39" s="557"/>
      <c r="BY39" s="557"/>
      <c r="BZ39" s="557"/>
      <c r="CA39" s="557"/>
      <c r="CB39" s="478"/>
      <c r="CC39" s="99"/>
      <c r="CD39" s="99"/>
      <c r="CE39" s="99"/>
      <c r="CF39" s="1064" t="s">
        <v>210</v>
      </c>
      <c r="CG39" s="1064" t="n">
        <v>5</v>
      </c>
      <c r="CH39" s="1068" t="n">
        <f aca="false">CG39/CG42</f>
        <v>0.3125</v>
      </c>
      <c r="CI39" s="1067"/>
      <c r="CJ39" s="478"/>
      <c r="CK39" s="1067"/>
      <c r="CL39" s="1067"/>
      <c r="CM39" s="1067"/>
      <c r="CN39" s="478"/>
      <c r="CO39" s="99"/>
      <c r="CP39" s="99"/>
      <c r="CQ39" s="99"/>
      <c r="CR39" s="99"/>
      <c r="CS39" s="99"/>
      <c r="CT39" s="99"/>
      <c r="CU39" s="99"/>
      <c r="CV39" s="99"/>
      <c r="CW39" s="478"/>
      <c r="CX39" s="478"/>
      <c r="CY39" s="478"/>
      <c r="DA39" s="478"/>
      <c r="DB39" s="478"/>
      <c r="XFD39" s="1046"/>
    </row>
    <row r="40" customFormat="false" ht="15" hidden="false" customHeight="true" outlineLevel="0" collapsed="false">
      <c r="A40" s="324"/>
      <c r="B40" s="430" t="n">
        <v>38</v>
      </c>
      <c r="C40" s="741" t="n">
        <v>3097</v>
      </c>
      <c r="D40" s="1034" t="n">
        <v>30352349</v>
      </c>
      <c r="E40" s="1035" t="s">
        <v>56</v>
      </c>
      <c r="F40" s="1035" t="s">
        <v>69</v>
      </c>
      <c r="G40" s="1035" t="s">
        <v>54</v>
      </c>
      <c r="H40" s="1035" t="s">
        <v>342</v>
      </c>
      <c r="I40" s="1036" t="n">
        <v>45595.8583333333</v>
      </c>
      <c r="J40" s="1035" t="s">
        <v>970</v>
      </c>
      <c r="K40" s="1052" t="s">
        <v>67</v>
      </c>
      <c r="L40" s="1038" t="n">
        <v>45595</v>
      </c>
      <c r="M40" s="1039" t="n">
        <v>0.652083333333333</v>
      </c>
      <c r="N40" s="1040" t="s">
        <v>995</v>
      </c>
      <c r="O40" s="1038" t="n">
        <v>45595</v>
      </c>
      <c r="P40" s="1039" t="n">
        <v>0.858333333333333</v>
      </c>
      <c r="Q40" s="1038" t="n">
        <v>45596</v>
      </c>
      <c r="R40" s="1039" t="n">
        <v>0.6125</v>
      </c>
      <c r="S40" s="1041" t="s">
        <v>995</v>
      </c>
      <c r="T40" s="1038" t="n">
        <v>45596</v>
      </c>
      <c r="U40" s="1039" t="n">
        <v>0.613194444444445</v>
      </c>
      <c r="V40" s="1041" t="s">
        <v>995</v>
      </c>
      <c r="W40" s="1042" t="n">
        <f aca="false">(U40+T40)-(P40+O40)</f>
        <v>0.754861111111111</v>
      </c>
      <c r="X40" s="1038" t="n">
        <v>45598</v>
      </c>
      <c r="Y40" s="1054" t="n">
        <v>0.784722222222222</v>
      </c>
      <c r="Z40" s="1040" t="s">
        <v>961</v>
      </c>
      <c r="AA40" s="55" t="n">
        <f aca="false">(Y40+X40)-(U40+T40)</f>
        <v>2.17152777777778</v>
      </c>
      <c r="AB40" s="1038" t="n">
        <v>45598</v>
      </c>
      <c r="AC40" s="1054" t="n">
        <v>0.789583333333333</v>
      </c>
      <c r="AD40" s="1040" t="s">
        <v>961</v>
      </c>
      <c r="AE40" s="55" t="n">
        <f aca="false">(AC40+AB40)-(Y40+X40)</f>
        <v>0.00486111111111111</v>
      </c>
      <c r="AF40" s="1038" t="n">
        <v>45598</v>
      </c>
      <c r="AG40" s="1054" t="n">
        <v>0.789583333333333</v>
      </c>
      <c r="AH40" s="1040" t="s">
        <v>961</v>
      </c>
      <c r="AI40" s="54" t="s">
        <v>1207</v>
      </c>
      <c r="AJ40" s="55" t="n">
        <f aca="false">(AG40+AF40)-(U40+T40)</f>
        <v>2.17638888888889</v>
      </c>
      <c r="AK40" s="1040"/>
      <c r="AL40" s="1040"/>
      <c r="AM40" s="1040"/>
      <c r="AN40" s="55" t="n">
        <f aca="false">(AL40+AK40)-(U40+T40)</f>
        <v>-45596.6131944444</v>
      </c>
      <c r="AO40" s="1038" t="n">
        <v>45597</v>
      </c>
      <c r="AP40" s="1039" t="n">
        <v>0.606944444444444</v>
      </c>
      <c r="AQ40" s="57" t="n">
        <f aca="false">(AP40+AO40)-(U40+T40)</f>
        <v>0.99375</v>
      </c>
      <c r="AR40" s="1038"/>
      <c r="AS40" s="1039"/>
      <c r="AT40" s="1040"/>
      <c r="AU40" s="59" t="n">
        <f aca="false">(AS40+AR40)-(U40+T40)</f>
        <v>-45596.6131944444</v>
      </c>
      <c r="AV40" s="61"/>
      <c r="AW40" s="61" t="s">
        <v>1256</v>
      </c>
      <c r="AX40" s="61" t="s">
        <v>578</v>
      </c>
      <c r="AY40" s="61" t="s">
        <v>99</v>
      </c>
      <c r="AZ40" s="61" t="s">
        <v>1202</v>
      </c>
      <c r="BA40" s="1045" t="s">
        <v>177</v>
      </c>
      <c r="BB40" s="1046" t="s">
        <v>1288</v>
      </c>
      <c r="BC40" s="1050" t="s">
        <v>1289</v>
      </c>
      <c r="BD40" s="1053" t="s">
        <v>1050</v>
      </c>
      <c r="BE40" s="68" t="s">
        <v>64</v>
      </c>
      <c r="BF40" s="68"/>
      <c r="BR40" s="99"/>
      <c r="BS40" s="99"/>
      <c r="BT40" s="99"/>
      <c r="BU40" s="557"/>
      <c r="BV40" s="557"/>
      <c r="BW40" s="557"/>
      <c r="BX40" s="557"/>
      <c r="BY40" s="557"/>
      <c r="BZ40" s="557"/>
      <c r="CA40" s="557"/>
      <c r="CB40" s="557"/>
      <c r="CC40" s="99"/>
      <c r="CD40" s="99"/>
      <c r="CE40" s="99"/>
      <c r="CF40" s="1064" t="s">
        <v>214</v>
      </c>
      <c r="CG40" s="1064" t="n">
        <v>3</v>
      </c>
      <c r="CH40" s="1068" t="n">
        <f aca="false">CG40/CG42</f>
        <v>0.1875</v>
      </c>
      <c r="CI40" s="478"/>
      <c r="CJ40" s="478"/>
      <c r="CK40" s="478"/>
      <c r="CL40" s="1067"/>
      <c r="CM40" s="1067"/>
      <c r="CN40" s="478"/>
      <c r="CO40" s="99"/>
      <c r="CP40" s="99"/>
      <c r="CQ40" s="99"/>
      <c r="CR40" s="99"/>
      <c r="CS40" s="99"/>
      <c r="CT40" s="99"/>
      <c r="CU40" s="99"/>
      <c r="CV40" s="478"/>
      <c r="CW40" s="478"/>
      <c r="CX40" s="478"/>
      <c r="CY40" s="478"/>
      <c r="DA40" s="478"/>
      <c r="DB40" s="478"/>
    </row>
    <row r="41" customFormat="false" ht="15" hidden="false" customHeight="true" outlineLevel="0" collapsed="false">
      <c r="A41" s="324"/>
      <c r="B41" s="430" t="n">
        <v>39</v>
      </c>
      <c r="C41" s="770" t="n">
        <v>3102</v>
      </c>
      <c r="D41" s="1034" t="n">
        <v>30051586</v>
      </c>
      <c r="E41" s="1035" t="s">
        <v>53</v>
      </c>
      <c r="F41" s="1035" t="s">
        <v>44</v>
      </c>
      <c r="G41" s="1035" t="s">
        <v>45</v>
      </c>
      <c r="H41" s="1035" t="s">
        <v>79</v>
      </c>
      <c r="I41" s="1036" t="n">
        <v>45595.8881944444</v>
      </c>
      <c r="J41" s="1035" t="s">
        <v>77</v>
      </c>
      <c r="K41" s="1052" t="s">
        <v>67</v>
      </c>
      <c r="L41" s="1038" t="n">
        <v>45595</v>
      </c>
      <c r="M41" s="1039" t="n">
        <v>0.863888888888889</v>
      </c>
      <c r="N41" s="1040" t="s">
        <v>957</v>
      </c>
      <c r="O41" s="1038" t="n">
        <v>45595</v>
      </c>
      <c r="P41" s="1039" t="n">
        <v>0.888194444444444</v>
      </c>
      <c r="Q41" s="1038" t="n">
        <v>45596</v>
      </c>
      <c r="R41" s="1039" t="n">
        <v>0.759027777777778</v>
      </c>
      <c r="S41" s="1041" t="s">
        <v>957</v>
      </c>
      <c r="T41" s="1038" t="n">
        <v>45596</v>
      </c>
      <c r="U41" s="1039" t="n">
        <v>0.776388888888889</v>
      </c>
      <c r="V41" s="1041" t="s">
        <v>957</v>
      </c>
      <c r="W41" s="1042" t="n">
        <f aca="false">(U41+T41)-(P41+O41)</f>
        <v>0.888194444444444</v>
      </c>
      <c r="X41" s="1038" t="n">
        <v>45598</v>
      </c>
      <c r="Y41" s="1039" t="n">
        <v>0.718055555555556</v>
      </c>
      <c r="Z41" s="1041" t="s">
        <v>957</v>
      </c>
      <c r="AA41" s="55" t="n">
        <f aca="false">(Y41+X41)-(U41+T41)</f>
        <v>1.94166666666667</v>
      </c>
      <c r="AB41" s="1038" t="n">
        <v>45598</v>
      </c>
      <c r="AC41" s="1039" t="n">
        <v>0.790277777777778</v>
      </c>
      <c r="AD41" s="1040" t="s">
        <v>961</v>
      </c>
      <c r="AE41" s="55" t="n">
        <f aca="false">(AC41+AB41)-(Y41+X41)</f>
        <v>0.0722222222222222</v>
      </c>
      <c r="AF41" s="1038" t="n">
        <v>45598</v>
      </c>
      <c r="AG41" s="1039" t="n">
        <v>0.790277777777778</v>
      </c>
      <c r="AH41" s="1040" t="s">
        <v>961</v>
      </c>
      <c r="AI41" s="54" t="s">
        <v>1207</v>
      </c>
      <c r="AJ41" s="55" t="n">
        <f aca="false">(AG41+AF41)-(U41+T41)</f>
        <v>2.01388888888889</v>
      </c>
      <c r="AK41" s="1040"/>
      <c r="AL41" s="1040"/>
      <c r="AM41" s="1040"/>
      <c r="AN41" s="55" t="n">
        <f aca="false">(AL41+AK41)-(U41+T41)</f>
        <v>-45596.7763888889</v>
      </c>
      <c r="AO41" s="1038" t="n">
        <v>45598</v>
      </c>
      <c r="AP41" s="1039" t="n">
        <v>0.901388888888889</v>
      </c>
      <c r="AQ41" s="57" t="n">
        <f aca="false">(AP41+AO41)-(U41+T41)</f>
        <v>2.125</v>
      </c>
      <c r="AR41" s="1038" t="n">
        <v>45598</v>
      </c>
      <c r="AS41" s="1039" t="n">
        <v>0.904861111111111</v>
      </c>
      <c r="AT41" s="1040" t="s">
        <v>957</v>
      </c>
      <c r="AU41" s="59" t="n">
        <f aca="false">(AS41+AR41)-(U41+T41)</f>
        <v>2.12847222222222</v>
      </c>
      <c r="AV41" s="61"/>
      <c r="AW41" s="61"/>
      <c r="AX41" s="61" t="s">
        <v>90</v>
      </c>
      <c r="AY41" s="61" t="s">
        <v>91</v>
      </c>
      <c r="AZ41" s="61" t="s">
        <v>92</v>
      </c>
      <c r="BA41" s="1045" t="s">
        <v>1239</v>
      </c>
      <c r="BB41" s="1046" t="s">
        <v>1290</v>
      </c>
      <c r="BC41" s="1050" t="s">
        <v>1291</v>
      </c>
      <c r="BD41" s="1048" t="s">
        <v>698</v>
      </c>
      <c r="BE41" s="68" t="s">
        <v>64</v>
      </c>
      <c r="BF41" s="68"/>
      <c r="BR41" s="99"/>
      <c r="BS41" s="99"/>
      <c r="BT41" s="99"/>
      <c r="BU41" s="557"/>
      <c r="BV41" s="557"/>
      <c r="BW41" s="557"/>
      <c r="BX41" s="557"/>
      <c r="BY41" s="557"/>
      <c r="BZ41" s="557"/>
      <c r="CA41" s="557"/>
      <c r="CB41" s="557"/>
      <c r="CD41" s="99"/>
      <c r="CE41" s="99"/>
      <c r="CF41" s="1064" t="s">
        <v>218</v>
      </c>
      <c r="CG41" s="1064" t="n">
        <v>0</v>
      </c>
      <c r="CH41" s="1068" t="n">
        <f aca="false">CG41/CG42</f>
        <v>0</v>
      </c>
      <c r="CI41" s="478"/>
      <c r="CJ41" s="478"/>
      <c r="CK41" s="478"/>
      <c r="CL41" s="1067"/>
      <c r="CM41" s="1067"/>
      <c r="CN41" s="478"/>
      <c r="CO41" s="99"/>
      <c r="CP41" s="99"/>
      <c r="CQ41" s="99"/>
      <c r="CR41" s="99"/>
      <c r="CS41" s="99"/>
      <c r="CT41" s="99"/>
      <c r="CU41" s="99"/>
      <c r="CV41" s="478"/>
      <c r="CW41" s="478"/>
      <c r="CX41" s="478"/>
      <c r="DA41" s="478"/>
      <c r="DB41" s="478"/>
    </row>
    <row r="42" customFormat="false" ht="15" hidden="false" customHeight="true" outlineLevel="0" collapsed="false">
      <c r="A42" s="324"/>
      <c r="B42" s="430" t="n">
        <v>40</v>
      </c>
      <c r="C42" s="770" t="n">
        <v>3103</v>
      </c>
      <c r="D42" s="1034" t="n">
        <v>30249971</v>
      </c>
      <c r="E42" s="1035" t="s">
        <v>53</v>
      </c>
      <c r="F42" s="1035" t="s">
        <v>44</v>
      </c>
      <c r="G42" s="1035" t="s">
        <v>54</v>
      </c>
      <c r="H42" s="1035" t="s">
        <v>166</v>
      </c>
      <c r="I42" s="1036" t="n">
        <v>45596.5465277778</v>
      </c>
      <c r="J42" s="1035" t="s">
        <v>970</v>
      </c>
      <c r="K42" s="1052" t="s">
        <v>67</v>
      </c>
      <c r="L42" s="1038" t="n">
        <v>45596</v>
      </c>
      <c r="M42" s="1039" t="n">
        <v>0.536805555555556</v>
      </c>
      <c r="N42" s="1040" t="s">
        <v>995</v>
      </c>
      <c r="O42" s="1038" t="n">
        <v>45596</v>
      </c>
      <c r="P42" s="1039" t="n">
        <v>0.546527777777778</v>
      </c>
      <c r="Q42" s="1038" t="n">
        <v>45596</v>
      </c>
      <c r="R42" s="1039" t="n">
        <v>0.553472222222222</v>
      </c>
      <c r="S42" s="1041" t="s">
        <v>995</v>
      </c>
      <c r="T42" s="1038" t="n">
        <v>45596</v>
      </c>
      <c r="U42" s="1039" t="n">
        <v>0.554861111111111</v>
      </c>
      <c r="V42" s="1041" t="s">
        <v>995</v>
      </c>
      <c r="W42" s="1042" t="n">
        <f aca="false">(U42+T42)-(P42+O42)</f>
        <v>0.00833333333333333</v>
      </c>
      <c r="X42" s="1038" t="n">
        <v>45598</v>
      </c>
      <c r="Y42" s="1039" t="n">
        <v>0.41875</v>
      </c>
      <c r="Z42" s="1041" t="s">
        <v>995</v>
      </c>
      <c r="AA42" s="55" t="n">
        <f aca="false">(Y42+X42)-(U42+T42)</f>
        <v>1.86388888888889</v>
      </c>
      <c r="AB42" s="1038"/>
      <c r="AC42" s="1040"/>
      <c r="AD42" s="1040"/>
      <c r="AE42" s="55" t="n">
        <f aca="false">(AC42+AB42)-(Y42+X42)</f>
        <v>-45598.41875</v>
      </c>
      <c r="AF42" s="1038"/>
      <c r="AG42" s="1040"/>
      <c r="AH42" s="1040"/>
      <c r="AI42" s="54"/>
      <c r="AJ42" s="55" t="n">
        <f aca="false">(AG42+AF42)-(U42+T42)</f>
        <v>-45596.5548611111</v>
      </c>
      <c r="AK42" s="1040"/>
      <c r="AL42" s="1040"/>
      <c r="AM42" s="1040"/>
      <c r="AN42" s="55" t="n">
        <f aca="false">(AL42+AK42)-(U42+T42)</f>
        <v>-45596.5548611111</v>
      </c>
      <c r="AO42" s="1038" t="n">
        <v>45598</v>
      </c>
      <c r="AP42" s="1039" t="n">
        <v>0.447916666666667</v>
      </c>
      <c r="AQ42" s="57" t="n">
        <f aca="false">(AP42+AO42)-(U42+T42)</f>
        <v>1.89305555555556</v>
      </c>
      <c r="AR42" s="1038" t="n">
        <v>45598</v>
      </c>
      <c r="AS42" s="1039" t="n">
        <v>0.90625</v>
      </c>
      <c r="AT42" s="1040" t="s">
        <v>995</v>
      </c>
      <c r="AU42" s="59" t="n">
        <f aca="false">(AS42+AR42)-(U42+T42)</f>
        <v>2.35138888888889</v>
      </c>
      <c r="AV42" s="61"/>
      <c r="AW42" s="61" t="s">
        <v>1281</v>
      </c>
      <c r="AX42" s="61" t="s">
        <v>90</v>
      </c>
      <c r="AY42" s="61" t="s">
        <v>91</v>
      </c>
      <c r="AZ42" s="61" t="s">
        <v>92</v>
      </c>
      <c r="BA42" s="1045" t="s">
        <v>93</v>
      </c>
      <c r="BB42" s="1046" t="s">
        <v>1292</v>
      </c>
      <c r="BC42" s="1050" t="s">
        <v>1293</v>
      </c>
      <c r="BD42" s="1048" t="s">
        <v>698</v>
      </c>
      <c r="BE42" s="68" t="s">
        <v>64</v>
      </c>
      <c r="BF42" s="68"/>
      <c r="BR42" s="99"/>
      <c r="BS42" s="99"/>
      <c r="BT42" s="99"/>
      <c r="BU42" s="557"/>
      <c r="BV42" s="557"/>
      <c r="BW42" s="557"/>
      <c r="BX42" s="557"/>
      <c r="BY42" s="557"/>
      <c r="BZ42" s="557"/>
      <c r="CA42" s="557"/>
      <c r="CB42" s="557"/>
      <c r="CC42" s="99"/>
      <c r="CD42" s="99"/>
      <c r="CE42" s="99"/>
      <c r="CF42" s="1065" t="s">
        <v>139</v>
      </c>
      <c r="CG42" s="1065" t="n">
        <f aca="false">CG38+CG39+CG40+CG41</f>
        <v>16</v>
      </c>
      <c r="CH42" s="575" t="n">
        <f aca="false">CH38+CH39+CH40+CH41</f>
        <v>1</v>
      </c>
      <c r="CI42" s="478"/>
      <c r="CJ42" s="478"/>
      <c r="CK42" s="478"/>
      <c r="CL42" s="1067"/>
      <c r="CM42" s="1067"/>
      <c r="CN42" s="478"/>
      <c r="CO42" s="99"/>
      <c r="CP42" s="99"/>
      <c r="CQ42" s="99"/>
      <c r="CR42" s="99"/>
      <c r="CS42" s="99"/>
      <c r="CT42" s="99"/>
      <c r="CU42" s="99"/>
      <c r="CV42" s="478"/>
      <c r="CW42" s="478"/>
      <c r="CX42" s="478"/>
      <c r="DA42" s="478"/>
      <c r="DB42" s="478"/>
    </row>
    <row r="43" customFormat="false" ht="15" hidden="false" customHeight="true" outlineLevel="0" collapsed="false">
      <c r="A43" s="324"/>
      <c r="B43" s="430" t="n">
        <v>41</v>
      </c>
      <c r="C43" s="757" t="n">
        <v>3104</v>
      </c>
      <c r="D43" s="1034" t="n">
        <v>30348147</v>
      </c>
      <c r="E43" s="1035" t="s">
        <v>53</v>
      </c>
      <c r="F43" s="1035" t="s">
        <v>44</v>
      </c>
      <c r="G43" s="1035" t="s">
        <v>54</v>
      </c>
      <c r="H43" s="1035" t="s">
        <v>510</v>
      </c>
      <c r="I43" s="1036" t="n">
        <v>45596.7590277778</v>
      </c>
      <c r="J43" s="1035" t="s">
        <v>77</v>
      </c>
      <c r="K43" s="1052" t="s">
        <v>48</v>
      </c>
      <c r="L43" s="1038" t="n">
        <v>45596</v>
      </c>
      <c r="M43" s="1039" t="n">
        <v>0.748611111111111</v>
      </c>
      <c r="N43" s="1040" t="s">
        <v>957</v>
      </c>
      <c r="O43" s="1038" t="n">
        <v>45596</v>
      </c>
      <c r="P43" s="1039" t="n">
        <v>0.759027777777778</v>
      </c>
      <c r="Q43" s="1038" t="n">
        <v>45596</v>
      </c>
      <c r="R43" s="1039" t="n">
        <v>0.795138888888889</v>
      </c>
      <c r="S43" s="1041" t="s">
        <v>957</v>
      </c>
      <c r="T43" s="1038" t="n">
        <v>45596</v>
      </c>
      <c r="U43" s="1039" t="n">
        <v>0.801388888888889</v>
      </c>
      <c r="V43" s="1041" t="s">
        <v>957</v>
      </c>
      <c r="W43" s="1042" t="n">
        <f aca="false">(U43+T43)-(P43+O43)</f>
        <v>0.0423611111111111</v>
      </c>
      <c r="X43" s="1038" t="n">
        <v>45598</v>
      </c>
      <c r="Y43" s="1039" t="n">
        <v>0.717361111111111</v>
      </c>
      <c r="Z43" s="1041" t="s">
        <v>957</v>
      </c>
      <c r="AA43" s="55" t="n">
        <f aca="false">(Y43+X43)-(U43+T43)</f>
        <v>1.91597222222222</v>
      </c>
      <c r="AB43" s="1038"/>
      <c r="AC43" s="1040"/>
      <c r="AD43" s="1040"/>
      <c r="AE43" s="55" t="n">
        <f aca="false">(AC43+AB43)-(Y43+X43)</f>
        <v>-45598.7173611111</v>
      </c>
      <c r="AF43" s="1038"/>
      <c r="AG43" s="1040"/>
      <c r="AH43" s="1040"/>
      <c r="AI43" s="54"/>
      <c r="AJ43" s="55" t="n">
        <f aca="false">(AG43+AF43)-(U43+T43)</f>
        <v>-45596.8013888889</v>
      </c>
      <c r="AK43" s="1040"/>
      <c r="AL43" s="1040"/>
      <c r="AM43" s="1040"/>
      <c r="AN43" s="55" t="n">
        <f aca="false">(AL43+AK43)-(U43+T43)</f>
        <v>-45596.8013888889</v>
      </c>
      <c r="AO43" s="1038" t="n">
        <v>45598</v>
      </c>
      <c r="AP43" s="1039" t="n">
        <v>0.699305555555556</v>
      </c>
      <c r="AQ43" s="57" t="n">
        <f aca="false">(AP43+AO43)-(U43+T43)</f>
        <v>1.89791666666667</v>
      </c>
      <c r="AR43" s="1038" t="n">
        <v>45598</v>
      </c>
      <c r="AS43" s="1039" t="n">
        <v>0.763194444444444</v>
      </c>
      <c r="AT43" s="1040" t="s">
        <v>957</v>
      </c>
      <c r="AU43" s="59" t="n">
        <f aca="false">(AS43+AR43)-(U43+T43)</f>
        <v>1.96180555555556</v>
      </c>
      <c r="AV43" s="61"/>
      <c r="AW43" s="61"/>
      <c r="AX43" s="61" t="s">
        <v>90</v>
      </c>
      <c r="AY43" s="61" t="s">
        <v>91</v>
      </c>
      <c r="AZ43" s="61" t="s">
        <v>106</v>
      </c>
      <c r="BA43" s="1045" t="s">
        <v>159</v>
      </c>
      <c r="BB43" s="1046" t="s">
        <v>1294</v>
      </c>
      <c r="BC43" s="1050" t="s">
        <v>1295</v>
      </c>
      <c r="BD43" s="1048" t="s">
        <v>698</v>
      </c>
      <c r="BE43" s="68" t="s">
        <v>156</v>
      </c>
      <c r="BF43" s="68"/>
      <c r="BR43" s="99"/>
      <c r="BS43" s="99"/>
      <c r="BT43" s="99"/>
      <c r="BU43" s="557"/>
      <c r="BV43" s="557"/>
      <c r="BW43" s="557"/>
      <c r="BX43" s="557"/>
      <c r="BY43" s="557"/>
      <c r="BZ43" s="557"/>
      <c r="CA43" s="557"/>
      <c r="CB43" s="557"/>
      <c r="CC43" s="99"/>
      <c r="CD43" s="99"/>
      <c r="CE43" s="99"/>
      <c r="CF43" s="1067"/>
      <c r="CG43" s="1067"/>
      <c r="CH43" s="1067"/>
      <c r="CI43" s="1067"/>
      <c r="CJ43" s="1067"/>
      <c r="CK43" s="1067"/>
      <c r="CL43" s="1067"/>
      <c r="CM43" s="1067"/>
      <c r="CN43" s="478"/>
      <c r="CO43" s="99"/>
      <c r="CP43" s="99"/>
      <c r="CQ43" s="99"/>
      <c r="CR43" s="99"/>
      <c r="CS43" s="99"/>
      <c r="CT43" s="99"/>
      <c r="CU43" s="99"/>
      <c r="CV43" s="478"/>
      <c r="CW43" s="478"/>
      <c r="CX43" s="478"/>
    </row>
    <row r="44" customFormat="false" ht="15" hidden="false" customHeight="true" outlineLevel="0" collapsed="false">
      <c r="A44" s="373"/>
      <c r="B44" s="582"/>
      <c r="C44" s="583"/>
      <c r="K44" s="582"/>
      <c r="AS44" s="582"/>
      <c r="AU44" s="478"/>
      <c r="BR44" s="99"/>
      <c r="BS44" s="99"/>
      <c r="BT44" s="99"/>
      <c r="BU44" s="557"/>
      <c r="BV44" s="557"/>
      <c r="BW44" s="557"/>
      <c r="BX44" s="557"/>
      <c r="BY44" s="557"/>
      <c r="BZ44" s="557"/>
      <c r="CA44" s="557"/>
      <c r="CB44" s="557"/>
      <c r="CC44" s="99"/>
      <c r="CD44" s="99"/>
      <c r="CE44" s="99"/>
      <c r="CF44" s="99"/>
      <c r="CG44" s="99"/>
      <c r="CH44" s="99"/>
      <c r="CI44" s="99"/>
      <c r="CJ44" s="99"/>
      <c r="CK44" s="478"/>
      <c r="CL44" s="478"/>
      <c r="CM44" s="478"/>
      <c r="CN44" s="478"/>
      <c r="CO44" s="99"/>
      <c r="CP44" s="99"/>
      <c r="CV44" s="478"/>
      <c r="CW44" s="478"/>
      <c r="CX44" s="478"/>
      <c r="DA44" s="478"/>
    </row>
    <row r="45" customFormat="false" ht="15" hidden="false" customHeight="true" outlineLevel="0" collapsed="false">
      <c r="A45" s="373"/>
      <c r="B45" s="194"/>
      <c r="C45" s="585"/>
      <c r="D45" s="194"/>
      <c r="E45" s="194"/>
      <c r="F45" s="194"/>
      <c r="G45" s="194"/>
      <c r="H45" s="194"/>
      <c r="I45" s="194"/>
      <c r="J45" s="194"/>
      <c r="K45" s="586"/>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478"/>
      <c r="AS45" s="478"/>
      <c r="AT45" s="478"/>
      <c r="AU45" s="478"/>
      <c r="AV45" s="194"/>
      <c r="AW45" s="194"/>
      <c r="AX45" s="194"/>
      <c r="AY45" s="194"/>
      <c r="AZ45" s="194"/>
      <c r="BA45" s="194"/>
      <c r="BB45" s="1074"/>
      <c r="BC45" s="1075"/>
      <c r="BD45" s="194"/>
      <c r="BE45" s="194"/>
      <c r="BF45" s="194"/>
      <c r="BR45" s="99"/>
      <c r="BS45" s="99"/>
      <c r="BT45" s="99"/>
      <c r="BU45" s="557"/>
      <c r="BV45" s="557"/>
      <c r="BW45" s="557"/>
      <c r="BX45" s="557"/>
      <c r="BY45" s="557"/>
      <c r="BZ45" s="557"/>
      <c r="CA45" s="557"/>
      <c r="CB45" s="557"/>
      <c r="CC45" s="99"/>
      <c r="CD45" s="99"/>
      <c r="CE45" s="99"/>
      <c r="CF45" s="99"/>
      <c r="CG45" s="99"/>
      <c r="CH45" s="99"/>
      <c r="CI45" s="99"/>
      <c r="CJ45" s="99"/>
      <c r="CK45" s="478"/>
      <c r="CL45" s="478"/>
      <c r="CM45" s="478"/>
      <c r="CN45" s="478"/>
      <c r="CO45" s="99"/>
      <c r="CP45" s="99"/>
      <c r="CQ45" s="99"/>
      <c r="CR45" s="99"/>
      <c r="CS45" s="99"/>
      <c r="CT45" s="99"/>
      <c r="CU45" s="99"/>
      <c r="CV45" s="478"/>
      <c r="CW45" s="478"/>
      <c r="CX45" s="478"/>
    </row>
    <row r="46" customFormat="false" ht="15" hidden="false" customHeight="true" outlineLevel="0" collapsed="false">
      <c r="A46" s="373"/>
      <c r="B46" s="194"/>
      <c r="C46" s="557"/>
      <c r="D46" s="557"/>
      <c r="E46" s="194"/>
      <c r="F46" s="194"/>
      <c r="G46" s="194"/>
      <c r="H46" s="557"/>
      <c r="I46" s="194"/>
      <c r="J46" s="194"/>
      <c r="K46" s="557"/>
      <c r="L46" s="1076" t="s">
        <v>135</v>
      </c>
      <c r="M46" s="1077" t="s">
        <v>136</v>
      </c>
      <c r="N46" s="1078" t="s">
        <v>137</v>
      </c>
      <c r="O46" s="1079" t="s">
        <v>52</v>
      </c>
      <c r="P46" s="1080" t="s">
        <v>48</v>
      </c>
      <c r="Q46" s="1081" t="s">
        <v>67</v>
      </c>
      <c r="R46" s="1082" t="s">
        <v>138</v>
      </c>
      <c r="S46" s="1083" t="s">
        <v>139</v>
      </c>
      <c r="T46" s="557"/>
      <c r="U46" s="595" t="s">
        <v>306</v>
      </c>
      <c r="V46" s="595"/>
      <c r="W46" s="1084" t="s">
        <v>307</v>
      </c>
      <c r="X46" s="597" t="s">
        <v>308</v>
      </c>
      <c r="Y46" s="597" t="s">
        <v>307</v>
      </c>
      <c r="Z46" s="598" t="s">
        <v>139</v>
      </c>
      <c r="AA46" s="99"/>
      <c r="AB46" s="99"/>
      <c r="AC46" s="99"/>
      <c r="AD46" s="99"/>
      <c r="AE46" s="99"/>
      <c r="AF46" s="599" t="s">
        <v>299</v>
      </c>
      <c r="AG46" s="1085" t="s">
        <v>690</v>
      </c>
      <c r="AH46" s="1085" t="s">
        <v>301</v>
      </c>
      <c r="AI46" s="1085" t="s">
        <v>302</v>
      </c>
      <c r="AJ46" s="1086" t="s">
        <v>303</v>
      </c>
      <c r="AK46" s="99"/>
      <c r="AL46" s="99"/>
      <c r="AM46" s="99"/>
      <c r="AN46" s="99"/>
      <c r="AO46" s="602" t="s">
        <v>206</v>
      </c>
      <c r="AP46" s="602"/>
      <c r="AQ46" s="603" t="s">
        <v>691</v>
      </c>
      <c r="AR46" s="478"/>
      <c r="AS46" s="478"/>
      <c r="AT46" s="478"/>
      <c r="AU46" s="478"/>
      <c r="AV46" s="99"/>
      <c r="AW46" s="99"/>
      <c r="AX46" s="99"/>
      <c r="AY46" s="99"/>
      <c r="AZ46" s="99"/>
      <c r="BA46" s="99"/>
      <c r="BB46" s="1087"/>
      <c r="BC46" s="1088"/>
      <c r="BD46" s="604" t="s">
        <v>692</v>
      </c>
      <c r="BE46" s="604" t="n">
        <f aca="false">B59</f>
        <v>41</v>
      </c>
      <c r="BF46" s="99"/>
      <c r="BR46" s="99"/>
      <c r="BS46" s="99"/>
      <c r="BT46" s="99"/>
      <c r="BU46" s="557"/>
      <c r="BV46" s="557"/>
      <c r="BW46" s="557"/>
      <c r="BX46" s="557"/>
      <c r="BY46" s="557"/>
      <c r="BZ46" s="557"/>
      <c r="CA46" s="557"/>
      <c r="CB46" s="557"/>
      <c r="CC46" s="99"/>
      <c r="CD46" s="99"/>
      <c r="CE46" s="99"/>
      <c r="CF46" s="99"/>
      <c r="CK46" s="99"/>
      <c r="CL46" s="99"/>
      <c r="CM46" s="99"/>
      <c r="CN46" s="99"/>
      <c r="CO46" s="99"/>
      <c r="CP46" s="99"/>
      <c r="CQ46" s="99"/>
      <c r="CR46" s="99"/>
      <c r="CS46" s="99"/>
      <c r="CT46" s="99"/>
      <c r="CU46" s="99"/>
      <c r="CV46" s="99"/>
      <c r="CW46" s="99"/>
      <c r="CX46" s="99"/>
      <c r="DA46" s="478"/>
      <c r="DB46" s="478"/>
    </row>
    <row r="47" customFormat="false" ht="15" hidden="false" customHeight="true" outlineLevel="0" collapsed="false">
      <c r="A47" s="582"/>
      <c r="C47" s="557"/>
      <c r="D47" s="557"/>
      <c r="E47" s="607" t="s">
        <v>228</v>
      </c>
      <c r="F47" s="1089" t="n">
        <v>10</v>
      </c>
      <c r="G47" s="609" t="n">
        <f aca="false">F47/F51</f>
        <v>0.24390243902439</v>
      </c>
      <c r="H47" s="557"/>
      <c r="I47" s="602" t="s">
        <v>206</v>
      </c>
      <c r="J47" s="602"/>
      <c r="K47" s="557"/>
      <c r="L47" s="1090" t="s">
        <v>51</v>
      </c>
      <c r="M47" s="1062" t="n">
        <v>10</v>
      </c>
      <c r="N47" s="613" t="n">
        <f aca="false">M47/M53</f>
        <v>0.24390243902439</v>
      </c>
      <c r="O47" s="1064" t="n">
        <v>5</v>
      </c>
      <c r="P47" s="1064" t="n">
        <v>4</v>
      </c>
      <c r="Q47" s="1064" t="n">
        <v>0</v>
      </c>
      <c r="R47" s="1064" t="n">
        <v>1</v>
      </c>
      <c r="S47" s="1091" t="n">
        <f aca="false">O48+P48+Q48+R48</f>
        <v>1</v>
      </c>
      <c r="T47" s="557"/>
      <c r="U47" s="1090" t="s">
        <v>51</v>
      </c>
      <c r="V47" s="1064" t="n">
        <v>1</v>
      </c>
      <c r="W47" s="613" t="n">
        <f aca="false">V47/V50</f>
        <v>0.0625</v>
      </c>
      <c r="X47" s="1064" t="n">
        <v>9</v>
      </c>
      <c r="Y47" s="613" t="n">
        <f aca="false">X47/X50</f>
        <v>0.36</v>
      </c>
      <c r="Z47" s="616" t="n">
        <f aca="false">X47+V47</f>
        <v>10</v>
      </c>
      <c r="AA47" s="99"/>
      <c r="AB47" s="99"/>
      <c r="AC47" s="99"/>
      <c r="AD47" s="99"/>
      <c r="AE47" s="99"/>
      <c r="AF47" s="1092" t="n">
        <v>16</v>
      </c>
      <c r="AG47" s="1093"/>
      <c r="AH47" s="1094"/>
      <c r="AI47" s="1094"/>
      <c r="AJ47" s="1095" t="s">
        <v>51</v>
      </c>
      <c r="AK47" s="99"/>
      <c r="AL47" s="99"/>
      <c r="AM47" s="99"/>
      <c r="AN47" s="99"/>
      <c r="AO47" s="1096" t="s">
        <v>104</v>
      </c>
      <c r="AP47" s="1097" t="n">
        <v>4</v>
      </c>
      <c r="AQ47" s="622" t="n">
        <f aca="false">AVERAGE(AR47:AX47)</f>
        <v>53</v>
      </c>
      <c r="AR47" s="624" t="n">
        <v>11</v>
      </c>
      <c r="AS47" s="624" t="n">
        <v>117</v>
      </c>
      <c r="AT47" s="624" t="n">
        <v>31</v>
      </c>
      <c r="AU47" s="624"/>
      <c r="AV47" s="624"/>
      <c r="AW47" s="624"/>
      <c r="AX47" s="624"/>
      <c r="AY47" s="624"/>
      <c r="AZ47" s="624"/>
      <c r="BA47" s="624"/>
      <c r="BB47" s="1098"/>
      <c r="BC47" s="1088"/>
      <c r="BD47" s="625" t="s">
        <v>693</v>
      </c>
      <c r="BE47" s="626"/>
      <c r="BF47" s="99"/>
      <c r="BR47" s="99"/>
      <c r="BS47" s="99"/>
      <c r="BT47" s="99"/>
      <c r="BU47" s="557"/>
      <c r="BV47" s="557"/>
      <c r="BW47" s="557"/>
      <c r="BX47" s="557"/>
      <c r="BY47" s="557"/>
      <c r="BZ47" s="557"/>
      <c r="CA47" s="557"/>
      <c r="CB47" s="557"/>
      <c r="CC47" s="99"/>
      <c r="CD47" s="99"/>
      <c r="CE47" s="99"/>
      <c r="CF47" s="99"/>
      <c r="CN47" s="99"/>
      <c r="CO47" s="99"/>
      <c r="CP47" s="99"/>
      <c r="CQ47" s="99"/>
      <c r="CR47" s="99"/>
      <c r="CS47" s="99"/>
      <c r="CT47" s="99"/>
      <c r="CU47" s="99"/>
      <c r="CV47" s="99"/>
      <c r="CW47" s="99"/>
      <c r="CX47" s="99"/>
      <c r="DA47" s="478"/>
      <c r="DB47" s="478"/>
    </row>
    <row r="48" customFormat="false" ht="15" hidden="false" customHeight="true" outlineLevel="0" collapsed="false">
      <c r="A48" s="584"/>
      <c r="B48" s="194"/>
      <c r="C48" s="557"/>
      <c r="D48" s="557"/>
      <c r="E48" s="629" t="s">
        <v>170</v>
      </c>
      <c r="F48" s="1064" t="n">
        <v>5</v>
      </c>
      <c r="G48" s="631" t="n">
        <f aca="false">F48/F51</f>
        <v>0.121951219512195</v>
      </c>
      <c r="H48" s="557"/>
      <c r="I48" s="1096" t="s">
        <v>104</v>
      </c>
      <c r="J48" s="1097" t="n">
        <v>4</v>
      </c>
      <c r="K48" s="557"/>
      <c r="L48" s="1099" t="s">
        <v>307</v>
      </c>
      <c r="M48" s="1062"/>
      <c r="N48" s="613"/>
      <c r="O48" s="613" t="n">
        <f aca="false">O47/M47</f>
        <v>0.5</v>
      </c>
      <c r="P48" s="613" t="n">
        <f aca="false">P47/M47</f>
        <v>0.4</v>
      </c>
      <c r="Q48" s="613" t="n">
        <f aca="false">Q47/M47</f>
        <v>0</v>
      </c>
      <c r="R48" s="613" t="n">
        <f aca="false">R47/M47</f>
        <v>0.1</v>
      </c>
      <c r="S48" s="1100"/>
      <c r="T48" s="557"/>
      <c r="U48" s="1090" t="s">
        <v>77</v>
      </c>
      <c r="V48" s="1064" t="n">
        <v>2</v>
      </c>
      <c r="W48" s="613" t="n">
        <f aca="false">V48/V50</f>
        <v>0.125</v>
      </c>
      <c r="X48" s="1064" t="n">
        <v>9</v>
      </c>
      <c r="Y48" s="613" t="n">
        <f aca="false">X48/X50</f>
        <v>0.36</v>
      </c>
      <c r="Z48" s="616" t="n">
        <f aca="false">X48+V48</f>
        <v>11</v>
      </c>
      <c r="AA48" s="99"/>
      <c r="AB48" s="99"/>
      <c r="AC48" s="99"/>
      <c r="AD48" s="99"/>
      <c r="AE48" s="99"/>
      <c r="AF48" s="1092"/>
      <c r="AG48" s="634"/>
      <c r="AH48" s="618"/>
      <c r="AI48" s="618"/>
      <c r="AJ48" s="1101" t="s">
        <v>77</v>
      </c>
      <c r="AK48" s="99"/>
      <c r="AL48" s="99"/>
      <c r="AM48" s="99"/>
      <c r="AN48" s="99"/>
      <c r="AO48" s="1096" t="s">
        <v>166</v>
      </c>
      <c r="AP48" s="1097" t="n">
        <v>2</v>
      </c>
      <c r="AQ48" s="622" t="n">
        <f aca="false">AVERAGE(AR48:AX48)</f>
        <v>1.405</v>
      </c>
      <c r="AR48" s="624" t="n">
        <v>0.93</v>
      </c>
      <c r="AS48" s="636" t="n">
        <v>1.88</v>
      </c>
      <c r="AT48" s="636"/>
      <c r="AU48" s="637"/>
      <c r="AV48" s="624"/>
      <c r="AW48" s="636"/>
      <c r="AX48" s="636"/>
      <c r="AY48" s="637"/>
      <c r="AZ48" s="624"/>
      <c r="BA48" s="636"/>
      <c r="BB48" s="1102"/>
      <c r="BC48" s="1088"/>
      <c r="BD48" s="625" t="s">
        <v>694</v>
      </c>
      <c r="BE48" s="626" t="n">
        <v>41</v>
      </c>
      <c r="BF48" s="99"/>
      <c r="BR48" s="99"/>
      <c r="BS48" s="99"/>
      <c r="BT48" s="99"/>
      <c r="BU48" s="557"/>
      <c r="BV48" s="557"/>
      <c r="BW48" s="557"/>
      <c r="BX48" s="557"/>
      <c r="BY48" s="557"/>
      <c r="BZ48" s="557"/>
      <c r="CA48" s="557"/>
      <c r="CB48" s="557"/>
      <c r="CC48" s="99"/>
      <c r="CD48" s="99"/>
      <c r="CE48" s="99"/>
      <c r="CN48" s="99"/>
      <c r="CO48" s="99"/>
      <c r="CP48" s="99"/>
      <c r="CQ48" s="99"/>
      <c r="CR48" s="99"/>
      <c r="CS48" s="99"/>
      <c r="CT48" s="99"/>
      <c r="CU48" s="99"/>
      <c r="CV48" s="99"/>
      <c r="CW48" s="99"/>
      <c r="CX48" s="99"/>
      <c r="CY48" s="478"/>
      <c r="CZ48" s="194"/>
      <c r="DA48" s="478"/>
      <c r="DB48" s="478"/>
    </row>
    <row r="49" customFormat="false" ht="15" hidden="false" customHeight="true" outlineLevel="0" collapsed="false">
      <c r="A49" s="194"/>
      <c r="B49" s="194"/>
      <c r="C49" s="638"/>
      <c r="D49" s="557"/>
      <c r="E49" s="639" t="s">
        <v>207</v>
      </c>
      <c r="F49" s="1064" t="n">
        <v>16</v>
      </c>
      <c r="G49" s="631" t="n">
        <f aca="false">F49/F51</f>
        <v>0.390243902439024</v>
      </c>
      <c r="H49" s="557"/>
      <c r="I49" s="1096" t="s">
        <v>166</v>
      </c>
      <c r="J49" s="1097" t="n">
        <v>2</v>
      </c>
      <c r="K49" s="557"/>
      <c r="L49" s="1090" t="s">
        <v>77</v>
      </c>
      <c r="M49" s="1062" t="n">
        <v>10</v>
      </c>
      <c r="N49" s="613" t="n">
        <f aca="false">M49/M53</f>
        <v>0.24390243902439</v>
      </c>
      <c r="O49" s="1064" t="n">
        <v>2</v>
      </c>
      <c r="P49" s="1064" t="n">
        <v>1</v>
      </c>
      <c r="Q49" s="1064" t="n">
        <v>4</v>
      </c>
      <c r="R49" s="1064" t="n">
        <v>3</v>
      </c>
      <c r="S49" s="1091" t="n">
        <f aca="false">O50+P50+Q50+R50</f>
        <v>1</v>
      </c>
      <c r="T49" s="557"/>
      <c r="U49" s="1090" t="s">
        <v>970</v>
      </c>
      <c r="V49" s="1064" t="n">
        <v>12</v>
      </c>
      <c r="W49" s="613" t="n">
        <f aca="false">V49/V50</f>
        <v>0.75</v>
      </c>
      <c r="X49" s="1064" t="n">
        <v>8</v>
      </c>
      <c r="Y49" s="613" t="n">
        <f aca="false">X49/X50</f>
        <v>0.32</v>
      </c>
      <c r="Z49" s="616" t="n">
        <f aca="false">X49+V49</f>
        <v>20</v>
      </c>
      <c r="AA49" s="99"/>
      <c r="AB49" s="99"/>
      <c r="AC49" s="99"/>
      <c r="AD49" s="99"/>
      <c r="AE49" s="99"/>
      <c r="AF49" s="1092"/>
      <c r="AG49" s="1103"/>
      <c r="AH49" s="640"/>
      <c r="AI49" s="640"/>
      <c r="AJ49" s="1104" t="s">
        <v>970</v>
      </c>
      <c r="AK49" s="99"/>
      <c r="AL49" s="99"/>
      <c r="AM49" s="99"/>
      <c r="AN49" s="99"/>
      <c r="AO49" s="1096" t="s">
        <v>342</v>
      </c>
      <c r="AP49" s="1097" t="n">
        <v>2</v>
      </c>
      <c r="AQ49" s="642" t="n">
        <f aca="false">AVERAGE(AR49:AX49)</f>
        <v>0.925</v>
      </c>
      <c r="AR49" s="624" t="n">
        <v>0.87</v>
      </c>
      <c r="AS49" s="636" t="n">
        <v>0.98</v>
      </c>
      <c r="AT49" s="624"/>
      <c r="AU49" s="624"/>
      <c r="AV49" s="624"/>
      <c r="AW49" s="636"/>
      <c r="AX49" s="624"/>
      <c r="AY49" s="624"/>
      <c r="AZ49" s="624"/>
      <c r="BA49" s="636"/>
      <c r="BB49" s="1098"/>
      <c r="BC49" s="1088"/>
      <c r="BD49" s="643" t="s">
        <v>696</v>
      </c>
      <c r="BE49" s="626" t="n">
        <v>12</v>
      </c>
      <c r="BF49" s="99"/>
      <c r="BR49" s="99"/>
      <c r="BS49" s="99"/>
      <c r="BT49" s="99"/>
      <c r="BU49" s="557"/>
      <c r="BV49" s="557"/>
      <c r="BW49" s="557"/>
      <c r="BX49" s="557"/>
      <c r="BY49" s="557"/>
      <c r="BZ49" s="557"/>
      <c r="CA49" s="557"/>
      <c r="CB49" s="557"/>
      <c r="CC49" s="99"/>
      <c r="CD49" s="99"/>
      <c r="CE49" s="99"/>
      <c r="CN49" s="99"/>
      <c r="CO49" s="99"/>
      <c r="CP49" s="99"/>
      <c r="CQ49" s="99"/>
      <c r="CR49" s="99"/>
      <c r="CS49" s="99"/>
      <c r="CT49" s="99"/>
      <c r="CU49" s="99"/>
      <c r="CV49" s="99"/>
      <c r="CW49" s="99"/>
      <c r="CX49" s="99"/>
      <c r="CY49" s="557"/>
      <c r="CZ49" s="557"/>
      <c r="DA49" s="478"/>
      <c r="DB49" s="478"/>
    </row>
    <row r="50" customFormat="false" ht="15" hidden="false" customHeight="true" outlineLevel="0" collapsed="false">
      <c r="A50" s="605" t="s">
        <v>297</v>
      </c>
      <c r="B50" s="606" t="n">
        <v>7</v>
      </c>
      <c r="C50" s="557"/>
      <c r="D50" s="557"/>
      <c r="E50" s="644" t="s">
        <v>818</v>
      </c>
      <c r="F50" s="1064" t="n">
        <v>10</v>
      </c>
      <c r="G50" s="631" t="n">
        <f aca="false">F50/F51</f>
        <v>0.24390243902439</v>
      </c>
      <c r="H50" s="557"/>
      <c r="I50" s="1096" t="s">
        <v>342</v>
      </c>
      <c r="J50" s="1097" t="n">
        <v>2</v>
      </c>
      <c r="K50" s="557"/>
      <c r="L50" s="1099" t="s">
        <v>307</v>
      </c>
      <c r="M50" s="1062"/>
      <c r="N50" s="613"/>
      <c r="O50" s="613" t="n">
        <f aca="false">O49/M49</f>
        <v>0.2</v>
      </c>
      <c r="P50" s="613" t="n">
        <f aca="false">P49/M49</f>
        <v>0.1</v>
      </c>
      <c r="Q50" s="613" t="n">
        <f aca="false">Q49/M49</f>
        <v>0.4</v>
      </c>
      <c r="R50" s="613" t="n">
        <f aca="false">R49/M49</f>
        <v>0.3</v>
      </c>
      <c r="S50" s="1100"/>
      <c r="T50" s="557"/>
      <c r="U50" s="645" t="s">
        <v>139</v>
      </c>
      <c r="V50" s="646" t="n">
        <v>16</v>
      </c>
      <c r="W50" s="647" t="n">
        <f aca="false">SUM(W47:W49)</f>
        <v>0.9375</v>
      </c>
      <c r="X50" s="646" t="n">
        <v>25</v>
      </c>
      <c r="Y50" s="648" t="n">
        <f aca="false">SUM(Y47:Y49)</f>
        <v>1.04</v>
      </c>
      <c r="Z50" s="649" t="n">
        <f aca="false">Z48++Z47+Z49</f>
        <v>41</v>
      </c>
      <c r="AA50" s="99"/>
      <c r="AB50" s="99"/>
      <c r="AC50" s="99"/>
      <c r="AD50" s="99"/>
      <c r="AE50" s="99"/>
      <c r="AF50" s="194"/>
      <c r="AG50" s="658"/>
      <c r="AH50" s="478"/>
      <c r="AI50" s="478"/>
      <c r="AJ50" s="194"/>
      <c r="AK50" s="99"/>
      <c r="AL50" s="99"/>
      <c r="AM50" s="99"/>
      <c r="AN50" s="99"/>
      <c r="AO50" s="1096" t="s">
        <v>358</v>
      </c>
      <c r="AP50" s="1097" t="n">
        <v>1</v>
      </c>
      <c r="AQ50" s="642" t="n">
        <f aca="false">AVERAGE(AR50:AX50)</f>
        <v>4.95</v>
      </c>
      <c r="AR50" s="624" t="n">
        <v>4.95</v>
      </c>
      <c r="AS50" s="636"/>
      <c r="AT50" s="624"/>
      <c r="AU50" s="624"/>
      <c r="AV50" s="624"/>
      <c r="AW50" s="636"/>
      <c r="AX50" s="624"/>
      <c r="AY50" s="624"/>
      <c r="AZ50" s="624"/>
      <c r="BA50" s="636"/>
      <c r="BB50" s="1098"/>
      <c r="BC50" s="672"/>
      <c r="BD50" s="643" t="s">
        <v>697</v>
      </c>
      <c r="BE50" s="626" t="n">
        <v>1</v>
      </c>
      <c r="BF50" s="99"/>
      <c r="BR50" s="99"/>
      <c r="BS50" s="99"/>
      <c r="BT50" s="99"/>
      <c r="BU50" s="557"/>
      <c r="BV50" s="557"/>
      <c r="BW50" s="557"/>
      <c r="BX50" s="557"/>
      <c r="BY50" s="557"/>
      <c r="BZ50" s="557"/>
      <c r="CA50" s="557"/>
      <c r="CB50" s="557"/>
      <c r="CC50" s="99"/>
      <c r="CD50" s="99"/>
      <c r="CE50" s="99"/>
      <c r="CN50" s="99"/>
      <c r="CO50" s="99"/>
      <c r="CP50" s="99"/>
      <c r="CQ50" s="99"/>
      <c r="CR50" s="99"/>
      <c r="CS50" s="99"/>
      <c r="CT50" s="99"/>
      <c r="CU50" s="99"/>
      <c r="CV50" s="99"/>
      <c r="CW50" s="99"/>
      <c r="CX50" s="99"/>
      <c r="CY50" s="557"/>
      <c r="CZ50" s="557"/>
      <c r="DA50" s="478"/>
      <c r="DB50" s="478"/>
    </row>
    <row r="51" customFormat="false" ht="17.25" hidden="false" customHeight="true" outlineLevel="0" collapsed="false">
      <c r="A51" s="627" t="s">
        <v>304</v>
      </c>
      <c r="B51" s="628" t="n">
        <v>14</v>
      </c>
      <c r="C51" s="557"/>
      <c r="D51" s="557"/>
      <c r="E51" s="652" t="s">
        <v>139</v>
      </c>
      <c r="F51" s="653" t="n">
        <f aca="false">F47+F48+F49+F50</f>
        <v>41</v>
      </c>
      <c r="G51" s="654" t="n">
        <f aca="false">G47+G48+G49+G50</f>
        <v>1</v>
      </c>
      <c r="H51" s="557"/>
      <c r="I51" s="1096" t="s">
        <v>358</v>
      </c>
      <c r="J51" s="1097" t="n">
        <v>1</v>
      </c>
      <c r="K51" s="557"/>
      <c r="L51" s="1090" t="s">
        <v>970</v>
      </c>
      <c r="M51" s="1062" t="n">
        <v>21</v>
      </c>
      <c r="N51" s="613" t="n">
        <f aca="false">M51/M53</f>
        <v>0.51219512195122</v>
      </c>
      <c r="O51" s="1064" t="n">
        <v>0</v>
      </c>
      <c r="P51" s="1064" t="n">
        <v>6</v>
      </c>
      <c r="Q51" s="1064" t="n">
        <v>5</v>
      </c>
      <c r="R51" s="1064" t="n">
        <v>10</v>
      </c>
      <c r="S51" s="1091" t="n">
        <f aca="false">O52+P52+Q52+R52</f>
        <v>1</v>
      </c>
      <c r="T51" s="557"/>
      <c r="U51" s="557"/>
      <c r="V51" s="99"/>
      <c r="W51" s="99"/>
      <c r="X51" s="99"/>
      <c r="Y51" s="99"/>
      <c r="Z51" s="655" t="n">
        <f aca="false">Y50+W50</f>
        <v>1.9775</v>
      </c>
      <c r="AA51" s="99"/>
      <c r="AB51" s="99"/>
      <c r="AC51" s="99"/>
      <c r="AD51" s="99"/>
      <c r="AE51" s="99"/>
      <c r="AF51" s="658"/>
      <c r="AG51" s="194"/>
      <c r="AH51" s="194"/>
      <c r="AI51" s="194"/>
      <c r="AJ51" s="478"/>
      <c r="AK51" s="99"/>
      <c r="AL51" s="99"/>
      <c r="AM51" s="99"/>
      <c r="AN51" s="99"/>
      <c r="AO51" s="1096" t="s">
        <v>82</v>
      </c>
      <c r="AP51" s="1097" t="n">
        <v>1</v>
      </c>
      <c r="AQ51" s="642" t="n">
        <f aca="false">AVERAGE(AR51:AX51)</f>
        <v>3.35</v>
      </c>
      <c r="AR51" s="624" t="n">
        <v>3.35</v>
      </c>
      <c r="AS51" s="636"/>
      <c r="AT51" s="624"/>
      <c r="AU51" s="624"/>
      <c r="AV51" s="624"/>
      <c r="AW51" s="636"/>
      <c r="AX51" s="624"/>
      <c r="AY51" s="624"/>
      <c r="AZ51" s="624"/>
      <c r="BA51" s="636"/>
      <c r="BB51" s="1098"/>
      <c r="BC51" s="672"/>
      <c r="BD51" s="656" t="s">
        <v>698</v>
      </c>
      <c r="BE51" s="626" t="n">
        <v>23</v>
      </c>
      <c r="BF51" s="99"/>
      <c r="BR51" s="99"/>
      <c r="BS51" s="99"/>
      <c r="BT51" s="99"/>
      <c r="BU51" s="557"/>
      <c r="BV51" s="557"/>
      <c r="BW51" s="557"/>
      <c r="BX51" s="557"/>
      <c r="BY51" s="557"/>
      <c r="BZ51" s="557"/>
      <c r="CA51" s="557"/>
      <c r="CB51" s="557"/>
      <c r="CC51" s="99"/>
      <c r="CD51" s="99"/>
      <c r="CE51" s="99"/>
      <c r="CP51" s="99"/>
      <c r="CQ51" s="99"/>
      <c r="CR51" s="99"/>
      <c r="CS51" s="99"/>
      <c r="CT51" s="99"/>
      <c r="CU51" s="99"/>
      <c r="CV51" s="99"/>
      <c r="CW51" s="99"/>
      <c r="CX51" s="99"/>
      <c r="CY51" s="557"/>
      <c r="CZ51" s="557"/>
      <c r="DA51" s="478"/>
      <c r="DB51" s="478"/>
    </row>
    <row r="52" customFormat="false" ht="15" hidden="false" customHeight="true" outlineLevel="0" collapsed="false">
      <c r="A52" s="627" t="s">
        <v>309</v>
      </c>
      <c r="B52" s="628" t="n">
        <v>4</v>
      </c>
      <c r="C52" s="557"/>
      <c r="D52" s="557"/>
      <c r="E52" s="657" t="s">
        <v>189</v>
      </c>
      <c r="F52" s="1064" t="n">
        <v>10</v>
      </c>
      <c r="G52" s="609" t="n">
        <f aca="false">F52/F55</f>
        <v>0.24390243902439</v>
      </c>
      <c r="H52" s="557"/>
      <c r="I52" s="1096" t="s">
        <v>82</v>
      </c>
      <c r="J52" s="1097" t="n">
        <v>1</v>
      </c>
      <c r="K52" s="557"/>
      <c r="L52" s="1099" t="s">
        <v>307</v>
      </c>
      <c r="M52" s="1062"/>
      <c r="N52" s="613"/>
      <c r="O52" s="613" t="n">
        <f aca="false">O51/M51</f>
        <v>0</v>
      </c>
      <c r="P52" s="613" t="n">
        <f aca="false">P51/M51</f>
        <v>0.285714285714286</v>
      </c>
      <c r="Q52" s="613" t="n">
        <f aca="false">Q51/M51</f>
        <v>0.238095238095238</v>
      </c>
      <c r="R52" s="613" t="n">
        <f aca="false">R51/M51</f>
        <v>0.476190476190476</v>
      </c>
      <c r="S52" s="1100"/>
      <c r="T52" s="557"/>
      <c r="U52" s="194"/>
      <c r="V52" s="194"/>
      <c r="W52" s="194"/>
      <c r="X52" s="194"/>
      <c r="Y52" s="194"/>
      <c r="Z52" s="478"/>
      <c r="AA52" s="99"/>
      <c r="AB52" s="99"/>
      <c r="AC52" s="99"/>
      <c r="AD52" s="99"/>
      <c r="AE52" s="99"/>
      <c r="AF52" s="599" t="s">
        <v>318</v>
      </c>
      <c r="AG52" s="600" t="s">
        <v>690</v>
      </c>
      <c r="AH52" s="600" t="s">
        <v>301</v>
      </c>
      <c r="AI52" s="600" t="s">
        <v>302</v>
      </c>
      <c r="AJ52" s="601" t="s">
        <v>303</v>
      </c>
      <c r="AK52" s="99"/>
      <c r="AL52" s="99"/>
      <c r="AM52" s="99"/>
      <c r="AN52" s="99"/>
      <c r="AO52" s="1096" t="s">
        <v>171</v>
      </c>
      <c r="AP52" s="1097" t="n">
        <v>1</v>
      </c>
      <c r="AQ52" s="642" t="n">
        <f aca="false">AVERAGE(AR52:AX52)</f>
        <v>0.1</v>
      </c>
      <c r="AR52" s="624" t="n">
        <v>0.1</v>
      </c>
      <c r="AS52" s="636"/>
      <c r="AT52" s="624"/>
      <c r="AU52" s="624"/>
      <c r="AV52" s="624"/>
      <c r="AW52" s="636"/>
      <c r="AX52" s="624"/>
      <c r="AY52" s="624"/>
      <c r="AZ52" s="624"/>
      <c r="BA52" s="636"/>
      <c r="BB52" s="1098"/>
      <c r="BC52" s="672"/>
      <c r="BD52" s="656" t="s">
        <v>699</v>
      </c>
      <c r="BE52" s="626" t="n">
        <v>1</v>
      </c>
      <c r="BF52" s="99"/>
      <c r="BR52" s="99"/>
      <c r="BS52" s="99"/>
      <c r="BT52" s="99"/>
      <c r="BU52" s="557"/>
      <c r="BV52" s="557"/>
      <c r="BW52" s="557"/>
      <c r="BX52" s="557"/>
      <c r="BY52" s="557"/>
      <c r="BZ52" s="557"/>
      <c r="CA52" s="557"/>
      <c r="CB52" s="557"/>
      <c r="CC52" s="99"/>
      <c r="CD52" s="99"/>
      <c r="CE52" s="99"/>
      <c r="CP52" s="99"/>
      <c r="CQ52" s="99"/>
      <c r="CR52" s="99"/>
      <c r="CS52" s="99"/>
      <c r="CT52" s="99"/>
      <c r="CU52" s="99"/>
      <c r="CV52" s="99"/>
      <c r="CW52" s="99"/>
      <c r="CX52" s="99"/>
      <c r="CY52" s="557"/>
      <c r="CZ52" s="557"/>
      <c r="DA52" s="478"/>
      <c r="DB52" s="478"/>
    </row>
    <row r="53" customFormat="false" ht="15" hidden="false" customHeight="true" outlineLevel="0" collapsed="false">
      <c r="A53" s="627" t="s">
        <v>310</v>
      </c>
      <c r="B53" s="628" t="n">
        <v>10</v>
      </c>
      <c r="C53" s="557"/>
      <c r="D53" s="557"/>
      <c r="E53" s="657" t="s">
        <v>193</v>
      </c>
      <c r="F53" s="1064" t="n">
        <v>28</v>
      </c>
      <c r="G53" s="631" t="n">
        <f aca="false">F53/F55</f>
        <v>0.682926829268293</v>
      </c>
      <c r="H53" s="557"/>
      <c r="I53" s="1096" t="s">
        <v>171</v>
      </c>
      <c r="J53" s="1097" t="n">
        <v>1</v>
      </c>
      <c r="K53" s="557"/>
      <c r="L53" s="1105" t="s">
        <v>139</v>
      </c>
      <c r="M53" s="1106" t="n">
        <f aca="false">M47+M49+M51</f>
        <v>41</v>
      </c>
      <c r="N53" s="661" t="n">
        <f aca="false">N47+N49+N51</f>
        <v>1</v>
      </c>
      <c r="O53" s="662" t="n">
        <f aca="false">O47+O49+O51</f>
        <v>7</v>
      </c>
      <c r="P53" s="662" t="n">
        <f aca="false">P47+P49+P51</f>
        <v>11</v>
      </c>
      <c r="Q53" s="662" t="n">
        <f aca="false">Q47+Q49+Q51</f>
        <v>9</v>
      </c>
      <c r="R53" s="662" t="n">
        <f aca="false">R47+R49+R51</f>
        <v>14</v>
      </c>
      <c r="S53" s="654" t="n">
        <f aca="false">O54+P54+Q54+R54</f>
        <v>1</v>
      </c>
      <c r="T53" s="557"/>
      <c r="AA53" s="99"/>
      <c r="AB53" s="99"/>
      <c r="AC53" s="99"/>
      <c r="AD53" s="99"/>
      <c r="AE53" s="99"/>
      <c r="AF53" s="617" t="n">
        <v>2</v>
      </c>
      <c r="AG53" s="618"/>
      <c r="AH53" s="618"/>
      <c r="AI53" s="618"/>
      <c r="AJ53" s="1101" t="s">
        <v>51</v>
      </c>
      <c r="AK53" s="99"/>
      <c r="AL53" s="99"/>
      <c r="AM53" s="99"/>
      <c r="AN53" s="99"/>
      <c r="AO53" s="1096" t="s">
        <v>96</v>
      </c>
      <c r="AP53" s="1097" t="n">
        <v>1</v>
      </c>
      <c r="AQ53" s="642" t="n">
        <f aca="false">AVERAGE(AR53:AX53)</f>
        <v>0.75</v>
      </c>
      <c r="AR53" s="624" t="n">
        <v>0.75</v>
      </c>
      <c r="AS53" s="636"/>
      <c r="AT53" s="624"/>
      <c r="AU53" s="624"/>
      <c r="AV53" s="624"/>
      <c r="AW53" s="636"/>
      <c r="AX53" s="624"/>
      <c r="AY53" s="624"/>
      <c r="AZ53" s="624"/>
      <c r="BA53" s="636"/>
      <c r="BB53" s="1098"/>
      <c r="BC53" s="672"/>
      <c r="BD53" s="656" t="s">
        <v>700</v>
      </c>
      <c r="BE53" s="626" t="n">
        <v>5</v>
      </c>
      <c r="BF53" s="99"/>
      <c r="BR53" s="99"/>
      <c r="BS53" s="99"/>
      <c r="BT53" s="99"/>
      <c r="BU53" s="557"/>
      <c r="BV53" s="557"/>
      <c r="BW53" s="557"/>
      <c r="BX53" s="557"/>
      <c r="BY53" s="557"/>
      <c r="BZ53" s="557"/>
      <c r="CA53" s="557"/>
      <c r="CB53" s="557"/>
      <c r="CC53" s="99"/>
      <c r="CD53" s="99"/>
      <c r="CE53" s="99"/>
      <c r="CP53" s="99"/>
      <c r="CQ53" s="99"/>
      <c r="CR53" s="99"/>
      <c r="CS53" s="99"/>
      <c r="CT53" s="99"/>
      <c r="CU53" s="99"/>
      <c r="CV53" s="99"/>
      <c r="CW53" s="99"/>
      <c r="CX53" s="99"/>
      <c r="CY53" s="557"/>
      <c r="CZ53" s="557"/>
      <c r="DA53" s="478"/>
      <c r="DB53" s="478"/>
    </row>
    <row r="54" customFormat="false" ht="15" hidden="false" customHeight="true" outlineLevel="0" collapsed="false">
      <c r="A54" s="627" t="s">
        <v>312</v>
      </c>
      <c r="B54" s="628" t="n">
        <v>6</v>
      </c>
      <c r="C54" s="638"/>
      <c r="D54" s="557"/>
      <c r="E54" s="657" t="s">
        <v>199</v>
      </c>
      <c r="F54" s="1064" t="n">
        <v>3</v>
      </c>
      <c r="G54" s="631" t="n">
        <f aca="false">F54/F55</f>
        <v>0.0731707317073171</v>
      </c>
      <c r="H54" s="557"/>
      <c r="I54" s="1096" t="s">
        <v>96</v>
      </c>
      <c r="J54" s="1097" t="n">
        <v>1</v>
      </c>
      <c r="K54" s="557"/>
      <c r="L54" s="1105"/>
      <c r="M54" s="1106"/>
      <c r="N54" s="661"/>
      <c r="O54" s="665" t="n">
        <f aca="false">O53/M53</f>
        <v>0.170731707317073</v>
      </c>
      <c r="P54" s="665" t="n">
        <f aca="false">P53/M53</f>
        <v>0.268292682926829</v>
      </c>
      <c r="Q54" s="665" t="n">
        <f aca="false">Q53/M53</f>
        <v>0.219512195121951</v>
      </c>
      <c r="R54" s="665" t="n">
        <f aca="false">R53/M53</f>
        <v>0.341463414634146</v>
      </c>
      <c r="S54" s="654"/>
      <c r="T54" s="557"/>
      <c r="AA54" s="99"/>
      <c r="AB54" s="99"/>
      <c r="AC54" s="99"/>
      <c r="AD54" s="99"/>
      <c r="AE54" s="99"/>
      <c r="AF54" s="617"/>
      <c r="AG54" s="618"/>
      <c r="AH54" s="618"/>
      <c r="AI54" s="618"/>
      <c r="AJ54" s="1101" t="s">
        <v>77</v>
      </c>
      <c r="AK54" s="99"/>
      <c r="AL54" s="99"/>
      <c r="AM54" s="99"/>
      <c r="AN54" s="99"/>
      <c r="AO54" s="1096" t="s">
        <v>1073</v>
      </c>
      <c r="AP54" s="1097" t="n">
        <v>1</v>
      </c>
      <c r="AQ54" s="642" t="n">
        <f aca="false">AVERAGE(AR54:AX54)</f>
        <v>0.14</v>
      </c>
      <c r="AR54" s="624" t="n">
        <v>0.14</v>
      </c>
      <c r="AS54" s="624"/>
      <c r="AT54" s="624"/>
      <c r="AU54" s="624"/>
      <c r="AV54" s="624"/>
      <c r="AW54" s="624"/>
      <c r="AX54" s="624"/>
      <c r="AY54" s="624"/>
      <c r="AZ54" s="624"/>
      <c r="BA54" s="624"/>
      <c r="BB54" s="1098"/>
      <c r="BC54" s="672"/>
      <c r="BD54" s="666" t="s">
        <v>702</v>
      </c>
      <c r="BE54" s="626" t="n">
        <v>12</v>
      </c>
      <c r="BF54" s="99"/>
      <c r="BR54" s="99"/>
      <c r="BS54" s="99"/>
      <c r="BT54" s="99"/>
      <c r="BU54" s="557"/>
      <c r="BV54" s="557"/>
      <c r="BW54" s="557"/>
      <c r="BX54" s="557"/>
      <c r="BY54" s="557"/>
      <c r="BZ54" s="557"/>
      <c r="CA54" s="557"/>
      <c r="CB54" s="557"/>
      <c r="CC54" s="99"/>
      <c r="CD54" s="99"/>
      <c r="CE54" s="99"/>
      <c r="CP54" s="99"/>
      <c r="CQ54" s="99"/>
      <c r="CR54" s="99"/>
      <c r="CS54" s="99"/>
      <c r="CT54" s="99"/>
      <c r="CU54" s="99"/>
      <c r="CV54" s="99"/>
      <c r="CW54" s="99"/>
      <c r="CX54" s="99"/>
      <c r="CY54" s="557"/>
      <c r="CZ54" s="557"/>
      <c r="DA54" s="478"/>
      <c r="DB54" s="478"/>
    </row>
    <row r="55" customFormat="false" ht="15" hidden="false" customHeight="true" outlineLevel="0" collapsed="false">
      <c r="A55" s="650" t="s">
        <v>139</v>
      </c>
      <c r="B55" s="651" t="n">
        <f aca="false">SUM(B50:B54)</f>
        <v>41</v>
      </c>
      <c r="C55" s="557"/>
      <c r="D55" s="557"/>
      <c r="E55" s="667" t="s">
        <v>139</v>
      </c>
      <c r="F55" s="668" t="n">
        <f aca="false">F52+F53+F54</f>
        <v>41</v>
      </c>
      <c r="G55" s="654" t="n">
        <f aca="false">G52+G53+G54</f>
        <v>1</v>
      </c>
      <c r="H55" s="557"/>
      <c r="I55" s="1096" t="s">
        <v>1073</v>
      </c>
      <c r="J55" s="1097" t="n">
        <v>1</v>
      </c>
      <c r="K55" s="557"/>
      <c r="L55" s="557"/>
      <c r="M55" s="557"/>
      <c r="N55" s="557"/>
      <c r="O55" s="557"/>
      <c r="P55" s="557"/>
      <c r="Q55" s="557"/>
      <c r="R55" s="557"/>
      <c r="S55" s="557"/>
      <c r="T55" s="557"/>
      <c r="AA55" s="99"/>
      <c r="AB55" s="99"/>
      <c r="AC55" s="99"/>
      <c r="AD55" s="99"/>
      <c r="AE55" s="99"/>
      <c r="AF55" s="617"/>
      <c r="AG55" s="640"/>
      <c r="AH55" s="640"/>
      <c r="AI55" s="640"/>
      <c r="AJ55" s="1104" t="s">
        <v>970</v>
      </c>
      <c r="AK55" s="99"/>
      <c r="AL55" s="99"/>
      <c r="AM55" s="99"/>
      <c r="AN55" s="99"/>
      <c r="AO55" s="1096" t="s">
        <v>1089</v>
      </c>
      <c r="AP55" s="1097" t="n">
        <v>1</v>
      </c>
      <c r="AQ55" s="642" t="n">
        <f aca="false">AVERAGE(AR55:AX55)</f>
        <v>0.69</v>
      </c>
      <c r="AR55" s="624" t="n">
        <v>0.69</v>
      </c>
      <c r="AS55" s="624"/>
      <c r="AT55" s="624"/>
      <c r="AU55" s="624"/>
      <c r="AV55" s="624"/>
      <c r="AW55" s="624"/>
      <c r="AX55" s="624"/>
      <c r="AY55" s="624"/>
      <c r="AZ55" s="624"/>
      <c r="BA55" s="624"/>
      <c r="BB55" s="1098"/>
      <c r="BC55" s="672"/>
      <c r="BD55" s="669" t="s">
        <v>704</v>
      </c>
      <c r="BE55" s="1107" t="n">
        <f aca="false">(BE51/BE48)*100</f>
        <v>56.0975609756098</v>
      </c>
      <c r="BF55" s="99"/>
      <c r="BR55" s="99"/>
      <c r="BS55" s="99"/>
      <c r="BT55" s="99"/>
      <c r="BU55" s="557"/>
      <c r="BV55" s="557"/>
      <c r="BW55" s="557"/>
      <c r="BX55" s="557"/>
      <c r="BY55" s="557"/>
      <c r="BZ55" s="557"/>
      <c r="CA55" s="557"/>
      <c r="CB55" s="557"/>
      <c r="CC55" s="99"/>
      <c r="CD55" s="99"/>
      <c r="CE55" s="99"/>
      <c r="CN55" s="99"/>
      <c r="CO55" s="99"/>
      <c r="CP55" s="99"/>
      <c r="CQ55" s="99"/>
      <c r="CR55" s="99"/>
      <c r="CS55" s="99"/>
      <c r="CT55" s="99"/>
      <c r="CU55" s="99"/>
      <c r="CV55" s="99"/>
      <c r="CW55" s="99"/>
      <c r="CX55" s="99"/>
      <c r="CY55" s="557"/>
      <c r="CZ55" s="557"/>
      <c r="DA55" s="478"/>
      <c r="DB55" s="478"/>
    </row>
    <row r="56" customFormat="false" ht="15" hidden="false" customHeight="true" outlineLevel="0" collapsed="false">
      <c r="A56" s="194"/>
      <c r="B56" s="194"/>
      <c r="C56" s="557"/>
      <c r="D56" s="557"/>
      <c r="E56" s="657" t="s">
        <v>206</v>
      </c>
      <c r="F56" s="1064" t="n">
        <v>18</v>
      </c>
      <c r="G56" s="671" t="n">
        <f aca="false">F56/F60</f>
        <v>0.439024390243902</v>
      </c>
      <c r="H56" s="557"/>
      <c r="I56" s="1096" t="s">
        <v>1089</v>
      </c>
      <c r="J56" s="1097" t="n">
        <v>1</v>
      </c>
      <c r="K56" s="557"/>
      <c r="L56" s="557"/>
      <c r="M56" s="557"/>
      <c r="N56" s="557"/>
      <c r="O56" s="557"/>
      <c r="P56" s="557"/>
      <c r="Q56" s="557"/>
      <c r="R56" s="557"/>
      <c r="S56" s="557"/>
      <c r="T56" s="557"/>
      <c r="U56" s="1108"/>
      <c r="V56" s="1108"/>
      <c r="W56" s="1109"/>
      <c r="X56" s="1110"/>
      <c r="Y56" s="1110"/>
      <c r="Z56" s="1111"/>
      <c r="AA56" s="99"/>
      <c r="AB56" s="99"/>
      <c r="AC56" s="99"/>
      <c r="AD56" s="99"/>
      <c r="AE56" s="99"/>
      <c r="AF56" s="194"/>
      <c r="AG56" s="194"/>
      <c r="AH56" s="478"/>
      <c r="AI56" s="478"/>
      <c r="AJ56" s="478"/>
      <c r="AK56" s="99"/>
      <c r="AL56" s="99"/>
      <c r="AM56" s="99"/>
      <c r="AN56" s="99"/>
      <c r="AO56" s="1096" t="s">
        <v>1210</v>
      </c>
      <c r="AP56" s="1097" t="n">
        <v>1</v>
      </c>
      <c r="AQ56" s="642" t="n">
        <f aca="false">AVERAGE(AR56:AX56)</f>
        <v>0.0025</v>
      </c>
      <c r="AR56" s="636" t="n">
        <v>0.0025</v>
      </c>
      <c r="AS56" s="624"/>
      <c r="AT56" s="624"/>
      <c r="AU56" s="624"/>
      <c r="AV56" s="636"/>
      <c r="AW56" s="624"/>
      <c r="AX56" s="624"/>
      <c r="AY56" s="624"/>
      <c r="AZ56" s="636"/>
      <c r="BA56" s="624"/>
      <c r="BB56" s="1098"/>
      <c r="BC56" s="672"/>
      <c r="BD56" s="669" t="s">
        <v>706</v>
      </c>
      <c r="BE56" s="670" t="n">
        <f aca="false">BE48/BE46</f>
        <v>1</v>
      </c>
      <c r="BF56" s="99"/>
      <c r="BR56" s="99"/>
      <c r="BS56" s="99"/>
      <c r="BT56" s="99"/>
      <c r="BU56" s="557"/>
      <c r="BV56" s="557"/>
      <c r="BW56" s="557"/>
      <c r="BX56" s="557"/>
      <c r="BY56" s="557"/>
      <c r="BZ56" s="557"/>
      <c r="CA56" s="557"/>
      <c r="CB56" s="557"/>
      <c r="CC56" s="99"/>
      <c r="CD56" s="99"/>
      <c r="CE56" s="99"/>
      <c r="CN56" s="478"/>
      <c r="CO56" s="99"/>
      <c r="CP56" s="99"/>
      <c r="CQ56" s="99"/>
      <c r="CR56" s="99"/>
      <c r="CS56" s="99"/>
      <c r="CT56" s="99"/>
      <c r="CU56" s="99"/>
      <c r="CV56" s="99"/>
      <c r="CW56" s="99"/>
      <c r="CX56" s="99"/>
      <c r="CY56" s="557"/>
      <c r="CZ56" s="557"/>
      <c r="DA56" s="478"/>
      <c r="DB56" s="478"/>
    </row>
    <row r="57" customFormat="false" ht="15" hidden="false" customHeight="true" outlineLevel="0" collapsed="false">
      <c r="A57" s="605" t="s">
        <v>319</v>
      </c>
      <c r="B57" s="606" t="n">
        <v>17</v>
      </c>
      <c r="C57" s="557"/>
      <c r="D57" s="557"/>
      <c r="E57" s="657" t="s">
        <v>210</v>
      </c>
      <c r="F57" s="1064" t="n">
        <v>18</v>
      </c>
      <c r="G57" s="631" t="n">
        <f aca="false">F57/F60</f>
        <v>0.439024390243902</v>
      </c>
      <c r="H57" s="557"/>
      <c r="I57" s="1096" t="s">
        <v>1210</v>
      </c>
      <c r="J57" s="1097" t="n">
        <v>1</v>
      </c>
      <c r="K57" s="557"/>
      <c r="L57" s="557"/>
      <c r="M57" s="672"/>
      <c r="N57" s="478"/>
      <c r="O57" s="557"/>
      <c r="P57" s="557"/>
      <c r="Q57" s="557"/>
      <c r="R57" s="557"/>
      <c r="S57" s="557"/>
      <c r="T57" s="557"/>
      <c r="U57" s="1109"/>
      <c r="V57" s="1112"/>
      <c r="W57" s="1113"/>
      <c r="X57" s="1112"/>
      <c r="Y57" s="1113"/>
      <c r="Z57" s="1112"/>
      <c r="AA57" s="99"/>
      <c r="AB57" s="99"/>
      <c r="AC57" s="99"/>
      <c r="AD57" s="99"/>
      <c r="AE57" s="99"/>
      <c r="AF57" s="478"/>
      <c r="AG57" s="194"/>
      <c r="AH57" s="478"/>
      <c r="AI57" s="478"/>
      <c r="AJ57" s="478"/>
      <c r="AK57" s="99"/>
      <c r="AL57" s="99"/>
      <c r="AM57" s="99"/>
      <c r="AN57" s="99"/>
      <c r="AO57" s="1096" t="s">
        <v>609</v>
      </c>
      <c r="AP57" s="1097" t="n">
        <v>1</v>
      </c>
      <c r="AQ57" s="642" t="n">
        <f aca="false">AVERAGE(AR57:AX57)</f>
        <v>4.64</v>
      </c>
      <c r="AR57" s="636" t="n">
        <v>4.64</v>
      </c>
      <c r="AS57" s="624"/>
      <c r="AT57" s="624"/>
      <c r="AU57" s="624"/>
      <c r="AV57" s="636"/>
      <c r="AW57" s="624"/>
      <c r="AX57" s="624"/>
      <c r="AY57" s="624"/>
      <c r="AZ57" s="636"/>
      <c r="BA57" s="624"/>
      <c r="BB57" s="1098"/>
      <c r="BC57" s="672"/>
      <c r="BD57" s="478"/>
      <c r="BE57" s="557"/>
      <c r="BF57" s="99"/>
      <c r="BR57" s="99"/>
      <c r="BS57" s="99"/>
      <c r="BT57" s="99"/>
      <c r="BU57" s="194"/>
      <c r="BV57" s="194"/>
      <c r="BW57" s="194"/>
      <c r="BX57" s="194"/>
      <c r="BY57" s="194"/>
      <c r="BZ57" s="194"/>
      <c r="CA57" s="194"/>
      <c r="CB57" s="194"/>
      <c r="CC57" s="99"/>
      <c r="CD57" s="99"/>
      <c r="CE57" s="99"/>
      <c r="CN57" s="478"/>
      <c r="CO57" s="99"/>
      <c r="CP57" s="99"/>
      <c r="CQ57" s="99"/>
      <c r="CR57" s="99"/>
      <c r="CS57" s="99"/>
      <c r="CT57" s="99"/>
      <c r="CU57" s="99"/>
      <c r="CV57" s="99"/>
      <c r="CW57" s="99"/>
      <c r="CX57" s="99"/>
      <c r="CY57" s="557"/>
      <c r="CZ57" s="557"/>
      <c r="DA57" s="478"/>
      <c r="DB57" s="478"/>
    </row>
    <row r="58" customFormat="false" ht="15" hidden="false" customHeight="true" outlineLevel="0" collapsed="false">
      <c r="A58" s="627" t="s">
        <v>320</v>
      </c>
      <c r="B58" s="628" t="n">
        <v>24</v>
      </c>
      <c r="C58" s="557"/>
      <c r="D58" s="557"/>
      <c r="E58" s="657" t="s">
        <v>214</v>
      </c>
      <c r="F58" s="1064" t="n">
        <v>4</v>
      </c>
      <c r="G58" s="631" t="n">
        <f aca="false">F58/F60</f>
        <v>0.0975609756097561</v>
      </c>
      <c r="H58" s="557"/>
      <c r="I58" s="1096" t="s">
        <v>609</v>
      </c>
      <c r="J58" s="1097" t="n">
        <v>1</v>
      </c>
      <c r="K58" s="557"/>
      <c r="L58" s="557"/>
      <c r="M58" s="672"/>
      <c r="N58" s="478"/>
      <c r="O58" s="557"/>
      <c r="P58" s="557"/>
      <c r="Q58" s="557"/>
      <c r="R58" s="557"/>
      <c r="S58" s="557"/>
      <c r="T58" s="557"/>
      <c r="U58" s="1109"/>
      <c r="V58" s="1112"/>
      <c r="W58" s="1113"/>
      <c r="X58" s="1112"/>
      <c r="Y58" s="1113"/>
      <c r="Z58" s="1112"/>
      <c r="AA58" s="99"/>
      <c r="AB58" s="99"/>
      <c r="AC58" s="99"/>
      <c r="AD58" s="99"/>
      <c r="AE58" s="99"/>
      <c r="AF58" s="676" t="s">
        <v>707</v>
      </c>
      <c r="AG58" s="677" t="n">
        <v>16</v>
      </c>
      <c r="AH58" s="478"/>
      <c r="AI58" s="478"/>
      <c r="AJ58" s="478"/>
      <c r="AK58" s="99"/>
      <c r="AL58" s="99"/>
      <c r="AM58" s="99"/>
      <c r="AN58" s="99"/>
      <c r="AO58" s="1096" t="s">
        <v>510</v>
      </c>
      <c r="AP58" s="1097" t="n">
        <v>1</v>
      </c>
      <c r="AQ58" s="642" t="n">
        <f aca="false">AVERAGE(AR58:AX58)</f>
        <v>1.89</v>
      </c>
      <c r="AR58" s="636" t="n">
        <v>1.89</v>
      </c>
      <c r="AS58" s="624"/>
      <c r="AT58" s="624"/>
      <c r="AU58" s="624"/>
      <c r="AV58" s="636"/>
      <c r="AW58" s="624"/>
      <c r="AX58" s="624"/>
      <c r="AY58" s="624"/>
      <c r="AZ58" s="636"/>
      <c r="BA58" s="624"/>
      <c r="BB58" s="1098"/>
      <c r="BC58" s="672"/>
      <c r="BD58" s="478"/>
      <c r="BE58" s="557"/>
      <c r="BF58" s="99"/>
      <c r="BR58" s="99"/>
      <c r="BS58" s="99"/>
      <c r="BT58" s="99"/>
      <c r="BU58" s="194"/>
      <c r="BV58" s="194"/>
      <c r="BW58" s="194"/>
      <c r="BX58" s="194"/>
      <c r="BY58" s="194"/>
      <c r="BZ58" s="194"/>
      <c r="CA58" s="194"/>
      <c r="CB58" s="194"/>
      <c r="CC58" s="99"/>
      <c r="CD58" s="99"/>
      <c r="CE58" s="99"/>
      <c r="CN58" s="478"/>
      <c r="CO58" s="99"/>
      <c r="CP58" s="99"/>
      <c r="CQ58" s="99"/>
      <c r="CR58" s="99"/>
      <c r="CS58" s="99"/>
      <c r="CT58" s="99"/>
      <c r="CU58" s="99"/>
      <c r="CV58" s="99"/>
      <c r="CW58" s="99"/>
      <c r="CX58" s="99"/>
      <c r="CY58" s="557"/>
      <c r="CZ58" s="557"/>
      <c r="DA58" s="478"/>
      <c r="DB58" s="478"/>
    </row>
    <row r="59" customFormat="false" ht="15" hidden="false" customHeight="true" outlineLevel="0" collapsed="false">
      <c r="A59" s="650" t="s">
        <v>139</v>
      </c>
      <c r="B59" s="651" t="n">
        <f aca="false">B57+B58</f>
        <v>41</v>
      </c>
      <c r="C59" s="557"/>
      <c r="D59" s="557"/>
      <c r="E59" s="657" t="s">
        <v>218</v>
      </c>
      <c r="F59" s="1064" t="n">
        <v>1</v>
      </c>
      <c r="G59" s="631" t="n">
        <f aca="false">F59/F60</f>
        <v>0.024390243902439</v>
      </c>
      <c r="H59" s="557"/>
      <c r="I59" s="1096" t="s">
        <v>510</v>
      </c>
      <c r="J59" s="1097" t="n">
        <v>1</v>
      </c>
      <c r="K59" s="557"/>
      <c r="L59" s="557"/>
      <c r="M59" s="672"/>
      <c r="N59" s="478"/>
      <c r="O59" s="557"/>
      <c r="P59" s="557"/>
      <c r="Q59" s="557"/>
      <c r="R59" s="557"/>
      <c r="S59" s="557"/>
      <c r="T59" s="557"/>
      <c r="U59" s="1111"/>
      <c r="V59" s="1112"/>
      <c r="W59" s="1114"/>
      <c r="X59" s="1112"/>
      <c r="Y59" s="1115"/>
      <c r="Z59" s="1111"/>
      <c r="AA59" s="99"/>
      <c r="AB59" s="99"/>
      <c r="AC59" s="99"/>
      <c r="AD59" s="99"/>
      <c r="AE59" s="99"/>
      <c r="AF59" s="684" t="s">
        <v>709</v>
      </c>
      <c r="AG59" s="685" t="n">
        <v>2</v>
      </c>
      <c r="AH59" s="194"/>
      <c r="AI59" s="582"/>
      <c r="AJ59" s="478"/>
      <c r="AK59" s="99"/>
      <c r="AL59" s="99"/>
      <c r="AM59" s="99"/>
      <c r="AN59" s="99"/>
      <c r="AO59" s="1096" t="s">
        <v>87</v>
      </c>
      <c r="AP59" s="1097" t="n">
        <v>1</v>
      </c>
      <c r="AQ59" s="642" t="n">
        <f aca="false">AVERAGE(AR59:AX59)</f>
        <v>0.97</v>
      </c>
      <c r="AR59" s="636" t="n">
        <v>0.97</v>
      </c>
      <c r="AS59" s="624"/>
      <c r="AT59" s="624"/>
      <c r="AU59" s="624"/>
      <c r="AV59" s="636"/>
      <c r="AW59" s="624"/>
      <c r="AX59" s="624"/>
      <c r="AY59" s="624"/>
      <c r="AZ59" s="636"/>
      <c r="BA59" s="624"/>
      <c r="BB59" s="1098"/>
      <c r="BC59" s="672"/>
      <c r="BD59" s="673" t="s">
        <v>39</v>
      </c>
      <c r="BE59" s="673"/>
      <c r="BF59" s="673"/>
      <c r="BR59" s="99"/>
      <c r="BS59" s="99"/>
      <c r="BT59" s="99"/>
      <c r="BU59" s="194"/>
      <c r="BV59" s="194"/>
      <c r="BW59" s="194"/>
      <c r="BX59" s="194"/>
      <c r="BY59" s="194"/>
      <c r="BZ59" s="194"/>
      <c r="CA59" s="194"/>
      <c r="CB59" s="194"/>
      <c r="CC59" s="99"/>
      <c r="CD59" s="99"/>
      <c r="CE59" s="99"/>
      <c r="CN59" s="478"/>
      <c r="CO59" s="99"/>
      <c r="CP59" s="99"/>
      <c r="CQ59" s="99"/>
      <c r="CR59" s="99"/>
      <c r="CS59" s="99"/>
      <c r="CT59" s="99"/>
      <c r="CU59" s="99"/>
      <c r="CV59" s="99"/>
      <c r="CW59" s="99"/>
      <c r="CX59" s="99"/>
      <c r="CY59" s="557"/>
      <c r="CZ59" s="557"/>
      <c r="DA59" s="478"/>
      <c r="DB59" s="478"/>
    </row>
    <row r="60" customFormat="false" ht="15" hidden="false" customHeight="true" outlineLevel="0" collapsed="false">
      <c r="A60" s="557"/>
      <c r="B60" s="557"/>
      <c r="C60" s="557"/>
      <c r="D60" s="557"/>
      <c r="E60" s="652" t="s">
        <v>139</v>
      </c>
      <c r="F60" s="653" t="n">
        <f aca="false">F56+F57+F58+F59</f>
        <v>41</v>
      </c>
      <c r="G60" s="654" t="n">
        <f aca="false">G56+G57+G58+G59</f>
        <v>1</v>
      </c>
      <c r="H60" s="557"/>
      <c r="I60" s="1096" t="s">
        <v>87</v>
      </c>
      <c r="J60" s="1097" t="n">
        <v>1</v>
      </c>
      <c r="K60" s="557"/>
      <c r="L60" s="478"/>
      <c r="M60" s="478"/>
      <c r="N60" s="478"/>
      <c r="O60" s="557"/>
      <c r="P60" s="557"/>
      <c r="Q60" s="557"/>
      <c r="R60" s="557"/>
      <c r="S60" s="557"/>
      <c r="T60" s="557"/>
      <c r="U60" s="478"/>
      <c r="V60" s="478"/>
      <c r="W60" s="478"/>
      <c r="X60" s="478"/>
      <c r="Y60" s="478"/>
      <c r="Z60" s="1116"/>
      <c r="AA60" s="99"/>
      <c r="AB60" s="99"/>
      <c r="AC60" s="99"/>
      <c r="AD60" s="99"/>
      <c r="AE60" s="99"/>
      <c r="AF60" s="686"/>
      <c r="AG60" s="194"/>
      <c r="AH60" s="194"/>
      <c r="AI60" s="582"/>
      <c r="AJ60" s="582"/>
      <c r="AK60" s="99"/>
      <c r="AL60" s="99"/>
      <c r="AM60" s="99"/>
      <c r="AN60" s="99"/>
      <c r="AO60" s="678" t="s">
        <v>139</v>
      </c>
      <c r="AP60" s="679" t="n">
        <f aca="false">SUM(AP47:AP56)</f>
        <v>15</v>
      </c>
      <c r="BC60" s="672"/>
      <c r="BD60" s="673" t="s">
        <v>708</v>
      </c>
      <c r="BE60" s="680" t="n">
        <v>3</v>
      </c>
      <c r="BF60" s="1117" t="n">
        <f aca="false">BE60/BE62</f>
        <v>0.0731707317073171</v>
      </c>
      <c r="BR60" s="99"/>
      <c r="BS60" s="99"/>
      <c r="BT60" s="99"/>
      <c r="BU60" s="194"/>
      <c r="BV60" s="194"/>
      <c r="BW60" s="194"/>
      <c r="BX60" s="194"/>
      <c r="BY60" s="194"/>
      <c r="BZ60" s="194"/>
      <c r="CA60" s="194"/>
      <c r="CB60" s="194"/>
      <c r="CC60" s="99"/>
      <c r="CD60" s="99"/>
      <c r="CE60" s="99"/>
      <c r="CN60" s="478"/>
      <c r="CO60" s="99"/>
      <c r="CP60" s="99"/>
      <c r="CQ60" s="99"/>
      <c r="CR60" s="99"/>
      <c r="CS60" s="99"/>
      <c r="CT60" s="99"/>
      <c r="CU60" s="99"/>
      <c r="CV60" s="99"/>
      <c r="CW60" s="99"/>
      <c r="CX60" s="99"/>
      <c r="CY60" s="557"/>
      <c r="CZ60" s="557"/>
      <c r="DA60" s="478"/>
      <c r="DB60" s="478"/>
    </row>
    <row r="61" customFormat="false" ht="15" hidden="false" customHeight="true" outlineLevel="0" collapsed="false">
      <c r="A61" s="557"/>
      <c r="B61" s="557"/>
      <c r="C61" s="557"/>
      <c r="D61" s="672"/>
      <c r="E61" s="478"/>
      <c r="F61" s="557"/>
      <c r="G61" s="557"/>
      <c r="H61" s="557"/>
      <c r="I61" s="678" t="s">
        <v>139</v>
      </c>
      <c r="J61" s="679" t="n">
        <f aca="false">SUM(J48:J60)</f>
        <v>18</v>
      </c>
      <c r="K61" s="557"/>
      <c r="L61" s="478"/>
      <c r="M61" s="478"/>
      <c r="N61" s="478"/>
      <c r="O61" s="557"/>
      <c r="P61" s="557"/>
      <c r="Q61" s="557"/>
      <c r="R61" s="557"/>
      <c r="S61" s="557"/>
      <c r="T61" s="557"/>
      <c r="U61" s="557"/>
      <c r="V61" s="99"/>
      <c r="W61" s="99"/>
      <c r="X61" s="99"/>
      <c r="Y61" s="99"/>
      <c r="Z61" s="99"/>
      <c r="AA61" s="99"/>
      <c r="AB61" s="99"/>
      <c r="AC61" s="99"/>
      <c r="AD61" s="99"/>
      <c r="AE61" s="99"/>
      <c r="AF61" s="689" t="s">
        <v>711</v>
      </c>
      <c r="AG61" s="690" t="s">
        <v>712</v>
      </c>
      <c r="AH61" s="690" t="s">
        <v>307</v>
      </c>
      <c r="AI61" s="478"/>
      <c r="AJ61" s="582"/>
      <c r="AK61" s="99"/>
      <c r="AL61" s="99"/>
      <c r="AM61" s="99"/>
      <c r="AN61" s="99"/>
      <c r="BC61" s="672"/>
      <c r="BD61" s="673" t="s">
        <v>710</v>
      </c>
      <c r="BE61" s="680" t="n">
        <v>38</v>
      </c>
      <c r="BF61" s="1117" t="n">
        <f aca="false">BE61/BE62</f>
        <v>0.926829268292683</v>
      </c>
      <c r="BR61" s="99"/>
      <c r="BS61" s="99"/>
      <c r="BT61" s="99"/>
      <c r="BU61" s="194"/>
      <c r="BV61" s="194"/>
      <c r="BW61" s="194"/>
      <c r="BX61" s="194"/>
      <c r="BY61" s="194"/>
      <c r="BZ61" s="194"/>
      <c r="CA61" s="194"/>
      <c r="CB61" s="194"/>
      <c r="CC61" s="99"/>
      <c r="CD61" s="99"/>
      <c r="CE61" s="99"/>
      <c r="CN61" s="478"/>
      <c r="CO61" s="99"/>
      <c r="CP61" s="99"/>
      <c r="CQ61" s="99"/>
      <c r="CR61" s="99"/>
      <c r="CS61" s="99"/>
      <c r="CT61" s="99"/>
      <c r="CU61" s="99"/>
      <c r="CV61" s="99"/>
      <c r="CW61" s="99"/>
      <c r="CX61" s="99"/>
      <c r="CY61" s="557"/>
      <c r="CZ61" s="557"/>
      <c r="DA61" s="478"/>
      <c r="DB61" s="478"/>
    </row>
    <row r="62" customFormat="false" ht="15" hidden="false" customHeight="true" outlineLevel="0" collapsed="false">
      <c r="A62" s="557"/>
      <c r="B62" s="557"/>
      <c r="C62" s="557"/>
      <c r="D62" s="672"/>
      <c r="E62" s="478"/>
      <c r="F62" s="557"/>
      <c r="G62" s="557"/>
      <c r="H62" s="557"/>
      <c r="K62" s="557"/>
      <c r="L62" s="478"/>
      <c r="M62" s="478"/>
      <c r="N62" s="478"/>
      <c r="O62" s="557"/>
      <c r="P62" s="557"/>
      <c r="Q62" s="557"/>
      <c r="R62" s="557"/>
      <c r="S62" s="557"/>
      <c r="T62" s="557"/>
      <c r="U62" s="557"/>
      <c r="V62" s="99"/>
      <c r="W62" s="99"/>
      <c r="X62" s="99"/>
      <c r="Y62" s="99"/>
      <c r="Z62" s="99"/>
      <c r="AA62" s="99"/>
      <c r="AB62" s="99"/>
      <c r="AC62" s="99"/>
      <c r="AD62" s="99"/>
      <c r="AE62" s="99"/>
      <c r="AF62" s="695" t="s">
        <v>713</v>
      </c>
      <c r="AG62" s="1118"/>
      <c r="AH62" s="1119" t="n">
        <f aca="false">AG62/AG65</f>
        <v>0</v>
      </c>
      <c r="AI62" s="557"/>
      <c r="AJ62" s="478"/>
      <c r="AK62" s="99"/>
      <c r="AL62" s="99"/>
      <c r="AM62" s="99"/>
      <c r="AN62" s="99"/>
      <c r="AO62" s="1120" t="s">
        <v>329</v>
      </c>
      <c r="AP62" s="1121"/>
      <c r="AQ62" s="687" t="s">
        <v>691</v>
      </c>
      <c r="AR62" s="557"/>
      <c r="AS62" s="557"/>
      <c r="AT62" s="557"/>
      <c r="AU62" s="557"/>
      <c r="AV62" s="572"/>
      <c r="AW62" s="572"/>
      <c r="AX62" s="572"/>
      <c r="AY62" s="572"/>
      <c r="AZ62" s="572"/>
      <c r="BA62" s="572"/>
      <c r="BB62" s="1087"/>
      <c r="BC62" s="672"/>
      <c r="BD62" s="688" t="s">
        <v>139</v>
      </c>
      <c r="BE62" s="604" t="n">
        <f aca="false">BE61+BE60</f>
        <v>41</v>
      </c>
      <c r="BF62" s="992" t="n">
        <f aca="false">BF60+BF61</f>
        <v>1</v>
      </c>
      <c r="BR62" s="99"/>
      <c r="BS62" s="99"/>
      <c r="BT62" s="99"/>
      <c r="BU62" s="194"/>
      <c r="BV62" s="194"/>
      <c r="BW62" s="194"/>
      <c r="BX62" s="194"/>
      <c r="BY62" s="194"/>
      <c r="BZ62" s="194"/>
      <c r="CA62" s="194"/>
      <c r="CB62" s="194"/>
      <c r="CC62" s="99"/>
      <c r="CD62" s="99"/>
      <c r="CE62" s="99"/>
      <c r="CN62" s="478"/>
      <c r="CO62" s="99"/>
      <c r="CP62" s="99"/>
      <c r="CQ62" s="99"/>
      <c r="CR62" s="99"/>
      <c r="CS62" s="99"/>
      <c r="CT62" s="99"/>
      <c r="CU62" s="99"/>
      <c r="CV62" s="99"/>
      <c r="CW62" s="99"/>
      <c r="CX62" s="99"/>
      <c r="CY62" s="557"/>
      <c r="CZ62" s="557"/>
      <c r="DA62" s="478"/>
      <c r="DB62" s="478"/>
    </row>
    <row r="63" customFormat="false" ht="15" hidden="false" customHeight="true" outlineLevel="0" collapsed="false">
      <c r="A63" s="557"/>
      <c r="B63" s="557"/>
      <c r="C63" s="557"/>
      <c r="D63" s="672"/>
      <c r="E63" s="478"/>
      <c r="F63" s="557"/>
      <c r="G63" s="557"/>
      <c r="H63" s="557"/>
      <c r="I63" s="1120" t="s">
        <v>329</v>
      </c>
      <c r="J63" s="1121"/>
      <c r="K63" s="478"/>
      <c r="L63" s="672"/>
      <c r="M63" s="478"/>
      <c r="N63" s="478"/>
      <c r="O63" s="478"/>
      <c r="P63" s="478"/>
      <c r="Q63" s="478"/>
      <c r="R63" s="478"/>
      <c r="S63" s="557"/>
      <c r="T63" s="557"/>
      <c r="U63" s="557"/>
      <c r="V63" s="99"/>
      <c r="W63" s="99"/>
      <c r="X63" s="99"/>
      <c r="Y63" s="99"/>
      <c r="Z63" s="99"/>
      <c r="AA63" s="99"/>
      <c r="AB63" s="99"/>
      <c r="AC63" s="99"/>
      <c r="AD63" s="99"/>
      <c r="AE63" s="99"/>
      <c r="AF63" s="698" t="s">
        <v>714</v>
      </c>
      <c r="AG63" s="1118" t="n">
        <v>16</v>
      </c>
      <c r="AH63" s="1119" t="n">
        <f aca="false">AG63/AG65</f>
        <v>1</v>
      </c>
      <c r="AI63" s="557"/>
      <c r="AJ63" s="557"/>
      <c r="AK63" s="99"/>
      <c r="AL63" s="99"/>
      <c r="AM63" s="99"/>
      <c r="AN63" s="99"/>
      <c r="AO63" s="1096" t="s">
        <v>79</v>
      </c>
      <c r="AP63" s="1097" t="n">
        <v>6</v>
      </c>
      <c r="AQ63" s="642" t="n">
        <f aca="false">AVERAGE(AR63:AW63)</f>
        <v>1.48466666666667</v>
      </c>
      <c r="AR63" s="693" t="n">
        <v>4.42</v>
      </c>
      <c r="AS63" s="693" t="n">
        <v>0.18</v>
      </c>
      <c r="AT63" s="693" t="n">
        <v>0.34</v>
      </c>
      <c r="AU63" s="694" t="n">
        <v>0.048</v>
      </c>
      <c r="AV63" s="693" t="n">
        <v>1.8</v>
      </c>
      <c r="AW63" s="693" t="n">
        <v>2.12</v>
      </c>
      <c r="AX63" s="693"/>
      <c r="AY63" s="694"/>
      <c r="AZ63" s="693"/>
      <c r="BA63" s="693"/>
      <c r="BB63" s="1122"/>
      <c r="BC63" s="672"/>
      <c r="BD63" s="478"/>
      <c r="BE63" s="557"/>
      <c r="BF63" s="557"/>
      <c r="BR63" s="99"/>
      <c r="BS63" s="99"/>
      <c r="BT63" s="99"/>
      <c r="BU63" s="194"/>
      <c r="BV63" s="194"/>
      <c r="BW63" s="194"/>
      <c r="BX63" s="194"/>
      <c r="BY63" s="194"/>
      <c r="BZ63" s="194"/>
      <c r="CA63" s="194"/>
      <c r="CB63" s="194"/>
      <c r="CC63" s="99"/>
      <c r="CD63" s="99"/>
      <c r="CN63" s="478"/>
      <c r="CO63" s="99"/>
      <c r="CP63" s="99"/>
      <c r="CQ63" s="99"/>
      <c r="CR63" s="99"/>
      <c r="CS63" s="99"/>
      <c r="CT63" s="99"/>
      <c r="CU63" s="99"/>
      <c r="CV63" s="99"/>
      <c r="CW63" s="99"/>
      <c r="CX63" s="99"/>
      <c r="CY63" s="557"/>
      <c r="CZ63" s="557"/>
      <c r="DA63" s="478"/>
      <c r="DB63" s="478"/>
    </row>
    <row r="64" customFormat="false" ht="15" hidden="false" customHeight="true" outlineLevel="0" collapsed="false">
      <c r="A64" s="557"/>
      <c r="B64" s="557"/>
      <c r="C64" s="557"/>
      <c r="D64" s="672"/>
      <c r="E64" s="478"/>
      <c r="F64" s="557"/>
      <c r="G64" s="557"/>
      <c r="H64" s="557"/>
      <c r="I64" s="1096" t="s">
        <v>79</v>
      </c>
      <c r="J64" s="1097" t="n">
        <v>6</v>
      </c>
      <c r="K64" s="478"/>
      <c r="L64" s="672"/>
      <c r="M64" s="478"/>
      <c r="N64" s="478"/>
      <c r="O64" s="478"/>
      <c r="P64" s="478"/>
      <c r="Q64" s="478"/>
      <c r="R64" s="478"/>
      <c r="S64" s="557"/>
      <c r="T64" s="557"/>
      <c r="U64" s="557"/>
      <c r="V64" s="99"/>
      <c r="W64" s="99"/>
      <c r="X64" s="99"/>
      <c r="Y64" s="99"/>
      <c r="Z64" s="99"/>
      <c r="AA64" s="99"/>
      <c r="AB64" s="99"/>
      <c r="AC64" s="99"/>
      <c r="AD64" s="99"/>
      <c r="AE64" s="99"/>
      <c r="AF64" s="698" t="s">
        <v>715</v>
      </c>
      <c r="AG64" s="700"/>
      <c r="AH64" s="1123" t="n">
        <f aca="false">AG64/AG65</f>
        <v>0</v>
      </c>
      <c r="AI64" s="478"/>
      <c r="AJ64" s="557"/>
      <c r="AK64" s="99"/>
      <c r="AL64" s="99"/>
      <c r="AM64" s="99"/>
      <c r="AN64" s="99"/>
      <c r="AO64" s="1124" t="s">
        <v>46</v>
      </c>
      <c r="AP64" s="1125" t="n">
        <v>4</v>
      </c>
      <c r="AQ64" s="642" t="n">
        <f aca="false">AVERAGE(AR64:AW64)</f>
        <v>0.284666666666667</v>
      </c>
      <c r="AR64" s="693" t="n">
        <v>0.73</v>
      </c>
      <c r="AS64" s="693" t="n">
        <v>0.065</v>
      </c>
      <c r="AT64" s="624" t="n">
        <v>0.059</v>
      </c>
      <c r="AU64" s="694"/>
      <c r="AV64" s="693"/>
      <c r="AW64" s="693"/>
      <c r="AX64" s="624"/>
      <c r="AY64" s="694"/>
      <c r="AZ64" s="693"/>
      <c r="BA64" s="693"/>
      <c r="BB64" s="1098"/>
      <c r="BC64" s="672"/>
      <c r="BD64" s="99"/>
      <c r="BE64" s="557"/>
      <c r="BF64" s="99"/>
      <c r="BR64" s="99"/>
      <c r="BS64" s="99"/>
      <c r="BT64" s="99"/>
      <c r="BU64" s="194"/>
      <c r="BV64" s="194"/>
      <c r="BW64" s="194"/>
      <c r="BX64" s="194"/>
      <c r="BY64" s="194"/>
      <c r="BZ64" s="194"/>
      <c r="CA64" s="194"/>
      <c r="CB64" s="194"/>
      <c r="CC64" s="99"/>
      <c r="CD64" s="99"/>
      <c r="CN64" s="478"/>
      <c r="CO64" s="99"/>
      <c r="CP64" s="99"/>
      <c r="CQ64" s="99"/>
      <c r="CR64" s="99"/>
      <c r="CS64" s="99"/>
      <c r="CT64" s="99"/>
      <c r="CU64" s="99"/>
      <c r="CV64" s="99"/>
      <c r="CW64" s="99"/>
      <c r="CX64" s="99"/>
      <c r="CY64" s="557"/>
      <c r="CZ64" s="557"/>
    </row>
    <row r="65" customFormat="false" ht="15" hidden="false" customHeight="true" outlineLevel="0" collapsed="false">
      <c r="A65" s="557"/>
      <c r="B65" s="557"/>
      <c r="C65" s="557"/>
      <c r="D65" s="672"/>
      <c r="E65" s="478"/>
      <c r="F65" s="557"/>
      <c r="G65" s="557"/>
      <c r="H65" s="557"/>
      <c r="I65" s="1096" t="s">
        <v>46</v>
      </c>
      <c r="J65" s="1097" t="n">
        <v>4</v>
      </c>
      <c r="K65" s="478"/>
      <c r="L65" s="672"/>
      <c r="M65" s="478"/>
      <c r="N65" s="478"/>
      <c r="O65" s="478"/>
      <c r="P65" s="478"/>
      <c r="Q65" s="478"/>
      <c r="R65" s="478"/>
      <c r="S65" s="557"/>
      <c r="T65" s="557"/>
      <c r="U65" s="557"/>
      <c r="V65" s="99"/>
      <c r="W65" s="99"/>
      <c r="X65" s="99"/>
      <c r="Y65" s="99"/>
      <c r="Z65" s="99"/>
      <c r="AA65" s="99"/>
      <c r="AB65" s="99"/>
      <c r="AC65" s="99"/>
      <c r="AD65" s="99"/>
      <c r="AE65" s="99"/>
      <c r="AF65" s="703" t="s">
        <v>717</v>
      </c>
      <c r="AG65" s="703" t="n">
        <f aca="false">AG62+AG63</f>
        <v>16</v>
      </c>
      <c r="AH65" s="1126" t="n">
        <f aca="false">AH62+AH64+AH63</f>
        <v>1</v>
      </c>
      <c r="AI65" s="478"/>
      <c r="AJ65" s="478"/>
      <c r="AK65" s="99"/>
      <c r="AL65" s="99"/>
      <c r="AM65" s="99"/>
      <c r="AN65" s="99"/>
      <c r="AO65" s="1096" t="s">
        <v>465</v>
      </c>
      <c r="AP65" s="1097" t="n">
        <v>2</v>
      </c>
      <c r="AQ65" s="642" t="n">
        <f aca="false">AVERAGE(AR65:AW65)</f>
        <v>1.87</v>
      </c>
      <c r="AR65" s="693" t="n">
        <v>1.12</v>
      </c>
      <c r="AS65" s="693" t="n">
        <v>2.62</v>
      </c>
      <c r="AT65" s="693"/>
      <c r="AU65" s="832"/>
      <c r="AV65" s="693"/>
      <c r="AW65" s="693"/>
      <c r="AX65" s="693"/>
      <c r="AY65" s="832"/>
      <c r="AZ65" s="693"/>
      <c r="BA65" s="693"/>
      <c r="BB65" s="1122"/>
      <c r="BC65" s="672"/>
      <c r="BD65" s="99"/>
      <c r="BE65" s="557"/>
      <c r="BF65" s="99"/>
      <c r="BR65" s="99"/>
      <c r="BS65" s="99"/>
      <c r="BT65" s="99"/>
      <c r="BU65" s="194"/>
      <c r="BV65" s="194"/>
      <c r="BW65" s="194"/>
      <c r="BX65" s="194"/>
      <c r="BY65" s="194"/>
      <c r="BZ65" s="194"/>
      <c r="CA65" s="194"/>
      <c r="CB65" s="194"/>
      <c r="CC65" s="99"/>
      <c r="CD65" s="99"/>
      <c r="CN65" s="478"/>
      <c r="CO65" s="99"/>
      <c r="CP65" s="99"/>
      <c r="CQ65" s="99"/>
      <c r="CR65" s="99"/>
      <c r="CS65" s="99"/>
      <c r="CT65" s="99"/>
      <c r="CU65" s="99"/>
      <c r="CV65" s="99"/>
      <c r="CW65" s="99"/>
      <c r="CX65" s="99"/>
      <c r="CY65" s="557"/>
      <c r="CZ65" s="557"/>
    </row>
    <row r="66" customFormat="false" ht="15" hidden="false" customHeight="true" outlineLevel="0" collapsed="false">
      <c r="A66" s="557"/>
      <c r="B66" s="557"/>
      <c r="C66" s="557"/>
      <c r="D66" s="672"/>
      <c r="E66" s="478"/>
      <c r="F66" s="557"/>
      <c r="G66" s="557"/>
      <c r="H66" s="557"/>
      <c r="I66" s="1096" t="s">
        <v>465</v>
      </c>
      <c r="J66" s="1097" t="n">
        <v>2</v>
      </c>
      <c r="K66" s="478"/>
      <c r="L66" s="672"/>
      <c r="M66" s="478"/>
      <c r="N66" s="478"/>
      <c r="O66" s="557"/>
      <c r="P66" s="557"/>
      <c r="Q66" s="557"/>
      <c r="R66" s="557"/>
      <c r="S66" s="557"/>
      <c r="T66" s="557"/>
      <c r="U66" s="557"/>
      <c r="V66" s="478"/>
      <c r="W66" s="478"/>
      <c r="X66" s="478"/>
      <c r="Y66" s="478"/>
      <c r="Z66" s="478"/>
      <c r="AA66" s="99"/>
      <c r="AB66" s="99"/>
      <c r="AC66" s="99"/>
      <c r="AD66" s="99"/>
      <c r="AE66" s="99"/>
      <c r="AF66" s="194"/>
      <c r="AG66" s="194"/>
      <c r="AH66" s="194"/>
      <c r="AI66" s="557"/>
      <c r="AJ66" s="478"/>
      <c r="AK66" s="99"/>
      <c r="AL66" s="99"/>
      <c r="AM66" s="99"/>
      <c r="AN66" s="99"/>
      <c r="AO66" s="1096" t="s">
        <v>350</v>
      </c>
      <c r="AP66" s="1097" t="n">
        <v>2</v>
      </c>
      <c r="AQ66" s="642" t="n">
        <f aca="false">AVERAGE(AR66:AW66)</f>
        <v>0.1355</v>
      </c>
      <c r="AR66" s="693" t="n">
        <v>0.25</v>
      </c>
      <c r="AS66" s="693" t="n">
        <v>0.021</v>
      </c>
      <c r="AT66" s="693"/>
      <c r="AU66" s="702"/>
      <c r="AV66" s="693"/>
      <c r="AW66" s="693"/>
      <c r="AX66" s="693"/>
      <c r="AY66" s="702"/>
      <c r="AZ66" s="693"/>
      <c r="BA66" s="693"/>
      <c r="BB66" s="1122"/>
      <c r="BC66" s="672"/>
      <c r="BD66" s="99"/>
      <c r="BE66" s="557"/>
      <c r="BF66" s="99"/>
      <c r="BR66" s="99"/>
      <c r="BS66" s="99"/>
      <c r="BT66" s="99"/>
      <c r="BU66" s="194"/>
      <c r="BV66" s="194"/>
      <c r="BW66" s="194"/>
      <c r="BX66" s="194"/>
      <c r="BY66" s="194"/>
      <c r="BZ66" s="194"/>
      <c r="CA66" s="194"/>
      <c r="CB66" s="194"/>
      <c r="CC66" s="99"/>
      <c r="CD66" s="99"/>
      <c r="CN66" s="478"/>
      <c r="CO66" s="99"/>
      <c r="CP66" s="99"/>
      <c r="CQ66" s="99"/>
      <c r="CR66" s="99"/>
      <c r="CS66" s="99"/>
      <c r="CT66" s="99"/>
      <c r="CU66" s="99"/>
      <c r="CV66" s="99"/>
      <c r="CW66" s="99"/>
      <c r="CX66" s="99"/>
      <c r="CY66" s="557"/>
      <c r="CZ66" s="557"/>
    </row>
    <row r="67" customFormat="false" ht="15" hidden="false" customHeight="true" outlineLevel="0" collapsed="false">
      <c r="A67" s="557"/>
      <c r="B67" s="557"/>
      <c r="C67" s="557"/>
      <c r="D67" s="672"/>
      <c r="E67" s="478"/>
      <c r="F67" s="557"/>
      <c r="G67" s="557"/>
      <c r="H67" s="557"/>
      <c r="I67" s="1096" t="s">
        <v>350</v>
      </c>
      <c r="J67" s="1097" t="n">
        <v>2</v>
      </c>
      <c r="K67" s="478"/>
      <c r="L67" s="478"/>
      <c r="M67" s="478"/>
      <c r="N67" s="478"/>
      <c r="O67" s="557"/>
      <c r="P67" s="557"/>
      <c r="Q67" s="557"/>
      <c r="R67" s="557"/>
      <c r="S67" s="557"/>
      <c r="T67" s="557"/>
      <c r="U67" s="557"/>
      <c r="V67" s="478"/>
      <c r="W67" s="478"/>
      <c r="X67" s="478"/>
      <c r="Y67" s="478"/>
      <c r="Z67" s="478"/>
      <c r="AA67" s="478"/>
      <c r="AB67" s="478"/>
      <c r="AC67" s="478"/>
      <c r="AD67" s="99"/>
      <c r="AE67" s="99"/>
      <c r="AF67" s="194"/>
      <c r="AG67" s="194"/>
      <c r="AH67" s="194"/>
      <c r="AI67" s="557"/>
      <c r="AJ67" s="557"/>
      <c r="AK67" s="478"/>
      <c r="AL67" s="478"/>
      <c r="AM67" s="478"/>
      <c r="AN67" s="478"/>
      <c r="AO67" s="1096" t="s">
        <v>66</v>
      </c>
      <c r="AP67" s="1097" t="n">
        <v>1</v>
      </c>
      <c r="AQ67" s="642" t="n">
        <f aca="false">AVERAGE(AR67:BB67)</f>
        <v>1.84</v>
      </c>
      <c r="AR67" s="624" t="n">
        <v>1.84</v>
      </c>
      <c r="AS67" s="680"/>
      <c r="AT67" s="680"/>
      <c r="AU67" s="704"/>
      <c r="AV67" s="624"/>
      <c r="AW67" s="680"/>
      <c r="AX67" s="680"/>
      <c r="AY67" s="704"/>
      <c r="AZ67" s="624"/>
      <c r="BA67" s="680"/>
      <c r="BB67" s="1127"/>
      <c r="BC67" s="672"/>
      <c r="BD67" s="99"/>
      <c r="BE67" s="557"/>
      <c r="BF67" s="99"/>
      <c r="BR67" s="99"/>
      <c r="BS67" s="99"/>
      <c r="BT67" s="99"/>
      <c r="BU67" s="194"/>
      <c r="BV67" s="194"/>
      <c r="BW67" s="194"/>
      <c r="BX67" s="194"/>
      <c r="BY67" s="194"/>
      <c r="BZ67" s="194"/>
      <c r="CA67" s="194"/>
      <c r="CB67" s="194"/>
      <c r="CC67" s="99"/>
      <c r="CD67" s="99"/>
      <c r="CN67" s="478"/>
      <c r="CO67" s="99"/>
      <c r="CP67" s="99"/>
      <c r="CQ67" s="99"/>
      <c r="CR67" s="99"/>
      <c r="CS67" s="99"/>
      <c r="CT67" s="99"/>
      <c r="CU67" s="99"/>
      <c r="CV67" s="99"/>
      <c r="CW67" s="99"/>
      <c r="CX67" s="99"/>
      <c r="CY67" s="557"/>
      <c r="CZ67" s="557"/>
    </row>
    <row r="68" customFormat="false" ht="15.75" hidden="false" customHeight="true" outlineLevel="0" collapsed="false">
      <c r="A68" s="557"/>
      <c r="B68" s="557"/>
      <c r="C68" s="557"/>
      <c r="D68" s="557"/>
      <c r="E68" s="557"/>
      <c r="F68" s="557"/>
      <c r="G68" s="557"/>
      <c r="H68" s="557"/>
      <c r="I68" s="1096" t="s">
        <v>66</v>
      </c>
      <c r="J68" s="1097" t="n">
        <v>1</v>
      </c>
      <c r="K68" s="478"/>
      <c r="L68" s="478"/>
      <c r="M68" s="557"/>
      <c r="N68" s="557"/>
      <c r="O68" s="557"/>
      <c r="P68" s="557"/>
      <c r="Q68" s="557"/>
      <c r="R68" s="557"/>
      <c r="S68" s="557"/>
      <c r="T68" s="557"/>
      <c r="U68" s="557"/>
      <c r="V68" s="478"/>
      <c r="W68" s="478"/>
      <c r="X68" s="478"/>
      <c r="Y68" s="478"/>
      <c r="Z68" s="478"/>
      <c r="AA68" s="478"/>
      <c r="AB68" s="478"/>
      <c r="AC68" s="478"/>
      <c r="AD68" s="478"/>
      <c r="AE68" s="99"/>
      <c r="AF68" s="194"/>
      <c r="AG68" s="194"/>
      <c r="AH68" s="194"/>
      <c r="AI68" s="557"/>
      <c r="AJ68" s="557"/>
      <c r="AK68" s="478"/>
      <c r="AL68" s="478"/>
      <c r="AM68" s="478"/>
      <c r="AN68" s="478"/>
      <c r="AO68" s="1096" t="s">
        <v>50</v>
      </c>
      <c r="AP68" s="1097" t="n">
        <v>1</v>
      </c>
      <c r="AQ68" s="642" t="n">
        <f aca="false">AVERAGE(AR68:AW68)</f>
        <v>0.083</v>
      </c>
      <c r="AR68" s="693" t="n">
        <v>0.083</v>
      </c>
      <c r="AS68" s="693"/>
      <c r="AT68" s="693"/>
      <c r="AU68" s="694"/>
      <c r="AV68" s="693"/>
      <c r="AW68" s="693"/>
      <c r="AX68" s="693"/>
      <c r="AY68" s="694"/>
      <c r="AZ68" s="693"/>
      <c r="BA68" s="693"/>
      <c r="BB68" s="1122"/>
      <c r="BC68" s="1088"/>
      <c r="BD68" s="99"/>
      <c r="BE68" s="557"/>
      <c r="BF68" s="99"/>
      <c r="BR68" s="99"/>
      <c r="BS68" s="99"/>
      <c r="BT68" s="99"/>
      <c r="BU68" s="194"/>
      <c r="BV68" s="194"/>
      <c r="BW68" s="194"/>
      <c r="BX68" s="194"/>
      <c r="BY68" s="194"/>
      <c r="BZ68" s="194"/>
      <c r="CA68" s="194"/>
      <c r="CB68" s="194"/>
      <c r="CC68" s="99"/>
      <c r="CD68" s="99"/>
      <c r="CN68" s="478"/>
      <c r="CO68" s="99"/>
      <c r="CP68" s="99"/>
      <c r="CQ68" s="99"/>
      <c r="CR68" s="99"/>
      <c r="CS68" s="99"/>
      <c r="CT68" s="99"/>
      <c r="CU68" s="99"/>
      <c r="CV68" s="99"/>
      <c r="CW68" s="99"/>
      <c r="CX68" s="99"/>
      <c r="CY68" s="557"/>
      <c r="CZ68" s="557"/>
    </row>
    <row r="69" customFormat="false" ht="15" hidden="false" customHeight="true" outlineLevel="0" collapsed="false">
      <c r="A69" s="557"/>
      <c r="B69" s="557"/>
      <c r="C69" s="557"/>
      <c r="D69" s="557"/>
      <c r="E69" s="557"/>
      <c r="F69" s="557"/>
      <c r="G69" s="557"/>
      <c r="H69" s="557"/>
      <c r="I69" s="1096" t="s">
        <v>50</v>
      </c>
      <c r="J69" s="1097" t="n">
        <v>1</v>
      </c>
      <c r="K69" s="478"/>
      <c r="L69" s="478"/>
      <c r="M69" s="557"/>
      <c r="N69" s="557"/>
      <c r="O69" s="557"/>
      <c r="P69" s="557"/>
      <c r="Q69" s="557"/>
      <c r="R69" s="557"/>
      <c r="S69" s="557"/>
      <c r="T69" s="557"/>
      <c r="U69" s="557"/>
      <c r="V69" s="557"/>
      <c r="W69" s="557"/>
      <c r="X69" s="557"/>
      <c r="Y69" s="557"/>
      <c r="Z69" s="557"/>
      <c r="AA69" s="478"/>
      <c r="AB69" s="478"/>
      <c r="AC69" s="478"/>
      <c r="AD69" s="478"/>
      <c r="AE69" s="99"/>
      <c r="AF69" s="194"/>
      <c r="AG69" s="557"/>
      <c r="AH69" s="557"/>
      <c r="AI69" s="557"/>
      <c r="AJ69" s="557"/>
      <c r="AK69" s="478"/>
      <c r="AL69" s="478"/>
      <c r="AM69" s="478"/>
      <c r="AN69" s="478"/>
      <c r="AO69" s="1096" t="s">
        <v>734</v>
      </c>
      <c r="AP69" s="1097" t="n">
        <v>1</v>
      </c>
      <c r="AQ69" s="642" t="n">
        <f aca="false">AVERAGE(AR69:AW69)</f>
        <v>0.022</v>
      </c>
      <c r="AR69" s="693" t="n">
        <v>0.022</v>
      </c>
      <c r="AS69" s="693"/>
      <c r="AT69" s="693"/>
      <c r="AU69" s="694"/>
      <c r="AV69" s="693"/>
      <c r="AW69" s="693"/>
      <c r="AX69" s="693"/>
      <c r="AY69" s="694"/>
      <c r="AZ69" s="693"/>
      <c r="BA69" s="693"/>
      <c r="BB69" s="1122"/>
      <c r="BC69" s="1088"/>
      <c r="BD69" s="478"/>
      <c r="BE69" s="557"/>
      <c r="BF69" s="478"/>
      <c r="BR69" s="99"/>
      <c r="BS69" s="99"/>
      <c r="BT69" s="99"/>
      <c r="BU69" s="194"/>
      <c r="BV69" s="194"/>
      <c r="BW69" s="194"/>
      <c r="BX69" s="194"/>
      <c r="BY69" s="194"/>
      <c r="BZ69" s="194"/>
      <c r="CA69" s="194"/>
      <c r="CB69" s="194"/>
      <c r="CC69" s="99"/>
      <c r="CD69" s="99"/>
      <c r="CN69" s="478"/>
      <c r="CO69" s="99"/>
      <c r="CP69" s="99"/>
      <c r="CQ69" s="99"/>
      <c r="CR69" s="99"/>
      <c r="CS69" s="99"/>
      <c r="CT69" s="99"/>
      <c r="CU69" s="99"/>
      <c r="CV69" s="99"/>
      <c r="CW69" s="99"/>
      <c r="CX69" s="99"/>
      <c r="CY69" s="557"/>
      <c r="CZ69" s="557"/>
    </row>
    <row r="70" customFormat="false" ht="15" hidden="false" customHeight="true" outlineLevel="0" collapsed="false">
      <c r="A70" s="557"/>
      <c r="B70" s="557"/>
      <c r="C70" s="557"/>
      <c r="D70" s="557"/>
      <c r="E70" s="557"/>
      <c r="F70" s="557"/>
      <c r="G70" s="557"/>
      <c r="H70" s="557"/>
      <c r="I70" s="1096" t="s">
        <v>734</v>
      </c>
      <c r="J70" s="1097" t="n">
        <v>1</v>
      </c>
      <c r="K70" s="478"/>
      <c r="L70" s="478"/>
      <c r="M70" s="557"/>
      <c r="N70" s="557"/>
      <c r="O70" s="557"/>
      <c r="P70" s="557"/>
      <c r="Q70" s="557"/>
      <c r="R70" s="557"/>
      <c r="S70" s="557"/>
      <c r="T70" s="557"/>
      <c r="U70" s="557"/>
      <c r="V70" s="557"/>
      <c r="W70" s="557"/>
      <c r="X70" s="557"/>
      <c r="Y70" s="557"/>
      <c r="Z70" s="557"/>
      <c r="AA70" s="557"/>
      <c r="AB70" s="557"/>
      <c r="AC70" s="557"/>
      <c r="AD70" s="478"/>
      <c r="AE70" s="99"/>
      <c r="AF70" s="194"/>
      <c r="AG70" s="557"/>
      <c r="AH70" s="557"/>
      <c r="AI70" s="557"/>
      <c r="AJ70" s="557"/>
      <c r="AK70" s="557"/>
      <c r="AL70" s="557"/>
      <c r="AM70" s="557"/>
      <c r="AN70" s="557"/>
      <c r="AO70" s="1096" t="s">
        <v>115</v>
      </c>
      <c r="AP70" s="1097" t="n">
        <v>1</v>
      </c>
      <c r="AQ70" s="642" t="n">
        <f aca="false">AVERAGE(AR70:AW70)</f>
        <v>2</v>
      </c>
      <c r="AR70" s="693" t="n">
        <v>2</v>
      </c>
      <c r="AS70" s="693"/>
      <c r="AT70" s="693"/>
      <c r="AU70" s="694"/>
      <c r="AV70" s="693"/>
      <c r="AW70" s="693"/>
      <c r="AX70" s="693"/>
      <c r="AY70" s="694"/>
      <c r="AZ70" s="693"/>
      <c r="BA70" s="693"/>
      <c r="BB70" s="1122"/>
      <c r="BC70" s="1088"/>
      <c r="BD70" s="478"/>
      <c r="BE70" s="557"/>
      <c r="BF70" s="478"/>
      <c r="BR70" s="99"/>
      <c r="BS70" s="99"/>
      <c r="BT70" s="99"/>
      <c r="BU70" s="194"/>
      <c r="BV70" s="194"/>
      <c r="BW70" s="194"/>
      <c r="BX70" s="194"/>
      <c r="BY70" s="194"/>
      <c r="BZ70" s="194"/>
      <c r="CA70" s="194"/>
      <c r="CB70" s="194"/>
      <c r="CC70" s="99"/>
      <c r="CD70" s="99"/>
      <c r="CN70" s="478"/>
      <c r="CO70" s="99"/>
      <c r="CP70" s="99"/>
      <c r="CQ70" s="99"/>
      <c r="CR70" s="99"/>
      <c r="CS70" s="99"/>
      <c r="CT70" s="99"/>
      <c r="CU70" s="99"/>
      <c r="CV70" s="99"/>
      <c r="CW70" s="99"/>
      <c r="CX70" s="99"/>
      <c r="CY70" s="557"/>
      <c r="CZ70" s="557"/>
    </row>
    <row r="71" customFormat="false" ht="15" hidden="false" customHeight="true" outlineLevel="0" collapsed="false">
      <c r="A71" s="557"/>
      <c r="B71" s="557"/>
      <c r="C71" s="557"/>
      <c r="D71" s="557"/>
      <c r="E71" s="557"/>
      <c r="F71" s="557"/>
      <c r="G71" s="557"/>
      <c r="H71" s="557"/>
      <c r="I71" s="1096" t="s">
        <v>115</v>
      </c>
      <c r="J71" s="1097" t="n">
        <v>1</v>
      </c>
      <c r="K71" s="478"/>
      <c r="L71" s="478"/>
      <c r="M71" s="557"/>
      <c r="N71" s="557"/>
      <c r="O71" s="557"/>
      <c r="P71" s="557"/>
      <c r="Q71" s="557"/>
      <c r="R71" s="557"/>
      <c r="S71" s="557"/>
      <c r="T71" s="557"/>
      <c r="U71" s="557"/>
      <c r="V71" s="557"/>
      <c r="W71" s="557"/>
      <c r="X71" s="557"/>
      <c r="Y71" s="557"/>
      <c r="Z71" s="557"/>
      <c r="AA71" s="557"/>
      <c r="AB71" s="557"/>
      <c r="AC71" s="557"/>
      <c r="AD71" s="557"/>
      <c r="AE71" s="99"/>
      <c r="AF71" s="478"/>
      <c r="AG71" s="557"/>
      <c r="AH71" s="557"/>
      <c r="AI71" s="557"/>
      <c r="AJ71" s="557"/>
      <c r="AK71" s="557"/>
      <c r="AL71" s="557"/>
      <c r="AM71" s="557"/>
      <c r="AN71" s="557"/>
      <c r="AO71" s="678" t="s">
        <v>139</v>
      </c>
      <c r="AP71" s="679" t="n">
        <f aca="false">SUM(AP63:AP68)</f>
        <v>16</v>
      </c>
      <c r="AQ71" s="194"/>
      <c r="AR71" s="194"/>
      <c r="AS71" s="194"/>
      <c r="AT71" s="194"/>
      <c r="AU71" s="194"/>
      <c r="AV71" s="557"/>
      <c r="AW71" s="557"/>
      <c r="AX71" s="572"/>
      <c r="AY71" s="572"/>
      <c r="AZ71" s="572"/>
      <c r="BA71" s="572"/>
      <c r="BB71" s="1128"/>
      <c r="BC71" s="1088"/>
      <c r="BD71" s="478"/>
      <c r="BE71" s="557"/>
      <c r="BF71" s="478"/>
      <c r="BR71" s="99"/>
      <c r="BS71" s="99"/>
      <c r="BT71" s="99"/>
      <c r="BU71" s="194"/>
      <c r="BV71" s="194"/>
      <c r="BW71" s="194"/>
      <c r="BX71" s="194"/>
      <c r="BY71" s="194"/>
      <c r="BZ71" s="194"/>
      <c r="CA71" s="194"/>
      <c r="CB71" s="194"/>
      <c r="CC71" s="478"/>
      <c r="CD71" s="99"/>
      <c r="CN71" s="478"/>
      <c r="CO71" s="99"/>
      <c r="CP71" s="99"/>
      <c r="CQ71" s="478"/>
      <c r="CR71" s="478"/>
      <c r="CS71" s="478"/>
      <c r="CT71" s="478"/>
      <c r="CU71" s="478"/>
      <c r="CV71" s="478"/>
      <c r="CW71" s="478"/>
      <c r="CX71" s="478"/>
      <c r="CY71" s="557"/>
      <c r="CZ71" s="557"/>
    </row>
    <row r="72" customFormat="false" ht="15" hidden="false" customHeight="true" outlineLevel="0" collapsed="false">
      <c r="A72" s="557"/>
      <c r="B72" s="557"/>
      <c r="C72" s="557"/>
      <c r="D72" s="557"/>
      <c r="E72" s="557"/>
      <c r="F72" s="557"/>
      <c r="G72" s="557"/>
      <c r="H72" s="557"/>
      <c r="I72" s="678" t="s">
        <v>139</v>
      </c>
      <c r="J72" s="679" t="n">
        <f aca="false">SUM(J64:J71)</f>
        <v>18</v>
      </c>
      <c r="K72" s="478"/>
      <c r="L72" s="478"/>
      <c r="M72" s="557"/>
      <c r="N72" s="557"/>
      <c r="O72" s="557"/>
      <c r="P72" s="557"/>
      <c r="Q72" s="557"/>
      <c r="R72" s="557"/>
      <c r="S72" s="557"/>
      <c r="T72" s="557"/>
      <c r="U72" s="557"/>
      <c r="V72" s="557"/>
      <c r="W72" s="557"/>
      <c r="X72" s="557"/>
      <c r="Y72" s="557"/>
      <c r="Z72" s="557"/>
      <c r="AA72" s="557"/>
      <c r="AB72" s="557"/>
      <c r="AC72" s="557"/>
      <c r="AD72" s="557"/>
      <c r="AE72" s="478"/>
      <c r="AF72" s="478"/>
      <c r="AG72" s="557"/>
      <c r="AH72" s="557"/>
      <c r="AI72" s="557"/>
      <c r="AJ72" s="557"/>
      <c r="AK72" s="557"/>
      <c r="AL72" s="557"/>
      <c r="AM72" s="557"/>
      <c r="AN72" s="557"/>
      <c r="AO72" s="478"/>
      <c r="AP72" s="478"/>
      <c r="AQ72" s="478"/>
      <c r="AR72" s="478"/>
      <c r="AS72" s="478"/>
      <c r="AT72" s="478"/>
      <c r="AU72" s="478"/>
      <c r="AV72" s="557"/>
      <c r="AW72" s="557"/>
      <c r="AX72" s="572"/>
      <c r="AY72" s="572"/>
      <c r="AZ72" s="572"/>
      <c r="BA72" s="572"/>
      <c r="BB72" s="1128"/>
      <c r="BC72" s="672"/>
      <c r="BD72" s="557"/>
      <c r="BE72" s="557"/>
      <c r="BF72" s="557"/>
      <c r="BR72" s="99"/>
      <c r="BS72" s="99"/>
      <c r="BT72" s="99"/>
      <c r="BU72" s="194"/>
      <c r="BV72" s="194"/>
      <c r="BW72" s="194"/>
      <c r="BX72" s="194"/>
      <c r="BY72" s="194"/>
      <c r="BZ72" s="194"/>
      <c r="CA72" s="194"/>
      <c r="CB72" s="194"/>
      <c r="CC72" s="478"/>
      <c r="CD72" s="99"/>
      <c r="CN72" s="478"/>
      <c r="CO72" s="99"/>
      <c r="CP72" s="99"/>
      <c r="CQ72" s="478"/>
      <c r="CR72" s="478"/>
      <c r="CS72" s="478"/>
      <c r="CT72" s="478"/>
      <c r="CU72" s="478"/>
      <c r="CV72" s="478"/>
      <c r="CW72" s="478"/>
      <c r="CX72" s="478"/>
      <c r="CY72" s="557"/>
      <c r="CZ72" s="557"/>
    </row>
    <row r="73" customFormat="false" ht="15" hidden="false" customHeight="true" outlineLevel="0" collapsed="false">
      <c r="A73" s="557"/>
      <c r="B73" s="557"/>
      <c r="C73" s="557"/>
      <c r="D73" s="557"/>
      <c r="E73" s="557"/>
      <c r="F73" s="557"/>
      <c r="G73" s="557"/>
      <c r="H73" s="478"/>
      <c r="I73" s="194"/>
      <c r="J73" s="194"/>
      <c r="K73" s="478"/>
      <c r="L73" s="478"/>
      <c r="M73" s="557"/>
      <c r="N73" s="557"/>
      <c r="O73" s="557"/>
      <c r="P73" s="557"/>
      <c r="Q73" s="557"/>
      <c r="R73" s="557"/>
      <c r="S73" s="557"/>
      <c r="T73" s="557"/>
      <c r="U73" s="557"/>
      <c r="V73" s="557"/>
      <c r="W73" s="557"/>
      <c r="X73" s="557"/>
      <c r="Y73" s="557"/>
      <c r="Z73" s="557"/>
      <c r="AA73" s="557"/>
      <c r="AB73" s="557"/>
      <c r="AC73" s="557"/>
      <c r="AD73" s="557"/>
      <c r="AE73" s="478"/>
      <c r="AF73" s="557"/>
      <c r="AG73" s="557"/>
      <c r="AH73" s="557"/>
      <c r="AI73" s="557"/>
      <c r="AJ73" s="557"/>
      <c r="AK73" s="557"/>
      <c r="AL73" s="557"/>
      <c r="AM73" s="557"/>
      <c r="AN73" s="557"/>
      <c r="AO73" s="1120" t="s">
        <v>214</v>
      </c>
      <c r="AP73" s="1121"/>
      <c r="AQ73" s="687" t="s">
        <v>691</v>
      </c>
      <c r="AR73" s="478"/>
      <c r="AS73" s="478"/>
      <c r="AT73" s="478"/>
      <c r="AU73" s="478"/>
      <c r="AV73" s="557"/>
      <c r="AW73" s="557"/>
      <c r="AX73" s="572"/>
      <c r="AY73" s="572"/>
      <c r="AZ73" s="572"/>
      <c r="BA73" s="572"/>
      <c r="BB73" s="1128"/>
      <c r="BC73" s="672"/>
      <c r="BD73" s="557"/>
      <c r="BE73" s="557"/>
      <c r="BF73" s="557"/>
      <c r="BJ73" s="99"/>
      <c r="BK73" s="99"/>
      <c r="BL73" s="99"/>
      <c r="BM73" s="99"/>
      <c r="BN73" s="99"/>
      <c r="BO73" s="99"/>
      <c r="BP73" s="99"/>
      <c r="BQ73" s="99"/>
      <c r="BR73" s="99"/>
      <c r="BS73" s="99"/>
      <c r="BT73" s="99"/>
      <c r="BU73" s="194"/>
      <c r="BV73" s="194"/>
      <c r="BW73" s="194"/>
      <c r="BX73" s="194"/>
      <c r="BY73" s="194"/>
      <c r="BZ73" s="194"/>
      <c r="CA73" s="194"/>
      <c r="CB73" s="194"/>
      <c r="CC73" s="478"/>
      <c r="CD73" s="99"/>
      <c r="CN73" s="478"/>
      <c r="CO73" s="99"/>
      <c r="CP73" s="99"/>
      <c r="CQ73" s="478"/>
      <c r="CR73" s="478"/>
      <c r="CS73" s="478"/>
      <c r="CT73" s="478"/>
      <c r="CU73" s="478"/>
      <c r="CV73" s="478"/>
      <c r="CW73" s="478"/>
      <c r="CX73" s="478"/>
      <c r="CY73" s="557"/>
      <c r="CZ73" s="557"/>
    </row>
    <row r="74" customFormat="false" ht="20.25" hidden="false" customHeight="true" outlineLevel="0" collapsed="false">
      <c r="A74" s="557"/>
      <c r="B74" s="557"/>
      <c r="C74" s="557"/>
      <c r="D74" s="557"/>
      <c r="E74" s="557"/>
      <c r="F74" s="557"/>
      <c r="G74" s="557"/>
      <c r="H74" s="557"/>
      <c r="I74" s="1120" t="s">
        <v>214</v>
      </c>
      <c r="J74" s="1121"/>
      <c r="K74" s="478"/>
      <c r="L74" s="478"/>
      <c r="M74" s="557"/>
      <c r="N74" s="557"/>
      <c r="O74" s="557"/>
      <c r="P74" s="557"/>
      <c r="Q74" s="557"/>
      <c r="R74" s="557"/>
      <c r="S74" s="557"/>
      <c r="T74" s="557"/>
      <c r="U74" s="557"/>
      <c r="V74" s="557"/>
      <c r="W74" s="557"/>
      <c r="X74" s="557"/>
      <c r="Y74" s="557"/>
      <c r="Z74" s="557"/>
      <c r="AA74" s="557"/>
      <c r="AB74" s="557"/>
      <c r="AC74" s="557"/>
      <c r="AD74" s="557"/>
      <c r="AE74" s="478"/>
      <c r="AF74" s="557"/>
      <c r="AG74" s="557"/>
      <c r="AH74" s="557"/>
      <c r="AI74" s="557"/>
      <c r="AJ74" s="557"/>
      <c r="AK74" s="557"/>
      <c r="AL74" s="557"/>
      <c r="AM74" s="557"/>
      <c r="AN74" s="557"/>
      <c r="AO74" s="1096" t="s">
        <v>343</v>
      </c>
      <c r="AP74" s="1129" t="n">
        <v>1</v>
      </c>
      <c r="AQ74" s="622" t="n">
        <f aca="false">AVERAGE(AR74:AT74)</f>
        <v>1</v>
      </c>
      <c r="AR74" s="693" t="n">
        <v>1</v>
      </c>
      <c r="AS74" s="693"/>
      <c r="AT74" s="693"/>
      <c r="AU74" s="693"/>
      <c r="AV74" s="693"/>
      <c r="AW74" s="693"/>
      <c r="AX74" s="693"/>
      <c r="AY74" s="693"/>
      <c r="AZ74" s="693"/>
      <c r="BA74" s="693"/>
      <c r="BB74" s="1122"/>
      <c r="BC74" s="672"/>
      <c r="BD74" s="557"/>
      <c r="BE74" s="557"/>
      <c r="BF74" s="557"/>
      <c r="BJ74" s="99"/>
      <c r="BK74" s="99"/>
      <c r="BL74" s="99"/>
      <c r="BM74" s="99"/>
      <c r="BN74" s="99"/>
      <c r="BO74" s="99"/>
      <c r="BP74" s="99"/>
      <c r="BQ74" s="99"/>
      <c r="BR74" s="99"/>
      <c r="BS74" s="99"/>
      <c r="BT74" s="99"/>
      <c r="BU74" s="194"/>
      <c r="BV74" s="194"/>
      <c r="BW74" s="194"/>
      <c r="BX74" s="194"/>
      <c r="BY74" s="194"/>
      <c r="BZ74" s="194"/>
      <c r="CA74" s="194"/>
      <c r="CB74" s="194"/>
      <c r="CC74" s="557"/>
      <c r="CD74" s="99"/>
      <c r="CG74" s="194"/>
      <c r="CH74" s="194"/>
      <c r="CI74" s="194"/>
      <c r="CJ74" s="194"/>
      <c r="CN74" s="99"/>
      <c r="CO74" s="99"/>
      <c r="CP74" s="99"/>
      <c r="CQ74" s="572"/>
      <c r="CR74" s="572"/>
      <c r="CS74" s="557"/>
      <c r="CT74" s="557"/>
      <c r="CU74" s="557"/>
      <c r="CV74" s="557"/>
      <c r="CW74" s="557"/>
      <c r="CX74" s="557"/>
      <c r="CY74" s="557"/>
      <c r="CZ74" s="557"/>
    </row>
    <row r="75" customFormat="false" ht="15" hidden="false" customHeight="true" outlineLevel="0" collapsed="false">
      <c r="A75" s="557"/>
      <c r="B75" s="557"/>
      <c r="C75" s="557"/>
      <c r="D75" s="557"/>
      <c r="E75" s="557"/>
      <c r="F75" s="557"/>
      <c r="G75" s="557"/>
      <c r="H75" s="557"/>
      <c r="I75" s="1096" t="s">
        <v>343</v>
      </c>
      <c r="J75" s="1129" t="n">
        <v>1</v>
      </c>
      <c r="K75" s="478"/>
      <c r="L75" s="478"/>
      <c r="M75" s="557"/>
      <c r="N75" s="557"/>
      <c r="O75" s="557"/>
      <c r="P75" s="557"/>
      <c r="Q75" s="557"/>
      <c r="R75" s="557"/>
      <c r="S75" s="557"/>
      <c r="T75" s="557"/>
      <c r="U75" s="557"/>
      <c r="V75" s="557"/>
      <c r="W75" s="557"/>
      <c r="X75" s="557"/>
      <c r="Y75" s="557"/>
      <c r="Z75" s="557"/>
      <c r="AA75" s="557"/>
      <c r="AB75" s="557"/>
      <c r="AC75" s="557"/>
      <c r="AD75" s="557"/>
      <c r="AE75" s="557"/>
      <c r="AF75" s="557"/>
      <c r="AG75" s="557"/>
      <c r="AH75" s="557"/>
      <c r="AI75" s="557"/>
      <c r="AJ75" s="557"/>
      <c r="AK75" s="557"/>
      <c r="AL75" s="557"/>
      <c r="AM75" s="557"/>
      <c r="AN75" s="557"/>
      <c r="AO75" s="1096" t="s">
        <v>1200</v>
      </c>
      <c r="AP75" s="1097" t="n">
        <v>1</v>
      </c>
      <c r="AQ75" s="642" t="n">
        <f aca="false">AVERAGE(AR75:AT75)</f>
        <v>0.25</v>
      </c>
      <c r="AR75" s="693" t="n">
        <v>0.25</v>
      </c>
      <c r="AS75" s="693"/>
      <c r="AT75" s="693"/>
      <c r="AU75" s="693"/>
      <c r="AV75" s="693"/>
      <c r="AW75" s="693"/>
      <c r="AX75" s="693"/>
      <c r="AY75" s="693"/>
      <c r="AZ75" s="693"/>
      <c r="BA75" s="693"/>
      <c r="BB75" s="1122"/>
      <c r="BC75" s="1130"/>
      <c r="BD75" s="557"/>
      <c r="BE75" s="557"/>
      <c r="BF75" s="557"/>
      <c r="BI75" s="99"/>
      <c r="BJ75" s="99"/>
      <c r="BK75" s="99"/>
      <c r="BL75" s="99"/>
      <c r="BM75" s="99"/>
      <c r="BN75" s="99"/>
      <c r="BO75" s="99"/>
      <c r="BP75" s="99"/>
      <c r="BQ75" s="99"/>
      <c r="BR75" s="99"/>
      <c r="BS75" s="99"/>
      <c r="BT75" s="99"/>
      <c r="BU75" s="194"/>
      <c r="BV75" s="194"/>
      <c r="BW75" s="194"/>
      <c r="BX75" s="194"/>
      <c r="BY75" s="194"/>
      <c r="BZ75" s="194"/>
      <c r="CA75" s="194"/>
      <c r="CB75" s="194"/>
      <c r="CC75" s="557"/>
      <c r="CD75" s="99"/>
      <c r="CG75" s="194"/>
      <c r="CH75" s="194"/>
      <c r="CI75" s="194"/>
      <c r="CJ75" s="194"/>
      <c r="CK75" s="194"/>
      <c r="CL75" s="194"/>
      <c r="CM75" s="194"/>
      <c r="CN75" s="99"/>
      <c r="CO75" s="99"/>
      <c r="CP75" s="99"/>
      <c r="CQ75" s="572"/>
      <c r="CR75" s="572"/>
      <c r="CS75" s="557"/>
      <c r="CT75" s="557"/>
      <c r="CU75" s="557"/>
      <c r="CV75" s="557"/>
      <c r="CW75" s="557"/>
      <c r="CX75" s="557"/>
      <c r="CY75" s="557"/>
      <c r="CZ75" s="557"/>
    </row>
    <row r="76" s="194" customFormat="true" ht="15" hidden="false" customHeight="true" outlineLevel="0" collapsed="false">
      <c r="A76" s="557"/>
      <c r="B76" s="557"/>
      <c r="C76" s="557"/>
      <c r="D76" s="557"/>
      <c r="E76" s="557"/>
      <c r="F76" s="557"/>
      <c r="G76" s="557"/>
      <c r="H76" s="557"/>
      <c r="I76" s="1096" t="s">
        <v>1200</v>
      </c>
      <c r="J76" s="1097" t="n">
        <v>1</v>
      </c>
      <c r="K76" s="478"/>
      <c r="L76" s="478"/>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7"/>
      <c r="AJ76" s="557"/>
      <c r="AK76" s="557"/>
      <c r="AL76" s="557"/>
      <c r="AM76" s="557"/>
      <c r="AN76" s="557"/>
      <c r="AO76" s="1096" t="s">
        <v>1220</v>
      </c>
      <c r="AP76" s="1097" t="n">
        <v>1</v>
      </c>
      <c r="AQ76" s="642" t="n">
        <f aca="false">AVERAGE(AR76:AT76)</f>
        <v>3.77</v>
      </c>
      <c r="AR76" s="624" t="n">
        <v>3.77</v>
      </c>
      <c r="AS76" s="624"/>
      <c r="AT76" s="624"/>
      <c r="AU76" s="624"/>
      <c r="AV76" s="624"/>
      <c r="AW76" s="624"/>
      <c r="AX76" s="624"/>
      <c r="AY76" s="624"/>
      <c r="AZ76" s="624"/>
      <c r="BA76" s="624"/>
      <c r="BB76" s="1098"/>
      <c r="BC76" s="1130"/>
      <c r="BD76" s="557"/>
      <c r="BE76" s="557"/>
      <c r="BF76" s="557"/>
      <c r="BI76" s="99"/>
      <c r="BJ76" s="1"/>
      <c r="BK76" s="1"/>
      <c r="BL76" s="1"/>
      <c r="BM76" s="1"/>
      <c r="BN76" s="1"/>
      <c r="BO76" s="1"/>
      <c r="BP76" s="1"/>
      <c r="BQ76" s="1"/>
      <c r="BR76" s="1"/>
      <c r="BS76" s="99"/>
      <c r="BT76" s="99"/>
      <c r="CC76" s="557"/>
      <c r="CD76" s="99"/>
      <c r="CN76" s="99"/>
      <c r="CO76" s="99"/>
      <c r="CP76" s="99"/>
      <c r="CQ76" s="572"/>
      <c r="CR76" s="572"/>
      <c r="CS76" s="557"/>
      <c r="CT76" s="557"/>
      <c r="CU76" s="557"/>
      <c r="CV76" s="557"/>
      <c r="CW76" s="557"/>
      <c r="CX76" s="557"/>
      <c r="CY76" s="557"/>
      <c r="CZ76" s="557"/>
    </row>
    <row r="77" s="194" customFormat="true" ht="15.75" hidden="false" customHeight="false" outlineLevel="0" collapsed="false">
      <c r="A77" s="557"/>
      <c r="B77" s="557"/>
      <c r="C77" s="557"/>
      <c r="D77" s="557"/>
      <c r="E77" s="557"/>
      <c r="F77" s="557"/>
      <c r="G77" s="557"/>
      <c r="H77" s="557"/>
      <c r="I77" s="1096" t="s">
        <v>1220</v>
      </c>
      <c r="J77" s="1097" t="n">
        <v>1</v>
      </c>
      <c r="K77" s="478"/>
      <c r="L77" s="478"/>
      <c r="M77" s="557"/>
      <c r="N77" s="557"/>
      <c r="O77" s="557"/>
      <c r="P77" s="557"/>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AO77" s="1096" t="s">
        <v>462</v>
      </c>
      <c r="AP77" s="1097" t="n">
        <v>1</v>
      </c>
      <c r="AQ77" s="642" t="n">
        <f aca="false">AVERAGE(AR77:AT77)</f>
        <v>0</v>
      </c>
      <c r="AR77" s="624" t="n">
        <v>0</v>
      </c>
      <c r="AS77" s="624"/>
      <c r="AT77" s="624"/>
      <c r="AU77" s="624"/>
      <c r="AV77" s="624"/>
      <c r="AW77" s="624"/>
      <c r="AX77" s="624"/>
      <c r="AY77" s="624"/>
      <c r="AZ77" s="624"/>
      <c r="BA77" s="624"/>
      <c r="BB77" s="1098"/>
      <c r="BC77" s="1130"/>
      <c r="BD77" s="557"/>
      <c r="BE77" s="557"/>
      <c r="BF77" s="557"/>
      <c r="BH77" s="557"/>
      <c r="BI77" s="99"/>
      <c r="BJ77" s="99"/>
      <c r="BK77" s="99"/>
      <c r="BL77" s="99"/>
      <c r="BM77" s="99"/>
      <c r="BN77" s="99"/>
      <c r="BO77" s="99"/>
      <c r="BP77" s="99"/>
      <c r="BQ77" s="99"/>
      <c r="BR77" s="99"/>
      <c r="BS77" s="99"/>
      <c r="BT77" s="99"/>
      <c r="CC77" s="557"/>
      <c r="CD77" s="99"/>
      <c r="CN77" s="99"/>
      <c r="CO77" s="99"/>
      <c r="CP77" s="99"/>
      <c r="CQ77" s="572"/>
      <c r="CR77" s="572"/>
      <c r="CS77" s="557"/>
      <c r="CT77" s="557"/>
      <c r="CU77" s="557"/>
      <c r="CV77" s="557"/>
      <c r="CW77" s="557"/>
      <c r="CX77" s="557"/>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6.5" hidden="false" customHeight="true" outlineLevel="0" collapsed="false">
      <c r="A78" s="557"/>
      <c r="B78" s="557"/>
      <c r="C78" s="557"/>
      <c r="D78" s="557"/>
      <c r="E78" s="557"/>
      <c r="F78" s="557"/>
      <c r="G78" s="557"/>
      <c r="H78" s="557"/>
      <c r="I78" s="1096" t="s">
        <v>462</v>
      </c>
      <c r="J78" s="1097" t="n">
        <v>1</v>
      </c>
      <c r="K78" s="478"/>
      <c r="L78" s="478"/>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682" t="s">
        <v>139</v>
      </c>
      <c r="AP78" s="679" t="n">
        <f aca="false">SUM(AP74:AP76)</f>
        <v>3</v>
      </c>
      <c r="AQ78" s="557"/>
      <c r="AR78" s="557"/>
      <c r="AS78" s="557"/>
      <c r="AT78" s="478"/>
      <c r="AU78" s="557"/>
      <c r="AV78" s="557"/>
      <c r="AW78" s="557"/>
      <c r="AX78" s="572"/>
      <c r="AY78" s="572"/>
      <c r="AZ78" s="572"/>
      <c r="BA78" s="572"/>
      <c r="BB78" s="1128"/>
      <c r="BC78" s="1130"/>
      <c r="BD78" s="557"/>
      <c r="BE78" s="557"/>
      <c r="BF78" s="557"/>
      <c r="BH78" s="557"/>
      <c r="BI78" s="99"/>
      <c r="BJ78" s="99"/>
      <c r="BK78" s="99"/>
      <c r="BL78" s="99"/>
      <c r="BM78" s="99"/>
      <c r="BN78" s="99"/>
      <c r="BO78" s="99"/>
      <c r="BP78" s="99"/>
      <c r="BQ78" s="99"/>
      <c r="BR78" s="99"/>
      <c r="BS78" s="99"/>
      <c r="BT78" s="99"/>
      <c r="CC78" s="557"/>
      <c r="CD78" s="99"/>
      <c r="CN78" s="1"/>
      <c r="CO78" s="99"/>
      <c r="CP78" s="99"/>
      <c r="CQ78" s="572"/>
      <c r="CR78" s="572"/>
      <c r="CS78" s="557"/>
      <c r="CT78" s="557"/>
      <c r="CU78" s="557"/>
      <c r="CV78" s="557"/>
      <c r="CW78" s="557"/>
      <c r="CX78" s="557"/>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6.4" hidden="false" customHeight="false" outlineLevel="0" collapsed="false">
      <c r="A79" s="557"/>
      <c r="B79" s="557"/>
      <c r="C79" s="557"/>
      <c r="D79" s="557"/>
      <c r="E79" s="557"/>
      <c r="F79" s="557"/>
      <c r="G79" s="557"/>
      <c r="H79" s="557"/>
      <c r="I79" s="682" t="s">
        <v>139</v>
      </c>
      <c r="J79" s="679" t="n">
        <f aca="false">SUM(J75:J78)</f>
        <v>4</v>
      </c>
      <c r="K79" s="478"/>
      <c r="L79" s="478"/>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Q79" s="478"/>
      <c r="AR79" s="478"/>
      <c r="AS79" s="478"/>
      <c r="AT79" s="478"/>
      <c r="AU79" s="478"/>
      <c r="AV79" s="557"/>
      <c r="AW79" s="557"/>
      <c r="AX79" s="572"/>
      <c r="AY79" s="572"/>
      <c r="AZ79" s="572"/>
      <c r="BA79" s="572"/>
      <c r="BB79" s="1128"/>
      <c r="BC79" s="1130"/>
      <c r="BD79" s="557"/>
      <c r="BE79" s="557"/>
      <c r="BF79" s="557"/>
      <c r="BH79" s="557"/>
      <c r="BI79" s="1"/>
      <c r="BJ79" s="99"/>
      <c r="BK79" s="99"/>
      <c r="BL79" s="99"/>
      <c r="BM79" s="99"/>
      <c r="BN79" s="99"/>
      <c r="BO79" s="99"/>
      <c r="BP79" s="99"/>
      <c r="BQ79" s="99"/>
      <c r="BR79" s="99"/>
      <c r="BS79" s="1"/>
      <c r="BT79" s="99"/>
      <c r="CC79" s="557"/>
      <c r="CD79" s="1"/>
      <c r="CN79" s="99"/>
      <c r="CO79" s="1"/>
      <c r="CP79" s="1"/>
      <c r="CQ79" s="572"/>
      <c r="CR79" s="572"/>
      <c r="CS79" s="557"/>
      <c r="CT79" s="557"/>
      <c r="CU79" s="557"/>
      <c r="CV79" s="557"/>
      <c r="CW79" s="557"/>
      <c r="CX79" s="557"/>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false" outlineLevel="0" collapsed="false">
      <c r="A80" s="557"/>
      <c r="B80" s="557"/>
      <c r="C80" s="557"/>
      <c r="D80" s="557"/>
      <c r="E80" s="557"/>
      <c r="F80" s="557"/>
      <c r="G80" s="557"/>
      <c r="H80" s="557"/>
      <c r="K80" s="478"/>
      <c r="L80" s="478"/>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Q80" s="478"/>
      <c r="AR80" s="557"/>
      <c r="AS80" s="557"/>
      <c r="AT80" s="557"/>
      <c r="AU80" s="478"/>
      <c r="AV80" s="557"/>
      <c r="AW80" s="557"/>
      <c r="AX80" s="572"/>
      <c r="AY80" s="572"/>
      <c r="AZ80" s="572"/>
      <c r="BA80" s="572"/>
      <c r="BB80" s="1128"/>
      <c r="BC80" s="1130"/>
      <c r="BD80" s="557"/>
      <c r="BE80" s="557"/>
      <c r="BF80" s="557"/>
      <c r="BH80" s="557"/>
      <c r="BI80" s="99"/>
      <c r="BJ80" s="99"/>
      <c r="BK80" s="99"/>
      <c r="BL80" s="99"/>
      <c r="BM80" s="99"/>
      <c r="BN80" s="99"/>
      <c r="BO80" s="99"/>
      <c r="BP80" s="99"/>
      <c r="BQ80" s="99"/>
      <c r="BR80" s="99"/>
      <c r="BS80" s="99"/>
      <c r="BT80" s="99"/>
      <c r="BU80" s="557"/>
      <c r="BV80" s="557"/>
      <c r="BW80" s="557"/>
      <c r="BX80" s="557"/>
      <c r="BY80" s="557"/>
      <c r="BZ80" s="557"/>
      <c r="CA80" s="557"/>
      <c r="CB80" s="557"/>
      <c r="CC80" s="557"/>
      <c r="CD80" s="99"/>
      <c r="CN80" s="99"/>
      <c r="CO80" s="99"/>
      <c r="CP80" s="99"/>
      <c r="CQ80" s="572"/>
      <c r="CR80" s="572"/>
      <c r="CS80" s="557"/>
      <c r="CT80" s="557"/>
      <c r="CU80" s="557"/>
      <c r="CV80" s="557"/>
      <c r="CW80" s="557"/>
      <c r="CX80" s="557"/>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6.4" hidden="false" customHeight="false" outlineLevel="0" collapsed="false">
      <c r="A81" s="557"/>
      <c r="B81" s="557"/>
      <c r="C81" s="557"/>
      <c r="D81" s="557"/>
      <c r="E81" s="557"/>
      <c r="F81" s="557"/>
      <c r="G81" s="557"/>
      <c r="H81" s="557"/>
      <c r="I81" s="1120" t="s">
        <v>218</v>
      </c>
      <c r="J81" s="1121"/>
      <c r="K81" s="478"/>
      <c r="L81" s="478"/>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1120" t="s">
        <v>214</v>
      </c>
      <c r="AP81" s="1121"/>
      <c r="AQ81" s="687" t="s">
        <v>691</v>
      </c>
      <c r="AR81" s="478"/>
      <c r="AS81" s="478"/>
      <c r="AT81" s="478"/>
      <c r="AU81" s="478"/>
      <c r="AV81" s="557"/>
      <c r="AW81" s="557"/>
      <c r="AX81" s="572"/>
      <c r="AY81" s="572"/>
      <c r="AZ81" s="572"/>
      <c r="BA81" s="572"/>
      <c r="BB81" s="1128"/>
      <c r="BC81" s="1130"/>
      <c r="BD81" s="557"/>
      <c r="BE81" s="557"/>
      <c r="BF81" s="557"/>
      <c r="BH81" s="557"/>
      <c r="BI81" s="99"/>
      <c r="BJ81" s="99"/>
      <c r="BK81" s="99"/>
      <c r="BL81" s="99"/>
      <c r="BM81" s="99"/>
      <c r="BN81" s="99"/>
      <c r="BO81" s="99"/>
      <c r="BP81" s="99"/>
      <c r="BQ81" s="99"/>
      <c r="BR81" s="99"/>
      <c r="BS81" s="99"/>
      <c r="BT81" s="99"/>
      <c r="CB81" s="557"/>
      <c r="CC81" s="557"/>
      <c r="CD81" s="99"/>
      <c r="CN81" s="99"/>
      <c r="CO81" s="99"/>
      <c r="CP81" s="99"/>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false" outlineLevel="0" collapsed="false">
      <c r="A82" s="557"/>
      <c r="B82" s="557"/>
      <c r="C82" s="557"/>
      <c r="D82" s="557"/>
      <c r="E82" s="557"/>
      <c r="F82" s="557"/>
      <c r="G82" s="557"/>
      <c r="H82" s="557"/>
      <c r="I82" s="707" t="s">
        <v>146</v>
      </c>
      <c r="J82" s="708" t="n">
        <v>1</v>
      </c>
      <c r="K82" s="478"/>
      <c r="L82" s="478"/>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707" t="s">
        <v>146</v>
      </c>
      <c r="AP82" s="708" t="n">
        <v>1</v>
      </c>
      <c r="AQ82" s="622" t="n">
        <f aca="false">AVERAGE(AR82:AT82)</f>
        <v>2</v>
      </c>
      <c r="AR82" s="693" t="n">
        <v>2</v>
      </c>
      <c r="AS82" s="693"/>
      <c r="AT82" s="693"/>
      <c r="AU82" s="693"/>
      <c r="AV82" s="693"/>
      <c r="AW82" s="693"/>
      <c r="AX82" s="693"/>
      <c r="AY82" s="693"/>
      <c r="AZ82" s="693"/>
      <c r="BA82" s="693"/>
      <c r="BB82" s="1122"/>
      <c r="BC82" s="1130"/>
      <c r="BD82" s="557"/>
      <c r="BE82" s="557"/>
      <c r="BF82" s="557"/>
      <c r="BH82" s="557"/>
      <c r="BI82" s="99"/>
      <c r="BJ82" s="99"/>
      <c r="BK82" s="99"/>
      <c r="BL82" s="99"/>
      <c r="BM82" s="99"/>
      <c r="BN82" s="99"/>
      <c r="BO82" s="99"/>
      <c r="BP82" s="99"/>
      <c r="BQ82" s="99"/>
      <c r="BR82" s="99"/>
      <c r="BS82" s="99"/>
      <c r="BT82" s="99"/>
      <c r="CC82" s="557"/>
      <c r="CD82" s="99"/>
      <c r="CN82" s="99"/>
      <c r="CO82" s="99"/>
      <c r="CP82" s="99"/>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6.4" hidden="false" customHeight="false" outlineLevel="0" collapsed="false">
      <c r="A83" s="557"/>
      <c r="B83" s="557"/>
      <c r="C83" s="557"/>
      <c r="D83" s="557"/>
      <c r="E83" s="557"/>
      <c r="F83" s="557"/>
      <c r="G83" s="557"/>
      <c r="H83" s="557"/>
      <c r="I83" s="682" t="s">
        <v>139</v>
      </c>
      <c r="J83" s="679" t="n">
        <f aca="false">SUM(J82:J82)</f>
        <v>1</v>
      </c>
      <c r="K83" s="478"/>
      <c r="L83" s="478"/>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682" t="s">
        <v>139</v>
      </c>
      <c r="AP83" s="679" t="n">
        <f aca="false">SUM(AP82:AP82)</f>
        <v>1</v>
      </c>
      <c r="AQ83" s="557"/>
      <c r="AR83" s="557"/>
      <c r="AS83" s="557"/>
      <c r="AT83" s="478"/>
      <c r="AU83" s="557"/>
      <c r="AV83" s="557"/>
      <c r="AW83" s="557"/>
      <c r="AX83" s="572"/>
      <c r="AY83" s="572"/>
      <c r="AZ83" s="572"/>
      <c r="BA83" s="572"/>
      <c r="BB83" s="1128"/>
      <c r="BC83" s="1130"/>
      <c r="BD83" s="557"/>
      <c r="BE83" s="557"/>
      <c r="BF83" s="557"/>
      <c r="BH83" s="557"/>
      <c r="BI83" s="99"/>
      <c r="BJ83" s="99"/>
      <c r="BK83" s="99"/>
      <c r="BL83" s="99"/>
      <c r="BM83" s="99"/>
      <c r="BN83" s="99"/>
      <c r="BO83" s="99"/>
      <c r="BP83" s="99"/>
      <c r="BQ83" s="99"/>
      <c r="BR83" s="99"/>
      <c r="BS83" s="99"/>
      <c r="BT83" s="99"/>
      <c r="CC83" s="557"/>
      <c r="CD83" s="99"/>
      <c r="CN83" s="99"/>
      <c r="CO83" s="99"/>
      <c r="CP83" s="99"/>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false" outlineLevel="0" collapsed="false">
      <c r="A84" s="557"/>
      <c r="B84" s="557"/>
      <c r="C84" s="557"/>
      <c r="D84" s="557"/>
      <c r="E84" s="557"/>
      <c r="F84" s="557"/>
      <c r="G84" s="557"/>
      <c r="H84" s="557"/>
      <c r="K84" s="478"/>
      <c r="L84" s="478"/>
      <c r="M84" s="478"/>
      <c r="N84" s="478"/>
      <c r="O84" s="478"/>
      <c r="P84" s="478"/>
      <c r="Q84" s="557"/>
      <c r="R84" s="557"/>
      <c r="S84" s="557"/>
      <c r="T84" s="557"/>
      <c r="U84" s="557"/>
      <c r="V84" s="557"/>
      <c r="W84" s="557"/>
      <c r="X84" s="557"/>
      <c r="Y84" s="557"/>
      <c r="Z84" s="557"/>
      <c r="AA84" s="557"/>
      <c r="AB84" s="557"/>
      <c r="AC84" s="557"/>
      <c r="AD84" s="557"/>
      <c r="AE84" s="557"/>
      <c r="AF84" s="557"/>
      <c r="AG84" s="557"/>
      <c r="AH84" s="557"/>
      <c r="AI84" s="557"/>
      <c r="AJ84" s="557"/>
      <c r="AK84" s="557"/>
      <c r="AL84" s="557"/>
      <c r="AM84" s="557"/>
      <c r="AN84" s="557"/>
      <c r="AQ84" s="478"/>
      <c r="AR84" s="478"/>
      <c r="AS84" s="478"/>
      <c r="AT84" s="478"/>
      <c r="AU84" s="478"/>
      <c r="AV84" s="557"/>
      <c r="AW84" s="557"/>
      <c r="AX84" s="572"/>
      <c r="AY84" s="572"/>
      <c r="AZ84" s="572"/>
      <c r="BA84" s="572"/>
      <c r="BB84" s="1128"/>
      <c r="BC84" s="1130"/>
      <c r="BD84" s="557"/>
      <c r="BE84" s="557"/>
      <c r="BF84" s="557"/>
      <c r="BH84" s="557"/>
      <c r="BI84" s="99"/>
      <c r="BJ84" s="99"/>
      <c r="BK84" s="99"/>
      <c r="BL84" s="99"/>
      <c r="BM84" s="99"/>
      <c r="BN84" s="99"/>
      <c r="BO84" s="99"/>
      <c r="BP84" s="99"/>
      <c r="BQ84" s="99"/>
      <c r="BR84" s="99"/>
      <c r="BS84" s="99"/>
      <c r="BT84" s="99"/>
      <c r="BU84" s="557"/>
      <c r="BV84" s="557"/>
      <c r="BW84" s="557"/>
      <c r="BX84" s="557"/>
      <c r="BY84" s="557"/>
      <c r="BZ84" s="557"/>
      <c r="CA84" s="557"/>
      <c r="CC84" s="557"/>
      <c r="CD84" s="99"/>
      <c r="CG84" s="99"/>
      <c r="CH84" s="99"/>
      <c r="CI84" s="99"/>
      <c r="CJ84" s="478"/>
      <c r="CN84" s="99"/>
      <c r="CO84" s="99"/>
      <c r="CP84" s="99"/>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6.4" hidden="false" customHeight="false" outlineLevel="0" collapsed="false">
      <c r="A85" s="557"/>
      <c r="C85" s="557"/>
      <c r="D85" s="557"/>
      <c r="E85" s="557"/>
      <c r="F85" s="557"/>
      <c r="G85" s="557"/>
      <c r="H85" s="557"/>
      <c r="I85" s="710" t="s">
        <v>139</v>
      </c>
      <c r="J85" s="711" t="n">
        <f aca="false">J83+J79+J72+J61</f>
        <v>41</v>
      </c>
      <c r="K85" s="478"/>
      <c r="L85" s="478"/>
      <c r="M85" s="478"/>
      <c r="N85" s="478"/>
      <c r="O85" s="478"/>
      <c r="P85" s="478"/>
      <c r="Q85" s="478"/>
      <c r="R85" s="478"/>
      <c r="S85" s="557"/>
      <c r="T85" s="557"/>
      <c r="U85" s="557"/>
      <c r="V85" s="557"/>
      <c r="W85" s="557"/>
      <c r="X85" s="557"/>
      <c r="Y85" s="557"/>
      <c r="Z85" s="557"/>
      <c r="AA85" s="557"/>
      <c r="AB85" s="557"/>
      <c r="AC85" s="557"/>
      <c r="AD85" s="557"/>
      <c r="AE85" s="557"/>
      <c r="AF85" s="557"/>
      <c r="AG85" s="557"/>
      <c r="AH85" s="557"/>
      <c r="AJ85" s="557"/>
      <c r="AK85" s="557"/>
      <c r="AL85" s="557"/>
      <c r="AM85" s="557"/>
      <c r="AN85" s="557"/>
      <c r="AO85" s="710" t="s">
        <v>139</v>
      </c>
      <c r="AP85" s="711" t="n">
        <f aca="false">AP60+AP71+AP78</f>
        <v>34</v>
      </c>
      <c r="AQ85" s="478"/>
      <c r="AR85" s="712"/>
      <c r="AU85" s="586"/>
      <c r="AV85" s="557"/>
      <c r="AW85" s="557"/>
      <c r="AX85" s="572"/>
      <c r="AY85" s="572"/>
      <c r="AZ85" s="572"/>
      <c r="BA85" s="572"/>
      <c r="BB85" s="1128"/>
      <c r="BC85" s="1130"/>
      <c r="BD85" s="557"/>
      <c r="BE85" s="557"/>
      <c r="BF85" s="557"/>
      <c r="BH85" s="557"/>
      <c r="BI85" s="99"/>
      <c r="BJ85" s="99"/>
      <c r="BK85" s="99"/>
      <c r="BL85" s="99"/>
      <c r="BM85" s="99"/>
      <c r="BN85" s="99"/>
      <c r="BO85" s="99"/>
      <c r="BP85" s="99"/>
      <c r="BQ85" s="99"/>
      <c r="BR85" s="99"/>
      <c r="BS85" s="99"/>
      <c r="BT85" s="99"/>
      <c r="BU85" s="557"/>
      <c r="BV85" s="557"/>
      <c r="BW85" s="557"/>
      <c r="BX85" s="557"/>
      <c r="BY85" s="557"/>
      <c r="BZ85" s="557"/>
      <c r="CA85" s="557"/>
      <c r="CB85" s="557"/>
      <c r="CC85" s="557"/>
      <c r="CD85" s="99"/>
      <c r="CG85" s="99"/>
      <c r="CH85" s="99"/>
      <c r="CI85" s="99"/>
      <c r="CJ85" s="478"/>
      <c r="CK85" s="478"/>
      <c r="CL85" s="478"/>
      <c r="CM85" s="478"/>
      <c r="CN85" s="99"/>
      <c r="CO85" s="99"/>
      <c r="CP85" s="99"/>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5.75" hidden="false" customHeight="false" outlineLevel="0" collapsed="false">
      <c r="A86" s="557"/>
      <c r="C86" s="585"/>
      <c r="E86" s="557"/>
      <c r="F86" s="557"/>
      <c r="G86" s="557"/>
      <c r="K86" s="478"/>
      <c r="L86" s="478"/>
      <c r="M86" s="478"/>
      <c r="N86" s="478"/>
      <c r="O86" s="478"/>
      <c r="P86" s="478"/>
      <c r="Q86" s="478"/>
      <c r="R86" s="478"/>
      <c r="S86" s="478"/>
      <c r="T86" s="478"/>
      <c r="U86" s="557"/>
      <c r="V86" s="557"/>
      <c r="W86" s="557"/>
      <c r="X86" s="557"/>
      <c r="Y86" s="557"/>
      <c r="Z86" s="557"/>
      <c r="AA86" s="557"/>
      <c r="AB86" s="557"/>
      <c r="AC86" s="557"/>
      <c r="AD86" s="557"/>
      <c r="AE86" s="557"/>
      <c r="AF86" s="557"/>
      <c r="AK86" s="557"/>
      <c r="AL86" s="557"/>
      <c r="AM86" s="557"/>
      <c r="AN86" s="557"/>
      <c r="AO86" s="478"/>
      <c r="AP86" s="478"/>
      <c r="AQ86" s="478"/>
      <c r="AR86" s="712"/>
      <c r="AU86" s="586"/>
      <c r="AV86" s="557"/>
      <c r="AW86" s="557"/>
      <c r="AX86" s="572"/>
      <c r="AY86" s="572"/>
      <c r="AZ86" s="572"/>
      <c r="BA86" s="572"/>
      <c r="BB86" s="1128"/>
      <c r="BC86" s="1130"/>
      <c r="BD86" s="557"/>
      <c r="BF86" s="557"/>
      <c r="BH86" s="557"/>
      <c r="BI86" s="99"/>
      <c r="BJ86" s="99"/>
      <c r="BK86" s="99"/>
      <c r="BL86" s="99"/>
      <c r="BM86" s="99"/>
      <c r="BN86" s="99"/>
      <c r="BO86" s="99"/>
      <c r="BP86" s="99"/>
      <c r="BQ86" s="99"/>
      <c r="BR86" s="99"/>
      <c r="BS86" s="99"/>
      <c r="BT86" s="99"/>
      <c r="BU86" s="557"/>
      <c r="BV86" s="557"/>
      <c r="BW86" s="557"/>
      <c r="BX86" s="557"/>
      <c r="BY86" s="557"/>
      <c r="BZ86" s="557"/>
      <c r="CA86" s="557"/>
      <c r="CB86" s="557"/>
      <c r="CC86" s="557"/>
      <c r="CD86" s="99"/>
      <c r="CE86" s="99"/>
      <c r="CF86" s="99"/>
      <c r="CG86" s="99"/>
      <c r="CH86" s="99"/>
      <c r="CI86" s="478"/>
      <c r="CJ86" s="478"/>
      <c r="CK86" s="478"/>
      <c r="CL86" s="478"/>
      <c r="CM86" s="478"/>
      <c r="CN86" s="99"/>
      <c r="CO86" s="99"/>
      <c r="CP86" s="99"/>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5.75" hidden="false" customHeight="false" outlineLevel="0" collapsed="false">
      <c r="A87" s="557"/>
      <c r="C87" s="585"/>
      <c r="K87" s="586"/>
      <c r="S87" s="478"/>
      <c r="T87" s="478"/>
      <c r="V87" s="557"/>
      <c r="W87" s="557"/>
      <c r="X87" s="557"/>
      <c r="Y87" s="557"/>
      <c r="Z87" s="557"/>
      <c r="AA87" s="557"/>
      <c r="AB87" s="557"/>
      <c r="AC87" s="557"/>
      <c r="AD87" s="557"/>
      <c r="AE87" s="557"/>
      <c r="AF87" s="557"/>
      <c r="AK87" s="557"/>
      <c r="AL87" s="557"/>
      <c r="AM87" s="557"/>
      <c r="AN87" s="557"/>
      <c r="AO87" s="478"/>
      <c r="AP87" s="478"/>
      <c r="AQ87" s="478"/>
      <c r="AR87" s="712"/>
      <c r="AU87" s="586"/>
      <c r="AV87" s="557"/>
      <c r="AW87" s="557"/>
      <c r="AX87" s="572"/>
      <c r="AY87" s="572"/>
      <c r="AZ87" s="572"/>
      <c r="BA87" s="572"/>
      <c r="BB87" s="1128"/>
      <c r="BC87" s="1130"/>
      <c r="BD87" s="557"/>
      <c r="BF87" s="557"/>
      <c r="BH87" s="557"/>
      <c r="BI87" s="99"/>
      <c r="BJ87" s="99"/>
      <c r="BK87" s="99"/>
      <c r="BL87" s="99"/>
      <c r="BM87" s="99"/>
      <c r="BN87" s="99"/>
      <c r="BO87" s="99"/>
      <c r="BP87" s="99"/>
      <c r="BQ87" s="99"/>
      <c r="BR87" s="99"/>
      <c r="BS87" s="99"/>
      <c r="BT87" s="99"/>
      <c r="BU87" s="557"/>
      <c r="BV87" s="557"/>
      <c r="BW87" s="557"/>
      <c r="BX87" s="557"/>
      <c r="BY87" s="557"/>
      <c r="BZ87" s="557"/>
      <c r="CA87" s="557"/>
      <c r="CB87" s="557"/>
      <c r="CC87" s="557"/>
      <c r="CD87" s="99"/>
      <c r="CE87" s="99"/>
      <c r="CF87" s="99"/>
      <c r="CG87" s="99"/>
      <c r="CH87" s="99"/>
      <c r="CI87" s="99"/>
      <c r="CJ87" s="99"/>
      <c r="CK87" s="478"/>
      <c r="CL87" s="99"/>
      <c r="CM87" s="99"/>
      <c r="CN87" s="99"/>
      <c r="CO87" s="99"/>
      <c r="CP87" s="99"/>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5.75" hidden="false" customHeight="false" outlineLevel="0" collapsed="false">
      <c r="A88" s="584"/>
      <c r="C88" s="585"/>
      <c r="K88" s="586"/>
      <c r="AA88" s="557"/>
      <c r="AB88" s="557"/>
      <c r="AC88" s="557"/>
      <c r="AD88" s="557"/>
      <c r="AE88" s="557"/>
      <c r="AF88" s="557"/>
      <c r="AI88" s="557"/>
      <c r="AK88" s="557"/>
      <c r="AL88" s="557"/>
      <c r="AM88" s="557"/>
      <c r="AN88" s="557"/>
      <c r="BC88" s="1130"/>
      <c r="BD88" s="557"/>
      <c r="BF88" s="557"/>
      <c r="BH88" s="557"/>
      <c r="BI88" s="99"/>
      <c r="BJ88" s="99"/>
      <c r="BK88" s="99"/>
      <c r="BL88" s="99"/>
      <c r="BM88" s="99"/>
      <c r="BN88" s="99"/>
      <c r="BO88" s="99"/>
      <c r="BP88" s="99"/>
      <c r="BQ88" s="99"/>
      <c r="BR88" s="99"/>
      <c r="BS88" s="99"/>
      <c r="BT88" s="99"/>
      <c r="BU88" s="557"/>
      <c r="BV88" s="557"/>
      <c r="BW88" s="557"/>
      <c r="BX88" s="557"/>
      <c r="BY88" s="557"/>
      <c r="BZ88" s="557"/>
      <c r="CA88" s="557"/>
      <c r="CB88" s="557"/>
      <c r="CC88" s="557"/>
      <c r="CD88" s="99"/>
      <c r="CE88" s="99"/>
      <c r="CF88" s="99"/>
      <c r="CG88" s="99"/>
      <c r="CH88" s="99"/>
      <c r="CI88" s="99"/>
      <c r="CJ88" s="99"/>
      <c r="CK88" s="99"/>
      <c r="CL88" s="99"/>
      <c r="CM88" s="99"/>
      <c r="CN88" s="99"/>
      <c r="CO88" s="99"/>
      <c r="CP88" s="99"/>
      <c r="CQ88" s="572"/>
      <c r="CR88" s="572"/>
      <c r="CS88" s="557"/>
      <c r="CT88" s="557"/>
      <c r="CU88" s="557"/>
      <c r="CV88" s="557"/>
      <c r="CW88" s="557"/>
      <c r="CX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row>
    <row r="89" s="194" customFormat="true" ht="15.75" hidden="false" customHeight="false" outlineLevel="0" collapsed="false">
      <c r="A89" s="584"/>
      <c r="C89" s="585"/>
      <c r="K89" s="586"/>
      <c r="AD89" s="557"/>
      <c r="AE89" s="557"/>
      <c r="AF89" s="557"/>
      <c r="AG89" s="557"/>
      <c r="AH89" s="557"/>
      <c r="AI89" s="557"/>
      <c r="AJ89" s="557"/>
      <c r="BC89" s="1130"/>
      <c r="BD89" s="557"/>
      <c r="BF89" s="557"/>
      <c r="BH89" s="557"/>
      <c r="BI89" s="99"/>
      <c r="BJ89" s="99"/>
      <c r="BK89" s="99"/>
      <c r="BL89" s="99"/>
      <c r="BM89" s="99"/>
      <c r="BN89" s="99"/>
      <c r="BO89" s="99"/>
      <c r="BP89" s="99"/>
      <c r="BQ89" s="99"/>
      <c r="BR89" s="99"/>
      <c r="BS89" s="99"/>
      <c r="BT89" s="99"/>
      <c r="BU89" s="557"/>
      <c r="BV89" s="557"/>
      <c r="BW89" s="557"/>
      <c r="BX89" s="557"/>
      <c r="BY89" s="557"/>
      <c r="BZ89" s="557"/>
      <c r="CA89" s="557"/>
      <c r="CB89" s="557"/>
      <c r="CC89" s="557"/>
      <c r="CD89" s="99"/>
      <c r="CE89" s="99"/>
      <c r="CF89" s="99"/>
      <c r="CG89" s="1"/>
      <c r="CH89" s="1"/>
      <c r="CI89" s="1"/>
      <c r="CJ89" s="1"/>
      <c r="CK89" s="99"/>
      <c r="CL89" s="99"/>
      <c r="CM89" s="99"/>
      <c r="CN89" s="99"/>
      <c r="CO89" s="99"/>
      <c r="CP89" s="99"/>
      <c r="CQ89" s="572"/>
      <c r="CR89" s="572"/>
      <c r="CS89" s="557"/>
      <c r="CT89" s="557"/>
      <c r="CU89" s="557"/>
      <c r="CV89" s="557"/>
      <c r="CW89" s="557"/>
      <c r="CX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row>
    <row r="90" s="194" customFormat="true" ht="15.75" hidden="false" customHeight="false" outlineLevel="0" collapsed="false">
      <c r="A90" s="584"/>
      <c r="C90" s="585"/>
      <c r="K90" s="586"/>
      <c r="AE90" s="557"/>
      <c r="AF90" s="557"/>
      <c r="AG90" s="557"/>
      <c r="AH90" s="557"/>
      <c r="AI90" s="557"/>
      <c r="AJ90" s="557"/>
      <c r="AO90" s="478"/>
      <c r="AP90" s="478"/>
      <c r="AQ90" s="478"/>
      <c r="AR90" s="712"/>
      <c r="AU90" s="586"/>
      <c r="AV90" s="557"/>
      <c r="AW90" s="557"/>
      <c r="AX90" s="572"/>
      <c r="AY90" s="572"/>
      <c r="AZ90" s="572"/>
      <c r="BA90" s="572"/>
      <c r="BB90" s="1128"/>
      <c r="BC90" s="1130"/>
      <c r="BF90" s="557"/>
      <c r="BH90" s="557"/>
      <c r="BI90" s="99"/>
      <c r="BJ90" s="99"/>
      <c r="BK90" s="99"/>
      <c r="BL90" s="99"/>
      <c r="BM90" s="99"/>
      <c r="BN90" s="99"/>
      <c r="BO90" s="99"/>
      <c r="BP90" s="99"/>
      <c r="BQ90" s="99"/>
      <c r="BR90" s="99"/>
      <c r="BS90" s="99"/>
      <c r="BT90" s="99"/>
      <c r="BU90" s="557"/>
      <c r="BV90" s="557"/>
      <c r="BW90" s="557"/>
      <c r="BX90" s="557"/>
      <c r="BY90" s="557"/>
      <c r="BZ90" s="557"/>
      <c r="CA90" s="557"/>
      <c r="CB90" s="557"/>
      <c r="CC90" s="557"/>
      <c r="CD90" s="99"/>
      <c r="CE90" s="478"/>
      <c r="CF90" s="99"/>
      <c r="CG90" s="99"/>
      <c r="CH90" s="99"/>
      <c r="CI90" s="99"/>
      <c r="CJ90" s="99"/>
      <c r="CK90" s="1"/>
      <c r="CL90" s="1"/>
      <c r="CM90" s="1"/>
      <c r="CN90" s="99"/>
      <c r="CO90" s="99"/>
      <c r="CP90" s="99"/>
      <c r="CQ90" s="572"/>
      <c r="CR90" s="572"/>
      <c r="CS90" s="557"/>
      <c r="CT90" s="557"/>
      <c r="CU90" s="557"/>
      <c r="CV90" s="557"/>
      <c r="CW90" s="557"/>
      <c r="CX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row>
    <row r="91" s="194" customFormat="true" ht="15.75" hidden="false" customHeight="false" outlineLevel="0" collapsed="false">
      <c r="A91" s="584"/>
      <c r="C91" s="585"/>
      <c r="K91" s="586"/>
      <c r="V91" s="557"/>
      <c r="W91" s="557"/>
      <c r="X91" s="557"/>
      <c r="Y91" s="557"/>
      <c r="Z91" s="557"/>
      <c r="AE91" s="557"/>
      <c r="AF91" s="557"/>
      <c r="AG91" s="557"/>
      <c r="AH91" s="557"/>
      <c r="AI91" s="557"/>
      <c r="AJ91" s="557"/>
      <c r="AO91" s="478"/>
      <c r="AP91" s="478"/>
      <c r="AQ91" s="478"/>
      <c r="AR91" s="712"/>
      <c r="AU91" s="586"/>
      <c r="AV91" s="557"/>
      <c r="AW91" s="557"/>
      <c r="AX91" s="572"/>
      <c r="AY91" s="572"/>
      <c r="AZ91" s="572"/>
      <c r="BA91" s="572"/>
      <c r="BB91" s="1128"/>
      <c r="BC91" s="1130"/>
      <c r="BH91" s="557"/>
      <c r="BI91" s="99"/>
      <c r="BJ91" s="99"/>
      <c r="BK91" s="99"/>
      <c r="BL91" s="99"/>
      <c r="BM91" s="99"/>
      <c r="BN91" s="99"/>
      <c r="BO91" s="99"/>
      <c r="BP91" s="99"/>
      <c r="BQ91" s="99"/>
      <c r="BR91" s="99"/>
      <c r="BS91" s="99"/>
      <c r="BT91" s="99"/>
      <c r="BU91" s="557"/>
      <c r="BV91" s="557"/>
      <c r="BW91" s="557"/>
      <c r="BX91" s="557"/>
      <c r="BY91" s="557"/>
      <c r="BZ91" s="557"/>
      <c r="CA91" s="557"/>
      <c r="CB91" s="557"/>
      <c r="CC91" s="557"/>
      <c r="CD91" s="99"/>
      <c r="CE91" s="478"/>
      <c r="CF91" s="1"/>
      <c r="CG91" s="99"/>
      <c r="CH91" s="99"/>
      <c r="CI91" s="99"/>
      <c r="CJ91" s="99"/>
      <c r="CK91" s="99"/>
      <c r="CL91" s="99"/>
      <c r="CM91" s="99"/>
      <c r="CN91" s="99"/>
      <c r="CO91" s="99"/>
      <c r="CP91" s="99"/>
      <c r="CQ91" s="572"/>
      <c r="CR91" s="572"/>
      <c r="CS91" s="557"/>
      <c r="CT91" s="557"/>
      <c r="CU91" s="557"/>
      <c r="CV91" s="557"/>
      <c r="CW91" s="557"/>
      <c r="CX91" s="557"/>
      <c r="DA91" s="557"/>
      <c r="DB91" s="557"/>
      <c r="DC91" s="557"/>
      <c r="DD91" s="557"/>
      <c r="DE91" s="557"/>
      <c r="DF91" s="557"/>
      <c r="DG91" s="557"/>
      <c r="DH91" s="557"/>
      <c r="DI91" s="557"/>
      <c r="DJ91" s="557"/>
      <c r="DK91" s="557"/>
      <c r="DL91" s="557"/>
      <c r="DM91" s="557"/>
      <c r="DN91" s="557"/>
      <c r="DO91" s="557"/>
      <c r="DP91" s="557"/>
      <c r="DQ91" s="557"/>
      <c r="DR91" s="557"/>
      <c r="DS91" s="557"/>
      <c r="DT91" s="557"/>
      <c r="DU91" s="557"/>
      <c r="DV91" s="557"/>
      <c r="DW91" s="557"/>
      <c r="DX91" s="557"/>
      <c r="DY91" s="557"/>
      <c r="DZ91" s="557"/>
      <c r="EA91" s="557"/>
      <c r="EB91" s="557"/>
      <c r="EC91" s="557"/>
      <c r="ED91" s="557"/>
      <c r="EE91" s="557"/>
      <c r="EF91" s="557"/>
      <c r="EG91" s="557"/>
      <c r="EH91" s="557"/>
      <c r="EI91" s="557"/>
      <c r="EJ91" s="557"/>
      <c r="EK91" s="557"/>
      <c r="EL91" s="557"/>
      <c r="EM91" s="557"/>
      <c r="EN91" s="557"/>
      <c r="EO91" s="557"/>
      <c r="EP91" s="557"/>
      <c r="EQ91" s="557"/>
      <c r="ER91" s="557"/>
      <c r="ES91" s="557"/>
      <c r="ET91" s="557"/>
      <c r="EU91" s="557"/>
      <c r="EV91" s="557"/>
      <c r="EW91" s="557"/>
      <c r="EX91" s="557"/>
      <c r="EY91" s="557"/>
      <c r="EZ91" s="557"/>
      <c r="FA91" s="557"/>
      <c r="FB91" s="557"/>
      <c r="FC91" s="557"/>
      <c r="FD91" s="557"/>
      <c r="FE91" s="557"/>
      <c r="FF91" s="557"/>
      <c r="FG91" s="557"/>
      <c r="FH91" s="557"/>
      <c r="FI91" s="557"/>
      <c r="FJ91" s="557"/>
      <c r="FK91" s="557"/>
      <c r="FL91" s="557"/>
      <c r="FM91" s="557"/>
      <c r="FN91" s="557"/>
      <c r="FO91" s="557"/>
      <c r="FP91" s="557"/>
      <c r="FQ91" s="557"/>
      <c r="FR91" s="557"/>
      <c r="FS91" s="557"/>
      <c r="FT91" s="557"/>
      <c r="FU91" s="557"/>
      <c r="FV91" s="557"/>
      <c r="FW91" s="557"/>
      <c r="FX91" s="557"/>
      <c r="FY91" s="557"/>
      <c r="FZ91" s="557"/>
      <c r="GA91" s="557"/>
    </row>
    <row r="92" s="194" customFormat="true" ht="15.75" hidden="false" customHeight="false" outlineLevel="0" collapsed="false">
      <c r="A92" s="584"/>
      <c r="C92" s="585"/>
      <c r="K92" s="586"/>
      <c r="V92" s="557"/>
      <c r="W92" s="557"/>
      <c r="X92" s="557"/>
      <c r="Y92" s="557"/>
      <c r="Z92" s="557"/>
      <c r="AA92" s="557"/>
      <c r="AB92" s="557"/>
      <c r="AC92" s="557"/>
      <c r="AE92" s="557"/>
      <c r="AG92" s="557"/>
      <c r="AH92" s="557"/>
      <c r="AI92" s="557"/>
      <c r="AJ92" s="557"/>
      <c r="AK92" s="557"/>
      <c r="AL92" s="557"/>
      <c r="AM92" s="557"/>
      <c r="AN92" s="557"/>
      <c r="AO92" s="478"/>
      <c r="AP92" s="478"/>
      <c r="AQ92" s="478"/>
      <c r="AR92" s="712"/>
      <c r="AU92" s="586"/>
      <c r="AV92" s="557"/>
      <c r="AW92" s="557"/>
      <c r="AX92" s="572"/>
      <c r="AY92" s="572"/>
      <c r="AZ92" s="572"/>
      <c r="BA92" s="572"/>
      <c r="BB92" s="1128"/>
      <c r="BC92" s="1130"/>
      <c r="BH92" s="557"/>
      <c r="BI92" s="99"/>
      <c r="BJ92" s="99"/>
      <c r="BK92" s="99"/>
      <c r="BL92" s="99"/>
      <c r="BM92" s="99"/>
      <c r="BN92" s="99"/>
      <c r="BO92" s="99"/>
      <c r="BP92" s="99"/>
      <c r="BQ92" s="99"/>
      <c r="BR92" s="99"/>
      <c r="BS92" s="99"/>
      <c r="BT92" s="99"/>
      <c r="BU92" s="557"/>
      <c r="BV92" s="557"/>
      <c r="BW92" s="557"/>
      <c r="BX92" s="557"/>
      <c r="BY92" s="557"/>
      <c r="BZ92" s="557"/>
      <c r="CA92" s="557"/>
      <c r="CB92" s="557"/>
      <c r="CC92" s="557"/>
      <c r="CD92" s="99"/>
      <c r="CE92" s="478"/>
      <c r="CF92" s="99"/>
      <c r="CG92" s="99"/>
      <c r="CH92" s="99"/>
      <c r="CI92" s="99"/>
      <c r="CJ92" s="99"/>
      <c r="CK92" s="99"/>
      <c r="CL92" s="99"/>
      <c r="CM92" s="99"/>
      <c r="CN92" s="99"/>
      <c r="CO92" s="99"/>
      <c r="CP92" s="99"/>
      <c r="CQ92" s="572"/>
      <c r="CR92" s="572"/>
      <c r="CS92" s="557"/>
      <c r="CT92" s="557"/>
      <c r="CU92" s="557"/>
      <c r="CV92" s="557"/>
      <c r="CW92" s="557"/>
      <c r="CX92" s="557"/>
      <c r="DA92" s="557"/>
      <c r="DB92" s="557"/>
      <c r="DC92" s="557"/>
      <c r="DD92" s="557"/>
      <c r="DE92" s="557"/>
      <c r="DF92" s="557"/>
      <c r="DG92" s="557"/>
      <c r="DH92" s="557"/>
      <c r="DI92" s="557"/>
      <c r="DJ92" s="557"/>
      <c r="DK92" s="557"/>
      <c r="DL92" s="557"/>
      <c r="DM92" s="557"/>
      <c r="DN92" s="557"/>
      <c r="DO92" s="557"/>
      <c r="DP92" s="557"/>
      <c r="DQ92" s="557"/>
      <c r="DR92" s="557"/>
      <c r="DS92" s="557"/>
      <c r="DT92" s="557"/>
      <c r="DU92" s="557"/>
      <c r="DV92" s="557"/>
      <c r="DW92" s="557"/>
      <c r="DX92" s="557"/>
      <c r="DY92" s="557"/>
      <c r="DZ92" s="557"/>
      <c r="EA92" s="557"/>
      <c r="EB92" s="557"/>
      <c r="EC92" s="557"/>
      <c r="ED92" s="557"/>
      <c r="EE92" s="557"/>
      <c r="EF92" s="557"/>
      <c r="EG92" s="557"/>
      <c r="EH92" s="557"/>
      <c r="EI92" s="557"/>
      <c r="EJ92" s="557"/>
      <c r="EK92" s="557"/>
      <c r="EL92" s="557"/>
      <c r="EM92" s="557"/>
      <c r="EN92" s="557"/>
      <c r="EO92" s="557"/>
      <c r="EP92" s="557"/>
      <c r="EQ92" s="557"/>
      <c r="ER92" s="557"/>
      <c r="ES92" s="557"/>
      <c r="ET92" s="557"/>
      <c r="EU92" s="557"/>
      <c r="EV92" s="557"/>
      <c r="EW92" s="557"/>
      <c r="EX92" s="557"/>
      <c r="EY92" s="557"/>
      <c r="EZ92" s="557"/>
      <c r="FA92" s="557"/>
      <c r="FB92" s="557"/>
      <c r="FC92" s="557"/>
      <c r="FD92" s="557"/>
      <c r="FE92" s="557"/>
      <c r="FF92" s="557"/>
      <c r="FG92" s="557"/>
      <c r="FH92" s="557"/>
      <c r="FI92" s="557"/>
      <c r="FJ92" s="557"/>
      <c r="FK92" s="557"/>
      <c r="FL92" s="557"/>
      <c r="FM92" s="557"/>
      <c r="FN92" s="557"/>
      <c r="FO92" s="557"/>
      <c r="FP92" s="557"/>
      <c r="FQ92" s="557"/>
      <c r="FR92" s="557"/>
      <c r="FS92" s="557"/>
      <c r="FT92" s="557"/>
      <c r="FU92" s="557"/>
      <c r="FV92" s="557"/>
      <c r="FW92" s="557"/>
      <c r="FX92" s="557"/>
      <c r="FY92" s="557"/>
    </row>
    <row r="93" s="194" customFormat="true" ht="15.75" hidden="false" customHeight="false" outlineLevel="0" collapsed="false">
      <c r="A93" s="584"/>
      <c r="C93" s="585"/>
      <c r="K93" s="586"/>
      <c r="V93" s="557"/>
      <c r="W93" s="557"/>
      <c r="X93" s="557"/>
      <c r="Y93" s="557"/>
      <c r="Z93" s="557"/>
      <c r="AA93" s="557"/>
      <c r="AB93" s="557"/>
      <c r="AC93" s="557"/>
      <c r="AD93" s="557"/>
      <c r="AE93" s="557"/>
      <c r="AG93" s="557"/>
      <c r="AH93" s="557"/>
      <c r="AI93" s="557"/>
      <c r="AJ93" s="557"/>
      <c r="AK93" s="557"/>
      <c r="AL93" s="557"/>
      <c r="AM93" s="557"/>
      <c r="AN93" s="557"/>
      <c r="AO93" s="478"/>
      <c r="AP93" s="478"/>
      <c r="AQ93" s="478"/>
      <c r="AR93" s="712"/>
      <c r="AU93" s="586"/>
      <c r="AV93" s="557"/>
      <c r="AW93" s="557"/>
      <c r="AX93" s="572"/>
      <c r="AY93" s="572"/>
      <c r="AZ93" s="572"/>
      <c r="BA93" s="572"/>
      <c r="BB93" s="1128"/>
      <c r="BC93" s="1075"/>
      <c r="BD93" s="557"/>
      <c r="BH93" s="557"/>
      <c r="BI93" s="99"/>
      <c r="BJ93" s="99"/>
      <c r="BK93" s="99"/>
      <c r="BL93" s="99"/>
      <c r="BM93" s="99"/>
      <c r="BN93" s="99"/>
      <c r="BO93" s="99"/>
      <c r="BP93" s="99"/>
      <c r="BQ93" s="99"/>
      <c r="BR93" s="99"/>
      <c r="BS93" s="99"/>
      <c r="BT93" s="99"/>
      <c r="BU93" s="557"/>
      <c r="BV93" s="557"/>
      <c r="BW93" s="557"/>
      <c r="BX93" s="557"/>
      <c r="BY93" s="557"/>
      <c r="BZ93" s="557"/>
      <c r="CA93" s="557"/>
      <c r="CB93" s="557"/>
      <c r="CD93" s="99"/>
      <c r="CE93" s="557"/>
      <c r="CF93" s="99"/>
      <c r="CG93" s="99"/>
      <c r="CH93" s="99"/>
      <c r="CI93" s="99"/>
      <c r="CJ93" s="99"/>
      <c r="CK93" s="99"/>
      <c r="CL93" s="99"/>
      <c r="CM93" s="99"/>
      <c r="CN93" s="99"/>
      <c r="CO93" s="99"/>
      <c r="CP93" s="99"/>
      <c r="DA93" s="557"/>
      <c r="DB93" s="557"/>
      <c r="DC93" s="557"/>
      <c r="DD93" s="557"/>
      <c r="DE93" s="557"/>
      <c r="DF93" s="557"/>
      <c r="DG93" s="557"/>
      <c r="DH93" s="557"/>
      <c r="DI93" s="557"/>
      <c r="DJ93" s="557"/>
      <c r="DK93" s="557"/>
      <c r="DL93" s="557"/>
      <c r="DM93" s="557"/>
      <c r="DN93" s="557"/>
      <c r="DO93" s="557"/>
      <c r="DP93" s="557"/>
      <c r="DQ93" s="557"/>
      <c r="DR93" s="557"/>
      <c r="DS93" s="557"/>
      <c r="DT93" s="557"/>
      <c r="DU93" s="557"/>
      <c r="DV93" s="557"/>
      <c r="DW93" s="557"/>
      <c r="DX93" s="557"/>
      <c r="DY93" s="557"/>
      <c r="DZ93" s="557"/>
      <c r="EA93" s="557"/>
      <c r="EB93" s="557"/>
      <c r="EC93" s="557"/>
      <c r="ED93" s="557"/>
      <c r="EE93" s="557"/>
      <c r="EF93" s="557"/>
      <c r="EG93" s="557"/>
      <c r="EH93" s="557"/>
      <c r="EI93" s="557"/>
      <c r="EJ93" s="557"/>
      <c r="EK93" s="557"/>
      <c r="EL93" s="557"/>
      <c r="EM93" s="557"/>
      <c r="EN93" s="557"/>
      <c r="EO93" s="557"/>
      <c r="EP93" s="557"/>
      <c r="EQ93" s="557"/>
      <c r="ER93" s="557"/>
      <c r="ES93" s="557"/>
      <c r="ET93" s="557"/>
      <c r="EU93" s="557"/>
      <c r="EV93" s="557"/>
      <c r="EW93" s="557"/>
      <c r="EX93" s="557"/>
      <c r="EY93" s="557"/>
      <c r="EZ93" s="557"/>
      <c r="FA93" s="557"/>
      <c r="FB93" s="557"/>
      <c r="FC93" s="557"/>
      <c r="FD93" s="557"/>
      <c r="FE93" s="557"/>
      <c r="FF93" s="557"/>
      <c r="FG93" s="557"/>
      <c r="FH93" s="557"/>
      <c r="FI93" s="557"/>
      <c r="FJ93" s="557"/>
      <c r="FK93" s="557"/>
      <c r="FL93" s="557"/>
      <c r="FM93" s="557"/>
      <c r="FN93" s="557"/>
      <c r="FO93" s="557"/>
      <c r="FP93" s="557"/>
      <c r="FQ93" s="557"/>
      <c r="FR93" s="557"/>
      <c r="FS93" s="557"/>
      <c r="FT93" s="557"/>
      <c r="FU93" s="557"/>
      <c r="FV93" s="557"/>
      <c r="FW93" s="557"/>
      <c r="FX93" s="557"/>
      <c r="FY93" s="557"/>
      <c r="FZ93" s="557"/>
      <c r="GA93" s="557"/>
      <c r="GB93" s="557"/>
      <c r="GC93" s="557"/>
      <c r="GD93" s="557"/>
    </row>
    <row r="94" s="194" customFormat="true" ht="15.75" hidden="false" customHeight="false" outlineLevel="0" collapsed="false">
      <c r="A94" s="584"/>
      <c r="C94" s="585"/>
      <c r="I94" s="1"/>
      <c r="J94" s="1"/>
      <c r="K94" s="586"/>
      <c r="V94" s="557"/>
      <c r="W94" s="557"/>
      <c r="X94" s="557"/>
      <c r="Y94" s="557"/>
      <c r="Z94" s="557"/>
      <c r="AA94" s="557"/>
      <c r="AB94" s="557"/>
      <c r="AC94" s="557"/>
      <c r="AD94" s="557"/>
      <c r="AG94" s="557"/>
      <c r="AH94" s="557"/>
      <c r="AI94" s="557"/>
      <c r="AJ94" s="557"/>
      <c r="AK94" s="557"/>
      <c r="AL94" s="557"/>
      <c r="AM94" s="557"/>
      <c r="AN94" s="557"/>
      <c r="BC94" s="1075"/>
      <c r="BD94" s="557"/>
      <c r="BF94" s="557"/>
      <c r="BH94" s="557"/>
      <c r="BI94" s="99"/>
      <c r="BJ94" s="99"/>
      <c r="BK94" s="99"/>
      <c r="BL94" s="99"/>
      <c r="BM94" s="99"/>
      <c r="BN94" s="99"/>
      <c r="BO94" s="99"/>
      <c r="BP94" s="99"/>
      <c r="BQ94" s="99"/>
      <c r="BR94" s="99"/>
      <c r="BS94" s="99"/>
      <c r="BT94" s="99"/>
      <c r="BU94" s="557"/>
      <c r="BV94" s="557"/>
      <c r="BW94" s="557"/>
      <c r="BX94" s="557"/>
      <c r="BY94" s="557"/>
      <c r="BZ94" s="557"/>
      <c r="CA94" s="557"/>
      <c r="CB94" s="557"/>
      <c r="CD94" s="99"/>
      <c r="CE94" s="557"/>
      <c r="CF94" s="99"/>
      <c r="CG94" s="99"/>
      <c r="CH94" s="99"/>
      <c r="CI94" s="99"/>
      <c r="CJ94" s="99"/>
      <c r="CK94" s="99"/>
      <c r="CL94" s="99"/>
      <c r="CM94" s="99"/>
      <c r="CN94" s="99"/>
      <c r="CO94" s="99"/>
      <c r="CP94" s="99"/>
      <c r="DA94" s="557"/>
      <c r="DB94" s="557"/>
      <c r="DC94" s="557"/>
      <c r="DD94" s="557"/>
      <c r="DE94" s="557"/>
      <c r="DF94" s="557"/>
      <c r="DG94" s="557"/>
      <c r="DH94" s="557"/>
      <c r="DI94" s="557"/>
      <c r="DJ94" s="557"/>
      <c r="DK94" s="557"/>
      <c r="DL94" s="557"/>
      <c r="DM94" s="557"/>
      <c r="DN94" s="557"/>
      <c r="DO94" s="557"/>
      <c r="DP94" s="557"/>
      <c r="DQ94" s="557"/>
      <c r="DR94" s="557"/>
      <c r="DS94" s="557"/>
      <c r="DT94" s="557"/>
      <c r="DU94" s="557"/>
      <c r="DV94" s="557"/>
      <c r="DW94" s="557"/>
      <c r="DX94" s="557"/>
      <c r="DY94" s="557"/>
      <c r="DZ94" s="557"/>
      <c r="EA94" s="557"/>
      <c r="EB94" s="557"/>
      <c r="EC94" s="557"/>
      <c r="ED94" s="557"/>
      <c r="EE94" s="557"/>
      <c r="EF94" s="557"/>
      <c r="EG94" s="557"/>
      <c r="EH94" s="557"/>
      <c r="EI94" s="557"/>
      <c r="EJ94" s="557"/>
      <c r="EK94" s="557"/>
      <c r="EL94" s="557"/>
      <c r="EM94" s="557"/>
      <c r="EN94" s="557"/>
      <c r="EO94" s="557"/>
      <c r="EP94" s="557"/>
      <c r="EQ94" s="557"/>
      <c r="ER94" s="557"/>
      <c r="ES94" s="557"/>
      <c r="ET94" s="557"/>
      <c r="EU94" s="557"/>
      <c r="EV94" s="557"/>
      <c r="EW94" s="557"/>
      <c r="EX94" s="557"/>
      <c r="EY94" s="557"/>
      <c r="EZ94" s="557"/>
      <c r="FA94" s="557"/>
      <c r="FB94" s="557"/>
      <c r="FC94" s="557"/>
      <c r="FD94" s="557"/>
      <c r="FE94" s="557"/>
      <c r="FF94" s="557"/>
      <c r="FG94" s="557"/>
      <c r="FH94" s="557"/>
      <c r="FI94" s="557"/>
      <c r="FJ94" s="557"/>
      <c r="FK94" s="557"/>
      <c r="FL94" s="557"/>
      <c r="FM94" s="557"/>
      <c r="FN94" s="557"/>
      <c r="FO94" s="557"/>
      <c r="FP94" s="557"/>
      <c r="FQ94" s="557"/>
      <c r="FR94" s="557"/>
      <c r="FS94" s="557"/>
      <c r="FT94" s="557"/>
      <c r="FU94" s="557"/>
      <c r="FV94" s="557"/>
      <c r="FW94" s="557"/>
      <c r="FX94" s="557"/>
      <c r="FY94" s="557"/>
      <c r="FZ94" s="557"/>
      <c r="GA94" s="557"/>
      <c r="GB94" s="557"/>
      <c r="GC94" s="557"/>
      <c r="GD94" s="557"/>
    </row>
    <row r="95" s="194" customFormat="true" ht="15" hidden="false" customHeight="true" outlineLevel="0" collapsed="false">
      <c r="A95" s="584"/>
      <c r="C95" s="585"/>
      <c r="I95" s="1"/>
      <c r="J95" s="1"/>
      <c r="K95" s="586"/>
      <c r="V95" s="557"/>
      <c r="W95" s="557"/>
      <c r="X95" s="557"/>
      <c r="Y95" s="557"/>
      <c r="Z95" s="557"/>
      <c r="AA95" s="557"/>
      <c r="AB95" s="557"/>
      <c r="AC95" s="557"/>
      <c r="AD95" s="557"/>
      <c r="AF95" s="557"/>
      <c r="AG95" s="557"/>
      <c r="AH95" s="557"/>
      <c r="AI95" s="557"/>
      <c r="AJ95" s="557"/>
      <c r="AK95" s="557"/>
      <c r="AL95" s="557"/>
      <c r="AM95" s="557"/>
      <c r="AN95" s="557"/>
      <c r="AO95" s="1"/>
      <c r="AP95" s="1"/>
      <c r="AQ95" s="4"/>
      <c r="AR95" s="5"/>
      <c r="AS95" s="1"/>
      <c r="AT95" s="1"/>
      <c r="AU95" s="1"/>
      <c r="AV95" s="557"/>
      <c r="AW95" s="557"/>
      <c r="AX95" s="572"/>
      <c r="AY95" s="572"/>
      <c r="AZ95" s="572"/>
      <c r="BA95" s="572"/>
      <c r="BB95" s="1128"/>
      <c r="BC95" s="1075"/>
      <c r="BD95" s="557"/>
      <c r="BF95" s="557"/>
      <c r="BH95" s="557"/>
      <c r="BI95" s="99"/>
      <c r="BJ95" s="99"/>
      <c r="BK95" s="99"/>
      <c r="BL95" s="99"/>
      <c r="BM95" s="99"/>
      <c r="BN95" s="99"/>
      <c r="BO95" s="99"/>
      <c r="BP95" s="99"/>
      <c r="BQ95" s="99"/>
      <c r="BR95" s="99"/>
      <c r="BS95" s="99"/>
      <c r="BT95" s="99"/>
      <c r="BU95" s="557"/>
      <c r="BV95" s="557"/>
      <c r="BW95" s="557"/>
      <c r="BX95" s="557"/>
      <c r="BY95" s="557"/>
      <c r="BZ95" s="557"/>
      <c r="CA95" s="557"/>
      <c r="CB95" s="557"/>
      <c r="CD95" s="99"/>
      <c r="CE95" s="557"/>
      <c r="CF95" s="99"/>
      <c r="CG95" s="99"/>
      <c r="CH95" s="99"/>
      <c r="CI95" s="99"/>
      <c r="CJ95" s="99"/>
      <c r="CK95" s="99"/>
      <c r="CL95" s="99"/>
      <c r="CM95" s="99"/>
      <c r="CN95" s="99"/>
      <c r="CO95" s="99"/>
      <c r="CP95" s="99"/>
      <c r="DA95" s="557"/>
      <c r="DB95" s="557"/>
      <c r="DC95" s="557"/>
      <c r="DD95" s="557"/>
      <c r="DE95" s="557"/>
      <c r="DF95" s="557"/>
      <c r="DG95" s="557"/>
      <c r="DH95" s="557"/>
      <c r="DI95" s="557"/>
      <c r="DJ95" s="557"/>
      <c r="DK95" s="557"/>
      <c r="DL95" s="557"/>
      <c r="DM95" s="557"/>
      <c r="DN95" s="557"/>
      <c r="DO95" s="557"/>
      <c r="DP95" s="557"/>
      <c r="DQ95" s="557"/>
      <c r="DR95" s="557"/>
      <c r="DS95" s="557"/>
      <c r="DT95" s="557"/>
      <c r="DU95" s="557"/>
      <c r="DV95" s="557"/>
      <c r="DW95" s="557"/>
      <c r="DX95" s="557"/>
      <c r="DY95" s="557"/>
      <c r="DZ95" s="557"/>
      <c r="EA95" s="557"/>
      <c r="EB95" s="557"/>
      <c r="EC95" s="557"/>
      <c r="ED95" s="557"/>
      <c r="EE95" s="557"/>
      <c r="EF95" s="557"/>
      <c r="EG95" s="557"/>
      <c r="EH95" s="557"/>
      <c r="EI95" s="557"/>
      <c r="EJ95" s="557"/>
      <c r="EK95" s="557"/>
      <c r="EL95" s="557"/>
      <c r="EM95" s="557"/>
      <c r="EN95" s="557"/>
      <c r="EO95" s="557"/>
      <c r="EP95" s="557"/>
      <c r="EQ95" s="557"/>
      <c r="ER95" s="557"/>
      <c r="ES95" s="557"/>
      <c r="ET95" s="557"/>
      <c r="EU95" s="557"/>
      <c r="EV95" s="557"/>
      <c r="EW95" s="557"/>
      <c r="EX95" s="557"/>
      <c r="EY95" s="557"/>
      <c r="EZ95" s="557"/>
      <c r="FA95" s="557"/>
      <c r="FB95" s="557"/>
      <c r="FC95" s="557"/>
      <c r="FD95" s="557"/>
      <c r="FE95" s="557"/>
      <c r="FF95" s="557"/>
      <c r="FG95" s="557"/>
      <c r="FH95" s="557"/>
      <c r="FI95" s="557"/>
      <c r="FJ95" s="557"/>
      <c r="FK95" s="557"/>
      <c r="FL95" s="557"/>
      <c r="FM95" s="557"/>
      <c r="FN95" s="557"/>
      <c r="FO95" s="557"/>
      <c r="FP95" s="557"/>
      <c r="FQ95" s="557"/>
      <c r="FR95" s="557"/>
      <c r="FS95" s="557"/>
      <c r="FT95" s="557"/>
      <c r="FU95" s="557"/>
      <c r="FV95" s="557"/>
      <c r="FW95" s="557"/>
      <c r="FX95" s="557"/>
      <c r="FY95" s="557"/>
      <c r="FZ95" s="557"/>
      <c r="GA95" s="557"/>
      <c r="GB95" s="557"/>
      <c r="GC95" s="557"/>
      <c r="GD95" s="557"/>
      <c r="GE95" s="557"/>
      <c r="GF95" s="557"/>
    </row>
    <row r="96" s="194" customFormat="true" ht="15" hidden="false" customHeight="true" outlineLevel="0" collapsed="false">
      <c r="A96" s="584"/>
      <c r="C96" s="585"/>
      <c r="I96" s="1"/>
      <c r="J96" s="1"/>
      <c r="K96" s="586"/>
      <c r="V96" s="557"/>
      <c r="W96" s="557"/>
      <c r="X96" s="557"/>
      <c r="Y96" s="557"/>
      <c r="Z96" s="557"/>
      <c r="AA96" s="557"/>
      <c r="AB96" s="557"/>
      <c r="AC96" s="557"/>
      <c r="AD96" s="557"/>
      <c r="AF96" s="557"/>
      <c r="AG96" s="557"/>
      <c r="AH96" s="557"/>
      <c r="AI96" s="557"/>
      <c r="AJ96" s="557"/>
      <c r="AK96" s="557"/>
      <c r="AL96" s="557"/>
      <c r="AM96" s="557"/>
      <c r="AN96" s="557"/>
      <c r="AO96" s="1"/>
      <c r="AP96" s="1"/>
      <c r="AQ96" s="4"/>
      <c r="AR96" s="5"/>
      <c r="AS96" s="1"/>
      <c r="AT96" s="1"/>
      <c r="AU96" s="1"/>
      <c r="AV96" s="557"/>
      <c r="AW96" s="557"/>
      <c r="AX96" s="572"/>
      <c r="AY96" s="572"/>
      <c r="AZ96" s="572"/>
      <c r="BA96" s="572"/>
      <c r="BB96" s="1128"/>
      <c r="BC96" s="1130"/>
      <c r="BD96" s="557"/>
      <c r="BF96" s="557"/>
      <c r="BH96" s="557"/>
      <c r="BI96" s="99"/>
      <c r="BJ96" s="99"/>
      <c r="BK96" s="99"/>
      <c r="BL96" s="99"/>
      <c r="BM96" s="99"/>
      <c r="BN96" s="99"/>
      <c r="BO96" s="99"/>
      <c r="BP96" s="99"/>
      <c r="BQ96" s="99"/>
      <c r="BR96" s="99"/>
      <c r="BS96" s="99"/>
      <c r="BT96" s="99"/>
      <c r="BU96" s="557"/>
      <c r="BV96" s="557"/>
      <c r="BW96" s="557"/>
      <c r="BX96" s="557"/>
      <c r="BY96" s="557"/>
      <c r="BZ96" s="557"/>
      <c r="CA96" s="557"/>
      <c r="CB96" s="557"/>
      <c r="CC96" s="557"/>
      <c r="CD96" s="99"/>
      <c r="CE96" s="557"/>
      <c r="CF96" s="99"/>
      <c r="CG96" s="99"/>
      <c r="CH96" s="99"/>
      <c r="CI96" s="99"/>
      <c r="CJ96" s="99"/>
      <c r="CK96" s="99"/>
      <c r="CL96" s="99"/>
      <c r="CM96" s="99"/>
      <c r="CN96" s="99"/>
      <c r="CO96" s="99"/>
      <c r="CP96" s="99"/>
      <c r="CQ96" s="572"/>
      <c r="CR96" s="572"/>
      <c r="CS96" s="557"/>
      <c r="CT96" s="557"/>
      <c r="CU96" s="557"/>
      <c r="CV96" s="557"/>
      <c r="CW96" s="557"/>
      <c r="CX96" s="557"/>
      <c r="DA96" s="557"/>
      <c r="DB96" s="557"/>
      <c r="DC96" s="557"/>
      <c r="DD96" s="557"/>
      <c r="DE96" s="557"/>
      <c r="DF96" s="557"/>
      <c r="DG96" s="557"/>
      <c r="DH96" s="557"/>
      <c r="DI96" s="557"/>
      <c r="DJ96" s="557"/>
      <c r="DK96" s="557"/>
      <c r="DL96" s="557"/>
      <c r="DM96" s="557"/>
      <c r="DN96" s="557"/>
      <c r="DO96" s="557"/>
      <c r="DP96" s="557"/>
      <c r="DQ96" s="557"/>
      <c r="DR96" s="557"/>
      <c r="DS96" s="557"/>
      <c r="DT96" s="557"/>
      <c r="DU96" s="557"/>
      <c r="DV96" s="557"/>
      <c r="DW96" s="557"/>
      <c r="DX96" s="557"/>
      <c r="DY96" s="557"/>
      <c r="DZ96" s="557"/>
      <c r="EA96" s="557"/>
      <c r="EB96" s="557"/>
      <c r="EC96" s="557"/>
      <c r="ED96" s="557"/>
      <c r="EE96" s="557"/>
      <c r="EF96" s="557"/>
      <c r="EG96" s="557"/>
      <c r="EH96" s="557"/>
      <c r="EI96" s="557"/>
      <c r="EJ96" s="557"/>
      <c r="EK96" s="557"/>
      <c r="EL96" s="557"/>
      <c r="EM96" s="557"/>
      <c r="EN96" s="557"/>
      <c r="EO96" s="557"/>
      <c r="EP96" s="557"/>
      <c r="EQ96" s="557"/>
      <c r="ER96" s="557"/>
      <c r="ES96" s="557"/>
      <c r="ET96" s="557"/>
      <c r="EU96" s="557"/>
      <c r="EV96" s="557"/>
      <c r="EW96" s="557"/>
      <c r="EX96" s="557"/>
      <c r="EY96" s="557"/>
      <c r="EZ96" s="557"/>
      <c r="FA96" s="557"/>
      <c r="FB96" s="557"/>
      <c r="FC96" s="557"/>
      <c r="FD96" s="557"/>
      <c r="FE96" s="557"/>
      <c r="FF96" s="557"/>
      <c r="FG96" s="557"/>
      <c r="FH96" s="557"/>
      <c r="FI96" s="557"/>
      <c r="FJ96" s="557"/>
      <c r="FK96" s="557"/>
      <c r="FL96" s="557"/>
      <c r="FM96" s="557"/>
      <c r="FN96" s="557"/>
      <c r="FO96" s="557"/>
      <c r="FP96" s="557"/>
      <c r="FQ96" s="557"/>
      <c r="FR96" s="557"/>
      <c r="FS96" s="557"/>
      <c r="FT96" s="557"/>
      <c r="FU96" s="557"/>
      <c r="FV96" s="557"/>
      <c r="FW96" s="557"/>
      <c r="FX96" s="557"/>
      <c r="FY96" s="557"/>
      <c r="FZ96" s="557"/>
      <c r="GA96" s="557"/>
      <c r="GB96" s="557"/>
      <c r="GC96" s="557"/>
      <c r="GD96" s="557"/>
      <c r="GE96" s="557"/>
      <c r="GF96" s="557"/>
    </row>
    <row r="97" s="194" customFormat="true" ht="15" hidden="false" customHeight="true" outlineLevel="0" collapsed="false">
      <c r="A97" s="584"/>
      <c r="C97" s="585"/>
      <c r="I97" s="1"/>
      <c r="J97" s="1"/>
      <c r="K97" s="586"/>
      <c r="V97" s="557"/>
      <c r="W97" s="557"/>
      <c r="X97" s="557"/>
      <c r="Y97" s="557"/>
      <c r="Z97" s="557"/>
      <c r="AA97" s="557"/>
      <c r="AB97" s="557"/>
      <c r="AC97" s="557"/>
      <c r="AD97" s="557"/>
      <c r="AE97" s="557"/>
      <c r="AF97" s="557"/>
      <c r="AG97" s="557"/>
      <c r="AH97" s="557"/>
      <c r="AI97" s="557"/>
      <c r="AJ97" s="557"/>
      <c r="AK97" s="557"/>
      <c r="AL97" s="557"/>
      <c r="AM97" s="557"/>
      <c r="AN97" s="557"/>
      <c r="AO97" s="1"/>
      <c r="AP97" s="1"/>
      <c r="AQ97" s="4"/>
      <c r="AR97" s="5"/>
      <c r="AS97" s="1"/>
      <c r="AT97" s="1"/>
      <c r="AU97" s="1"/>
      <c r="AV97" s="557"/>
      <c r="AW97" s="557"/>
      <c r="AX97" s="572"/>
      <c r="AY97" s="572"/>
      <c r="AZ97" s="572"/>
      <c r="BA97" s="572"/>
      <c r="BB97" s="1128"/>
      <c r="BC97" s="1130"/>
      <c r="BD97" s="557"/>
      <c r="BF97" s="557"/>
      <c r="BH97" s="557"/>
      <c r="BI97" s="99"/>
      <c r="BJ97" s="99"/>
      <c r="BK97" s="99"/>
      <c r="BL97" s="99"/>
      <c r="BM97" s="99"/>
      <c r="BN97" s="99"/>
      <c r="BO97" s="99"/>
      <c r="BP97" s="99"/>
      <c r="BQ97" s="99"/>
      <c r="BR97" s="99"/>
      <c r="BS97" s="99"/>
      <c r="BT97" s="99"/>
      <c r="BU97" s="557"/>
      <c r="BV97" s="557"/>
      <c r="BW97" s="557"/>
      <c r="BX97" s="557"/>
      <c r="BY97" s="557"/>
      <c r="BZ97" s="557"/>
      <c r="CA97" s="557"/>
      <c r="CB97" s="557"/>
      <c r="CC97" s="557"/>
      <c r="CD97" s="99"/>
      <c r="CE97" s="557"/>
      <c r="CF97" s="99"/>
      <c r="CG97" s="99"/>
      <c r="CH97" s="99"/>
      <c r="CI97" s="99"/>
      <c r="CJ97" s="99"/>
      <c r="CK97" s="99"/>
      <c r="CL97" s="99"/>
      <c r="CM97" s="99"/>
      <c r="CN97" s="99"/>
      <c r="CO97" s="99"/>
      <c r="CP97" s="99"/>
      <c r="CQ97" s="572"/>
      <c r="CR97" s="572"/>
      <c r="CS97" s="557"/>
      <c r="CT97" s="557"/>
      <c r="CU97" s="557"/>
      <c r="CV97" s="557"/>
      <c r="CW97" s="557"/>
      <c r="CX97" s="557"/>
      <c r="DA97" s="557"/>
      <c r="DB97" s="557"/>
      <c r="DC97" s="557"/>
      <c r="DD97" s="557"/>
      <c r="DE97" s="557"/>
      <c r="DF97" s="557"/>
      <c r="DG97" s="557"/>
      <c r="DH97" s="557"/>
      <c r="DI97" s="557"/>
      <c r="DJ97" s="557"/>
      <c r="DK97" s="557"/>
      <c r="DL97" s="557"/>
      <c r="DM97" s="557"/>
      <c r="DN97" s="557"/>
      <c r="DO97" s="557"/>
      <c r="DP97" s="557"/>
      <c r="DQ97" s="557"/>
      <c r="DR97" s="557"/>
      <c r="DS97" s="557"/>
      <c r="DT97" s="557"/>
      <c r="DU97" s="557"/>
      <c r="DV97" s="557"/>
      <c r="DW97" s="557"/>
      <c r="DX97" s="557"/>
      <c r="DY97" s="557"/>
      <c r="DZ97" s="557"/>
      <c r="EA97" s="557"/>
      <c r="EB97" s="557"/>
      <c r="EC97" s="557"/>
      <c r="ED97" s="557"/>
      <c r="EE97" s="557"/>
      <c r="EF97" s="557"/>
      <c r="EG97" s="557"/>
      <c r="EH97" s="557"/>
      <c r="EI97" s="557"/>
      <c r="EJ97" s="557"/>
      <c r="EK97" s="557"/>
      <c r="EL97" s="557"/>
      <c r="EM97" s="557"/>
      <c r="EN97" s="557"/>
      <c r="EO97" s="557"/>
      <c r="EP97" s="557"/>
      <c r="EQ97" s="557"/>
      <c r="ER97" s="557"/>
      <c r="ES97" s="557"/>
      <c r="ET97" s="557"/>
      <c r="EU97" s="557"/>
      <c r="EV97" s="557"/>
      <c r="EW97" s="557"/>
      <c r="EX97" s="557"/>
      <c r="EY97" s="557"/>
      <c r="EZ97" s="557"/>
      <c r="FA97" s="557"/>
      <c r="FB97" s="557"/>
      <c r="FC97" s="557"/>
      <c r="FD97" s="557"/>
      <c r="FE97" s="557"/>
      <c r="FF97" s="557"/>
      <c r="FG97" s="557"/>
      <c r="FH97" s="557"/>
      <c r="FI97" s="557"/>
      <c r="FJ97" s="557"/>
      <c r="FK97" s="557"/>
      <c r="FL97" s="557"/>
      <c r="FM97" s="557"/>
      <c r="FN97" s="557"/>
      <c r="FO97" s="557"/>
      <c r="FP97" s="557"/>
      <c r="FQ97" s="557"/>
      <c r="FR97" s="557"/>
      <c r="FS97" s="557"/>
      <c r="FT97" s="557"/>
      <c r="FU97" s="557"/>
      <c r="FV97" s="557"/>
      <c r="FW97" s="557"/>
      <c r="FX97" s="557"/>
      <c r="FY97" s="557"/>
      <c r="FZ97" s="557"/>
      <c r="GA97" s="557"/>
      <c r="GB97" s="557"/>
      <c r="GC97" s="557"/>
      <c r="GD97" s="557"/>
      <c r="GE97" s="557"/>
      <c r="GF97" s="557"/>
    </row>
    <row r="98" s="194" customFormat="true" ht="15" hidden="false" customHeight="true" outlineLevel="0" collapsed="false">
      <c r="A98" s="584"/>
      <c r="C98" s="585"/>
      <c r="I98" s="1"/>
      <c r="J98" s="1"/>
      <c r="K98" s="586"/>
      <c r="V98" s="557"/>
      <c r="W98" s="557"/>
      <c r="X98" s="557"/>
      <c r="Y98" s="557"/>
      <c r="Z98" s="557"/>
      <c r="AA98" s="557"/>
      <c r="AB98" s="557"/>
      <c r="AC98" s="557"/>
      <c r="AD98" s="557"/>
      <c r="AE98" s="557"/>
      <c r="AF98" s="557"/>
      <c r="AG98" s="557"/>
      <c r="AH98" s="557"/>
      <c r="AI98" s="557"/>
      <c r="AJ98" s="557"/>
      <c r="AK98" s="557"/>
      <c r="AL98" s="557"/>
      <c r="AM98" s="557"/>
      <c r="AN98" s="557"/>
      <c r="AO98" s="1"/>
      <c r="AP98" s="1"/>
      <c r="AQ98" s="4"/>
      <c r="AR98" s="5"/>
      <c r="AS98" s="1"/>
      <c r="AT98" s="1"/>
      <c r="AU98" s="1"/>
      <c r="AV98" s="557"/>
      <c r="AW98" s="557"/>
      <c r="AX98" s="572"/>
      <c r="AY98" s="572"/>
      <c r="AZ98" s="572"/>
      <c r="BA98" s="572"/>
      <c r="BB98" s="1128"/>
      <c r="BC98" s="1130"/>
      <c r="BD98" s="557"/>
      <c r="BF98" s="557"/>
      <c r="BH98" s="557"/>
      <c r="BI98" s="99"/>
      <c r="BJ98" s="99"/>
      <c r="BK98" s="99"/>
      <c r="BL98" s="99"/>
      <c r="BM98" s="99"/>
      <c r="BN98" s="99"/>
      <c r="BO98" s="99"/>
      <c r="BP98" s="99"/>
      <c r="BQ98" s="99"/>
      <c r="BR98" s="99"/>
      <c r="BS98" s="99"/>
      <c r="BT98" s="478"/>
      <c r="BU98" s="557"/>
      <c r="BV98" s="557"/>
      <c r="BW98" s="557"/>
      <c r="BX98" s="557"/>
      <c r="BY98" s="557"/>
      <c r="BZ98" s="557"/>
      <c r="CA98" s="557"/>
      <c r="CB98" s="557"/>
      <c r="CC98" s="557"/>
      <c r="CD98" s="99"/>
      <c r="CE98" s="557"/>
      <c r="CF98" s="99"/>
      <c r="CG98" s="99"/>
      <c r="CH98" s="99"/>
      <c r="CI98" s="99"/>
      <c r="CJ98" s="99"/>
      <c r="CK98" s="99"/>
      <c r="CL98" s="99"/>
      <c r="CM98" s="99"/>
      <c r="CN98" s="99"/>
      <c r="CO98" s="99"/>
      <c r="CP98" s="99"/>
      <c r="CQ98" s="572"/>
      <c r="CR98" s="572"/>
      <c r="CS98" s="557"/>
      <c r="CT98" s="557"/>
      <c r="CU98" s="557"/>
      <c r="CV98" s="557"/>
      <c r="CW98" s="557"/>
      <c r="CX98" s="557"/>
      <c r="DA98" s="557"/>
      <c r="DB98" s="557"/>
      <c r="DC98" s="557"/>
      <c r="DD98" s="557"/>
      <c r="DE98" s="557"/>
      <c r="DF98" s="557"/>
      <c r="DG98" s="557"/>
      <c r="DH98" s="557"/>
      <c r="DI98" s="557"/>
      <c r="DJ98" s="557"/>
      <c r="DK98" s="557"/>
      <c r="DL98" s="557"/>
      <c r="DM98" s="557"/>
      <c r="DN98" s="557"/>
      <c r="DO98" s="557"/>
      <c r="DP98" s="557"/>
      <c r="DQ98" s="557"/>
      <c r="DR98" s="557"/>
      <c r="DS98" s="557"/>
      <c r="DT98" s="557"/>
      <c r="DU98" s="557"/>
      <c r="DV98" s="557"/>
      <c r="DW98" s="557"/>
      <c r="DX98" s="557"/>
      <c r="DY98" s="557"/>
      <c r="DZ98" s="557"/>
      <c r="EA98" s="557"/>
      <c r="EB98" s="557"/>
      <c r="EC98" s="557"/>
      <c r="ED98" s="557"/>
      <c r="EE98" s="557"/>
      <c r="EF98" s="557"/>
      <c r="EG98" s="557"/>
      <c r="EH98" s="557"/>
      <c r="EI98" s="557"/>
      <c r="EJ98" s="557"/>
      <c r="EK98" s="557"/>
      <c r="EL98" s="557"/>
      <c r="EM98" s="557"/>
      <c r="EN98" s="557"/>
      <c r="EO98" s="557"/>
      <c r="EP98" s="557"/>
      <c r="EQ98" s="557"/>
      <c r="ER98" s="557"/>
      <c r="ES98" s="557"/>
      <c r="ET98" s="557"/>
      <c r="EU98" s="557"/>
      <c r="EV98" s="557"/>
      <c r="EW98" s="557"/>
      <c r="EX98" s="557"/>
      <c r="EY98" s="557"/>
      <c r="EZ98" s="557"/>
      <c r="FA98" s="557"/>
      <c r="FB98" s="557"/>
      <c r="FC98" s="557"/>
      <c r="FD98" s="557"/>
      <c r="FE98" s="557"/>
      <c r="FF98" s="557"/>
      <c r="FG98" s="557"/>
      <c r="FH98" s="557"/>
      <c r="FI98" s="557"/>
      <c r="FJ98" s="557"/>
      <c r="FK98" s="557"/>
      <c r="FL98" s="557"/>
      <c r="FM98" s="557"/>
      <c r="FN98" s="557"/>
      <c r="FO98" s="557"/>
      <c r="FP98" s="557"/>
      <c r="FQ98" s="557"/>
      <c r="FR98" s="557"/>
      <c r="FS98" s="557"/>
      <c r="FT98" s="557"/>
      <c r="FU98" s="557"/>
      <c r="FV98" s="557"/>
      <c r="FW98" s="557"/>
      <c r="FX98" s="557"/>
      <c r="FY98" s="557"/>
      <c r="FZ98" s="557"/>
      <c r="GA98" s="557"/>
      <c r="GB98" s="557"/>
      <c r="GC98" s="557"/>
      <c r="GD98" s="557"/>
      <c r="GE98" s="557"/>
      <c r="GF98" s="557"/>
    </row>
    <row r="99" s="194" customFormat="true" ht="15" hidden="false" customHeight="true" outlineLevel="0" collapsed="false">
      <c r="A99" s="584"/>
      <c r="B99" s="1"/>
      <c r="C99" s="2"/>
      <c r="D99" s="1"/>
      <c r="E99" s="1"/>
      <c r="F99" s="1"/>
      <c r="G99" s="1"/>
      <c r="H99" s="1"/>
      <c r="I99" s="1"/>
      <c r="J99" s="1"/>
      <c r="K99" s="586"/>
      <c r="V99" s="557"/>
      <c r="W99" s="557"/>
      <c r="X99" s="557"/>
      <c r="Y99" s="557"/>
      <c r="Z99" s="557"/>
      <c r="AA99" s="557"/>
      <c r="AB99" s="557"/>
      <c r="AC99" s="557"/>
      <c r="AD99" s="557"/>
      <c r="AE99" s="557"/>
      <c r="AF99" s="557"/>
      <c r="AG99" s="557"/>
      <c r="AH99" s="557"/>
      <c r="AI99" s="557"/>
      <c r="AJ99" s="557"/>
      <c r="AK99" s="557"/>
      <c r="AL99" s="557"/>
      <c r="AM99" s="557"/>
      <c r="AN99" s="557"/>
      <c r="BC99" s="1130"/>
      <c r="BD99" s="557"/>
      <c r="BF99" s="557"/>
      <c r="BH99" s="557"/>
      <c r="BI99" s="99"/>
      <c r="BJ99" s="99"/>
      <c r="BK99" s="99"/>
      <c r="BL99" s="99"/>
      <c r="BM99" s="99"/>
      <c r="BN99" s="99"/>
      <c r="BO99" s="99"/>
      <c r="BP99" s="99"/>
      <c r="BQ99" s="99"/>
      <c r="BR99" s="99"/>
      <c r="BS99" s="99"/>
      <c r="BT99" s="478"/>
      <c r="BU99" s="557"/>
      <c r="BV99" s="557"/>
      <c r="BW99" s="557"/>
      <c r="BX99" s="557"/>
      <c r="BY99" s="557"/>
      <c r="BZ99" s="557"/>
      <c r="CA99" s="557"/>
      <c r="CB99" s="557"/>
      <c r="CC99" s="557"/>
      <c r="CD99" s="99"/>
      <c r="CE99" s="557"/>
      <c r="CF99" s="99"/>
      <c r="CG99" s="99"/>
      <c r="CH99" s="478"/>
      <c r="CI99" s="478"/>
      <c r="CJ99" s="478"/>
      <c r="CK99" s="99"/>
      <c r="CL99" s="99"/>
      <c r="CM99" s="99"/>
      <c r="CN99" s="99"/>
      <c r="CO99" s="99"/>
      <c r="CP99" s="99"/>
      <c r="CQ99" s="572"/>
      <c r="CR99" s="572"/>
      <c r="CS99" s="557"/>
      <c r="CT99" s="557"/>
      <c r="CU99" s="557"/>
      <c r="CV99" s="557"/>
      <c r="CW99" s="557"/>
      <c r="CX99" s="557"/>
      <c r="DA99" s="557"/>
      <c r="DB99" s="557"/>
      <c r="DC99" s="557"/>
      <c r="DD99" s="557"/>
      <c r="DE99" s="557"/>
      <c r="DF99" s="557"/>
      <c r="DG99" s="557"/>
      <c r="DH99" s="557"/>
      <c r="DI99" s="557"/>
      <c r="DJ99" s="557"/>
      <c r="DK99" s="557"/>
      <c r="DL99" s="557"/>
      <c r="DM99" s="557"/>
      <c r="DN99" s="557"/>
      <c r="DO99" s="557"/>
      <c r="DP99" s="557"/>
      <c r="DQ99" s="557"/>
      <c r="DR99" s="557"/>
      <c r="DS99" s="557"/>
      <c r="DT99" s="557"/>
      <c r="DU99" s="557"/>
      <c r="DV99" s="557"/>
      <c r="DW99" s="557"/>
      <c r="DX99" s="557"/>
      <c r="DY99" s="557"/>
      <c r="DZ99" s="557"/>
      <c r="EA99" s="557"/>
      <c r="EB99" s="557"/>
      <c r="EC99" s="557"/>
      <c r="ED99" s="557"/>
      <c r="EE99" s="557"/>
      <c r="EF99" s="557"/>
      <c r="EG99" s="557"/>
      <c r="EH99" s="557"/>
      <c r="EI99" s="557"/>
      <c r="EJ99" s="557"/>
      <c r="EK99" s="557"/>
      <c r="EL99" s="557"/>
      <c r="EM99" s="557"/>
      <c r="EN99" s="557"/>
      <c r="EO99" s="557"/>
      <c r="EP99" s="557"/>
      <c r="EQ99" s="557"/>
      <c r="ER99" s="557"/>
      <c r="ES99" s="557"/>
      <c r="ET99" s="557"/>
      <c r="EU99" s="557"/>
      <c r="EV99" s="557"/>
      <c r="EW99" s="557"/>
      <c r="EX99" s="557"/>
      <c r="EY99" s="557"/>
      <c r="EZ99" s="557"/>
      <c r="FA99" s="557"/>
      <c r="FB99" s="557"/>
      <c r="FC99" s="557"/>
      <c r="FD99" s="557"/>
      <c r="FE99" s="557"/>
      <c r="FF99" s="557"/>
      <c r="FG99" s="557"/>
      <c r="FH99" s="557"/>
      <c r="FI99" s="557"/>
      <c r="FJ99" s="557"/>
      <c r="FK99" s="557"/>
      <c r="FL99" s="557"/>
      <c r="FM99" s="557"/>
      <c r="FN99" s="557"/>
      <c r="FO99" s="557"/>
      <c r="FP99" s="557"/>
      <c r="FQ99" s="557"/>
      <c r="FR99" s="557"/>
      <c r="FS99" s="557"/>
      <c r="FT99" s="557"/>
      <c r="FU99" s="557"/>
      <c r="FV99" s="557"/>
      <c r="FW99" s="557"/>
      <c r="FX99" s="557"/>
      <c r="FY99" s="557"/>
      <c r="FZ99" s="557"/>
      <c r="GA99" s="557"/>
      <c r="GB99" s="557"/>
      <c r="GC99" s="557"/>
      <c r="GD99" s="557"/>
      <c r="GE99" s="557"/>
      <c r="GF99" s="557"/>
    </row>
    <row r="100" s="194" customFormat="true" ht="15" hidden="false" customHeight="true" outlineLevel="0" collapsed="false">
      <c r="A100" s="584"/>
      <c r="B100" s="1"/>
      <c r="C100" s="2"/>
      <c r="D100" s="1"/>
      <c r="E100" s="1"/>
      <c r="F100" s="1"/>
      <c r="G100" s="1"/>
      <c r="H100" s="1"/>
      <c r="I100" s="1"/>
      <c r="J100" s="1"/>
      <c r="K100" s="1"/>
      <c r="L100" s="1"/>
      <c r="M100" s="1"/>
      <c r="N100" s="1"/>
      <c r="O100" s="1"/>
      <c r="P100" s="1"/>
      <c r="Q100" s="1"/>
      <c r="R100" s="1"/>
      <c r="U100" s="1"/>
      <c r="V100" s="557"/>
      <c r="W100" s="557"/>
      <c r="X100" s="557"/>
      <c r="Y100" s="557"/>
      <c r="Z100" s="557"/>
      <c r="AA100" s="557"/>
      <c r="AB100" s="557"/>
      <c r="AC100" s="557"/>
      <c r="AD100" s="557"/>
      <c r="AE100" s="557"/>
      <c r="AF100" s="557"/>
      <c r="AG100" s="557"/>
      <c r="AH100" s="557"/>
      <c r="AI100" s="557"/>
      <c r="AJ100" s="557"/>
      <c r="AK100" s="557"/>
      <c r="AL100" s="557"/>
      <c r="AM100" s="557"/>
      <c r="AN100" s="557"/>
      <c r="BC100" s="1130"/>
      <c r="BD100" s="557"/>
      <c r="BF100" s="557"/>
      <c r="BH100" s="557"/>
      <c r="BI100" s="99"/>
      <c r="BJ100" s="99"/>
      <c r="BK100" s="99"/>
      <c r="BL100" s="99"/>
      <c r="BM100" s="99"/>
      <c r="BN100" s="99"/>
      <c r="BO100" s="99"/>
      <c r="BP100" s="99"/>
      <c r="BQ100" s="99"/>
      <c r="BR100" s="99"/>
      <c r="BS100" s="99"/>
      <c r="BT100" s="478"/>
      <c r="BU100" s="557"/>
      <c r="BV100" s="557"/>
      <c r="BW100" s="557"/>
      <c r="BX100" s="557"/>
      <c r="BY100" s="557"/>
      <c r="BZ100" s="557"/>
      <c r="CA100" s="557"/>
      <c r="CB100" s="557"/>
      <c r="CC100" s="557"/>
      <c r="CD100" s="99"/>
      <c r="CE100" s="557"/>
      <c r="CF100" s="99"/>
      <c r="CG100" s="99"/>
      <c r="CH100" s="478"/>
      <c r="CI100" s="478"/>
      <c r="CJ100" s="478"/>
      <c r="CK100" s="478"/>
      <c r="CL100" s="478"/>
      <c r="CM100" s="99"/>
      <c r="CN100" s="99"/>
      <c r="CO100" s="99"/>
      <c r="CP100" s="99"/>
      <c r="CQ100" s="572"/>
      <c r="CR100" s="572"/>
      <c r="CS100" s="557"/>
      <c r="CT100" s="557"/>
      <c r="CU100" s="557"/>
      <c r="CV100" s="557"/>
      <c r="CW100" s="557"/>
      <c r="CX100" s="557"/>
      <c r="DA100" s="557"/>
      <c r="DB100" s="557"/>
      <c r="DC100" s="557"/>
      <c r="DD100" s="557"/>
      <c r="DE100" s="557"/>
      <c r="DF100" s="557"/>
      <c r="DG100" s="557"/>
      <c r="DH100" s="557"/>
      <c r="DI100" s="557"/>
      <c r="DJ100" s="557"/>
      <c r="DK100" s="557"/>
      <c r="DL100" s="557"/>
      <c r="DM100" s="557"/>
      <c r="DN100" s="557"/>
      <c r="DO100" s="557"/>
      <c r="DP100" s="557"/>
      <c r="DQ100" s="557"/>
      <c r="DR100" s="557"/>
      <c r="DS100" s="557"/>
      <c r="DT100" s="557"/>
      <c r="DU100" s="557"/>
      <c r="DV100" s="557"/>
      <c r="DW100" s="557"/>
      <c r="DX100" s="557"/>
      <c r="DY100" s="557"/>
      <c r="DZ100" s="557"/>
      <c r="EA100" s="557"/>
      <c r="EB100" s="557"/>
      <c r="EC100" s="557"/>
      <c r="ED100" s="557"/>
      <c r="EE100" s="557"/>
      <c r="EF100" s="557"/>
      <c r="EG100" s="557"/>
      <c r="EH100" s="557"/>
      <c r="EI100" s="557"/>
      <c r="EJ100" s="557"/>
      <c r="EK100" s="557"/>
      <c r="EL100" s="557"/>
      <c r="EM100" s="557"/>
      <c r="EN100" s="557"/>
      <c r="EO100" s="557"/>
      <c r="EP100" s="557"/>
      <c r="EQ100" s="557"/>
      <c r="ER100" s="557"/>
      <c r="ES100" s="557"/>
      <c r="ET100" s="557"/>
      <c r="EU100" s="557"/>
      <c r="EV100" s="557"/>
      <c r="EW100" s="557"/>
      <c r="EX100" s="557"/>
      <c r="EY100" s="557"/>
      <c r="EZ100" s="557"/>
      <c r="FA100" s="557"/>
      <c r="FB100" s="557"/>
      <c r="FC100" s="557"/>
      <c r="FD100" s="557"/>
      <c r="FE100" s="557"/>
      <c r="FF100" s="557"/>
      <c r="FG100" s="557"/>
      <c r="FH100" s="557"/>
      <c r="FI100" s="557"/>
      <c r="FJ100" s="557"/>
      <c r="FK100" s="557"/>
      <c r="FL100" s="557"/>
      <c r="FM100" s="557"/>
      <c r="FN100" s="557"/>
      <c r="FO100" s="557"/>
      <c r="FP100" s="557"/>
      <c r="FQ100" s="557"/>
      <c r="FR100" s="557"/>
      <c r="FS100" s="557"/>
      <c r="FT100" s="557"/>
      <c r="FU100" s="557"/>
      <c r="FV100" s="557"/>
      <c r="FW100" s="557"/>
      <c r="FX100" s="557"/>
      <c r="FY100" s="557"/>
      <c r="FZ100" s="557"/>
      <c r="GA100" s="557"/>
      <c r="GB100" s="557"/>
      <c r="GC100" s="557"/>
      <c r="GD100" s="557"/>
      <c r="GE100" s="557"/>
      <c r="GF100" s="557"/>
    </row>
    <row r="101" s="194" customFormat="true" ht="15" hidden="false" customHeight="true" outlineLevel="0" collapsed="false">
      <c r="A101" s="584"/>
      <c r="B101" s="1"/>
      <c r="C101" s="2"/>
      <c r="D101" s="1"/>
      <c r="E101" s="1"/>
      <c r="F101" s="1"/>
      <c r="G101" s="1"/>
      <c r="H101" s="1"/>
      <c r="K101" s="1"/>
      <c r="L101" s="1"/>
      <c r="M101" s="1"/>
      <c r="N101" s="1"/>
      <c r="O101" s="1"/>
      <c r="P101" s="1"/>
      <c r="Q101" s="1"/>
      <c r="R101" s="1"/>
      <c r="S101" s="1"/>
      <c r="T101" s="1"/>
      <c r="U101" s="1"/>
      <c r="V101" s="557"/>
      <c r="W101" s="557"/>
      <c r="X101" s="557"/>
      <c r="Y101" s="557"/>
      <c r="Z101" s="557"/>
      <c r="AA101" s="557"/>
      <c r="AB101" s="557"/>
      <c r="AC101" s="557"/>
      <c r="AD101" s="557"/>
      <c r="AE101" s="557"/>
      <c r="AF101" s="557"/>
      <c r="AG101" s="557"/>
      <c r="AH101" s="557"/>
      <c r="AI101" s="557"/>
      <c r="AJ101" s="557"/>
      <c r="AK101" s="557"/>
      <c r="AL101" s="557"/>
      <c r="AM101" s="557"/>
      <c r="AN101" s="557"/>
      <c r="AO101" s="1"/>
      <c r="AP101" s="1"/>
      <c r="AQ101" s="4"/>
      <c r="AR101" s="5"/>
      <c r="AS101" s="1"/>
      <c r="AT101" s="1"/>
      <c r="AU101" s="1"/>
      <c r="AV101" s="557"/>
      <c r="AW101" s="557"/>
      <c r="AX101" s="572"/>
      <c r="AY101" s="572"/>
      <c r="AZ101" s="572"/>
      <c r="BA101" s="572"/>
      <c r="BB101" s="1128"/>
      <c r="BC101" s="1130"/>
      <c r="BD101" s="557"/>
      <c r="BE101" s="1"/>
      <c r="BF101" s="557"/>
      <c r="BH101" s="557"/>
      <c r="BI101" s="99"/>
      <c r="BJ101" s="478"/>
      <c r="BK101" s="478"/>
      <c r="BL101" s="478"/>
      <c r="BM101" s="478"/>
      <c r="BN101" s="478"/>
      <c r="BO101" s="478"/>
      <c r="BP101" s="478"/>
      <c r="BQ101" s="99"/>
      <c r="BR101" s="99"/>
      <c r="BS101" s="99"/>
      <c r="BT101" s="557"/>
      <c r="BU101" s="557"/>
      <c r="BV101" s="557"/>
      <c r="BW101" s="557"/>
      <c r="BX101" s="557"/>
      <c r="BY101" s="557"/>
      <c r="BZ101" s="557"/>
      <c r="CA101" s="557"/>
      <c r="CB101" s="557"/>
      <c r="CC101" s="557"/>
      <c r="CD101" s="99"/>
      <c r="CE101" s="557"/>
      <c r="CF101" s="99"/>
      <c r="CG101" s="478"/>
      <c r="CH101" s="478"/>
      <c r="CI101" s="478"/>
      <c r="CJ101" s="478"/>
      <c r="CK101" s="478"/>
      <c r="CL101" s="478"/>
      <c r="CM101" s="478"/>
      <c r="CN101" s="99"/>
      <c r="CO101" s="99"/>
      <c r="CP101" s="99"/>
      <c r="CQ101" s="572"/>
      <c r="CR101" s="572"/>
      <c r="CS101" s="557"/>
      <c r="CT101" s="557"/>
      <c r="CU101" s="557"/>
      <c r="CV101" s="557"/>
      <c r="CW101" s="557"/>
      <c r="CX101" s="557"/>
      <c r="DA101" s="557"/>
      <c r="DB101" s="557"/>
      <c r="DC101" s="557"/>
      <c r="DD101" s="557"/>
      <c r="DE101" s="557"/>
      <c r="DF101" s="557"/>
      <c r="DG101" s="557"/>
      <c r="DH101" s="557"/>
      <c r="DI101" s="557"/>
      <c r="DJ101" s="557"/>
      <c r="DK101" s="557"/>
      <c r="DL101" s="557"/>
      <c r="DM101" s="557"/>
      <c r="DN101" s="557"/>
      <c r="DO101" s="557"/>
      <c r="DP101" s="557"/>
      <c r="DQ101" s="557"/>
      <c r="DR101" s="557"/>
      <c r="DS101" s="557"/>
      <c r="DT101" s="557"/>
      <c r="DU101" s="557"/>
      <c r="DV101" s="557"/>
      <c r="DW101" s="557"/>
      <c r="DX101" s="557"/>
      <c r="DY101" s="557"/>
      <c r="DZ101" s="557"/>
      <c r="EA101" s="557"/>
      <c r="EB101" s="557"/>
      <c r="EC101" s="557"/>
      <c r="ED101" s="557"/>
      <c r="EE101" s="557"/>
      <c r="EF101" s="557"/>
      <c r="EG101" s="557"/>
      <c r="EH101" s="557"/>
      <c r="EI101" s="557"/>
      <c r="EJ101" s="557"/>
      <c r="EK101" s="557"/>
      <c r="EL101" s="557"/>
      <c r="EM101" s="557"/>
      <c r="EN101" s="557"/>
      <c r="EO101" s="557"/>
      <c r="EP101" s="557"/>
      <c r="EQ101" s="557"/>
      <c r="ER101" s="557"/>
      <c r="ES101" s="557"/>
      <c r="ET101" s="557"/>
      <c r="EU101" s="557"/>
      <c r="EV101" s="557"/>
      <c r="EW101" s="557"/>
      <c r="EX101" s="557"/>
      <c r="EY101" s="557"/>
      <c r="EZ101" s="557"/>
      <c r="FA101" s="557"/>
      <c r="FB101" s="557"/>
      <c r="FC101" s="557"/>
      <c r="FD101" s="557"/>
      <c r="FE101" s="557"/>
      <c r="FF101" s="557"/>
      <c r="FG101" s="557"/>
      <c r="FH101" s="557"/>
      <c r="FI101" s="557"/>
      <c r="FJ101" s="557"/>
      <c r="FK101" s="557"/>
      <c r="FL101" s="557"/>
      <c r="FM101" s="557"/>
      <c r="FN101" s="557"/>
      <c r="FO101" s="557"/>
      <c r="FP101" s="557"/>
      <c r="FQ101" s="557"/>
      <c r="FR101" s="557"/>
      <c r="FS101" s="557"/>
      <c r="FT101" s="557"/>
      <c r="FU101" s="557"/>
      <c r="FV101" s="557"/>
      <c r="FW101" s="557"/>
      <c r="FX101" s="557"/>
      <c r="FY101" s="557"/>
      <c r="FZ101" s="557"/>
      <c r="GA101" s="557"/>
      <c r="GB101" s="557"/>
      <c r="GC101" s="557"/>
      <c r="GD101" s="557"/>
      <c r="GE101" s="557"/>
      <c r="GF101" s="557"/>
    </row>
    <row r="102" s="194" customFormat="true" ht="15" hidden="false" customHeight="true" outlineLevel="0" collapsed="false">
      <c r="A102" s="321"/>
      <c r="B102" s="1"/>
      <c r="C102" s="2"/>
      <c r="D102" s="1"/>
      <c r="E102" s="1"/>
      <c r="F102" s="1"/>
      <c r="G102" s="1"/>
      <c r="H102" s="1"/>
      <c r="K102" s="1"/>
      <c r="L102" s="1"/>
      <c r="M102" s="1"/>
      <c r="N102" s="1"/>
      <c r="O102" s="1"/>
      <c r="P102" s="1"/>
      <c r="Q102" s="1"/>
      <c r="R102" s="1"/>
      <c r="S102" s="1"/>
      <c r="T102" s="1"/>
      <c r="U102" s="1"/>
      <c r="V102" s="557"/>
      <c r="W102" s="557"/>
      <c r="X102" s="557"/>
      <c r="Y102" s="557"/>
      <c r="Z102" s="557"/>
      <c r="AA102" s="557"/>
      <c r="AB102" s="557"/>
      <c r="AC102" s="557"/>
      <c r="AD102" s="557"/>
      <c r="AE102" s="557"/>
      <c r="AF102" s="557"/>
      <c r="AG102" s="557"/>
      <c r="AH102" s="557"/>
      <c r="AI102" s="557"/>
      <c r="AJ102" s="557"/>
      <c r="AK102" s="557"/>
      <c r="AL102" s="557"/>
      <c r="AM102" s="557"/>
      <c r="AN102" s="557"/>
      <c r="AO102" s="1"/>
      <c r="AP102" s="1"/>
      <c r="AQ102" s="4"/>
      <c r="AR102" s="5"/>
      <c r="AS102" s="1"/>
      <c r="AT102" s="1"/>
      <c r="AU102" s="1"/>
      <c r="AV102" s="557"/>
      <c r="AW102" s="557"/>
      <c r="AX102" s="572"/>
      <c r="AY102" s="572"/>
      <c r="AZ102" s="572"/>
      <c r="BA102" s="572"/>
      <c r="BB102" s="1128"/>
      <c r="BC102" s="1130"/>
      <c r="BD102" s="557"/>
      <c r="BE102" s="1"/>
      <c r="BF102" s="557"/>
      <c r="BH102" s="557"/>
      <c r="BI102" s="99"/>
      <c r="BJ102" s="478"/>
      <c r="BK102" s="478"/>
      <c r="BL102" s="478"/>
      <c r="BM102" s="478"/>
      <c r="BN102" s="478"/>
      <c r="BO102" s="478"/>
      <c r="BP102" s="478"/>
      <c r="BQ102" s="478"/>
      <c r="BR102" s="99"/>
      <c r="BS102" s="99"/>
      <c r="BT102" s="557"/>
      <c r="BU102" s="557"/>
      <c r="BV102" s="557"/>
      <c r="BW102" s="557"/>
      <c r="BX102" s="557"/>
      <c r="BY102" s="557"/>
      <c r="BZ102" s="557"/>
      <c r="CA102" s="557"/>
      <c r="CB102" s="557"/>
      <c r="CC102" s="557"/>
      <c r="CD102" s="99"/>
      <c r="CE102" s="557"/>
      <c r="CF102" s="99"/>
      <c r="CG102" s="557"/>
      <c r="CH102" s="557"/>
      <c r="CI102" s="557"/>
      <c r="CJ102" s="557"/>
      <c r="CK102" s="478"/>
      <c r="CL102" s="478"/>
      <c r="CM102" s="478"/>
      <c r="CN102" s="99"/>
      <c r="CO102" s="99"/>
      <c r="CP102" s="99"/>
      <c r="CQ102" s="572"/>
      <c r="CR102" s="572"/>
      <c r="CS102" s="557"/>
      <c r="CT102" s="557"/>
      <c r="CU102" s="557"/>
      <c r="CV102" s="557"/>
      <c r="CW102" s="557"/>
      <c r="CX102" s="557"/>
      <c r="DA102" s="557"/>
      <c r="DB102" s="557"/>
      <c r="DC102" s="557"/>
      <c r="DD102" s="557"/>
      <c r="DE102" s="557"/>
      <c r="DF102" s="557"/>
      <c r="DG102" s="557"/>
      <c r="DH102" s="557"/>
      <c r="DI102" s="557"/>
      <c r="DJ102" s="557"/>
      <c r="DK102" s="557"/>
      <c r="DL102" s="557"/>
      <c r="DM102" s="557"/>
      <c r="DN102" s="557"/>
      <c r="DO102" s="557"/>
      <c r="DP102" s="557"/>
      <c r="DQ102" s="557"/>
      <c r="DR102" s="557"/>
      <c r="DS102" s="557"/>
      <c r="DT102" s="557"/>
      <c r="DU102" s="557"/>
      <c r="DV102" s="557"/>
      <c r="DW102" s="557"/>
      <c r="DX102" s="557"/>
      <c r="DY102" s="557"/>
      <c r="DZ102" s="557"/>
      <c r="EA102" s="557"/>
      <c r="EB102" s="557"/>
      <c r="EC102" s="557"/>
      <c r="ED102" s="557"/>
      <c r="EE102" s="557"/>
      <c r="EF102" s="557"/>
      <c r="EG102" s="557"/>
      <c r="EH102" s="557"/>
      <c r="EI102" s="557"/>
      <c r="EJ102" s="557"/>
      <c r="EK102" s="557"/>
      <c r="EL102" s="557"/>
      <c r="EM102" s="557"/>
      <c r="EN102" s="557"/>
      <c r="EO102" s="557"/>
      <c r="EP102" s="557"/>
      <c r="EQ102" s="557"/>
      <c r="ER102" s="557"/>
      <c r="ES102" s="557"/>
      <c r="ET102" s="557"/>
      <c r="EU102" s="557"/>
      <c r="EV102" s="557"/>
      <c r="EW102" s="557"/>
      <c r="EX102" s="557"/>
      <c r="EY102" s="557"/>
      <c r="EZ102" s="557"/>
      <c r="FA102" s="557"/>
      <c r="FB102" s="557"/>
      <c r="FC102" s="557"/>
      <c r="FD102" s="557"/>
      <c r="FE102" s="557"/>
      <c r="FF102" s="557"/>
      <c r="FG102" s="557"/>
      <c r="FH102" s="557"/>
      <c r="FI102" s="557"/>
      <c r="FJ102" s="557"/>
      <c r="FK102" s="557"/>
      <c r="FL102" s="557"/>
      <c r="FM102" s="557"/>
      <c r="FN102" s="557"/>
      <c r="FO102" s="557"/>
      <c r="FP102" s="557"/>
      <c r="FQ102" s="557"/>
      <c r="FR102" s="557"/>
      <c r="FS102" s="557"/>
      <c r="FT102" s="557"/>
      <c r="FU102" s="557"/>
      <c r="FV102" s="557"/>
      <c r="FW102" s="557"/>
      <c r="FX102" s="557"/>
      <c r="FY102" s="557"/>
      <c r="FZ102" s="557"/>
      <c r="GA102" s="557"/>
      <c r="GB102" s="557"/>
      <c r="GC102" s="557"/>
      <c r="GD102" s="557"/>
      <c r="GE102" s="557"/>
      <c r="GF102" s="557"/>
    </row>
    <row r="103" s="194" customFormat="true" ht="15" hidden="false" customHeight="true" outlineLevel="0" collapsed="false">
      <c r="A103" s="321"/>
      <c r="B103" s="1"/>
      <c r="C103" s="2"/>
      <c r="D103" s="1"/>
      <c r="E103" s="1"/>
      <c r="F103" s="1"/>
      <c r="G103" s="1"/>
      <c r="H103" s="1"/>
      <c r="K103" s="1"/>
      <c r="L103" s="1"/>
      <c r="M103" s="1"/>
      <c r="N103" s="1"/>
      <c r="O103" s="1"/>
      <c r="P103" s="1"/>
      <c r="Q103" s="1"/>
      <c r="R103" s="1"/>
      <c r="S103" s="1"/>
      <c r="T103" s="1"/>
      <c r="U103" s="1"/>
      <c r="V103" s="557"/>
      <c r="W103" s="557"/>
      <c r="X103" s="557"/>
      <c r="Y103" s="557"/>
      <c r="Z103" s="557"/>
      <c r="AA103" s="557"/>
      <c r="AB103" s="557"/>
      <c r="AC103" s="557"/>
      <c r="AD103" s="557"/>
      <c r="AE103" s="557"/>
      <c r="AF103" s="557"/>
      <c r="AG103" s="557"/>
      <c r="AH103" s="557"/>
      <c r="AI103" s="557"/>
      <c r="AJ103" s="557"/>
      <c r="AK103" s="557"/>
      <c r="AL103" s="557"/>
      <c r="AM103" s="557"/>
      <c r="AN103" s="557"/>
      <c r="AO103" s="557"/>
      <c r="AP103" s="557"/>
      <c r="AQ103" s="557"/>
      <c r="BB103" s="1128"/>
      <c r="BC103" s="1130"/>
      <c r="BD103" s="557"/>
      <c r="BE103" s="1"/>
      <c r="BF103" s="557"/>
      <c r="BH103" s="557"/>
      <c r="BI103" s="99"/>
      <c r="BJ103" s="478"/>
      <c r="BK103" s="478"/>
      <c r="BL103" s="478"/>
      <c r="BM103" s="478"/>
      <c r="BN103" s="478"/>
      <c r="BO103" s="478"/>
      <c r="BP103" s="478"/>
      <c r="BQ103" s="478"/>
      <c r="BR103" s="99"/>
      <c r="BS103" s="99"/>
      <c r="BT103" s="557"/>
      <c r="BU103" s="557"/>
      <c r="BV103" s="557"/>
      <c r="BW103" s="557"/>
      <c r="BX103" s="557"/>
      <c r="BY103" s="557"/>
      <c r="BZ103" s="557"/>
      <c r="CA103" s="557"/>
      <c r="CB103" s="557"/>
      <c r="CC103" s="557"/>
      <c r="CD103" s="99"/>
      <c r="CE103" s="557"/>
      <c r="CF103" s="478"/>
      <c r="CG103" s="557"/>
      <c r="CH103" s="557"/>
      <c r="CI103" s="557"/>
      <c r="CJ103" s="557"/>
      <c r="CK103" s="572"/>
      <c r="CL103" s="572"/>
      <c r="CM103" s="572"/>
      <c r="CN103" s="99"/>
      <c r="CO103" s="99"/>
      <c r="CP103" s="99"/>
      <c r="CQ103" s="572"/>
      <c r="CR103" s="572"/>
      <c r="CS103" s="557"/>
      <c r="CT103" s="557"/>
      <c r="CU103" s="557"/>
      <c r="CV103" s="557"/>
      <c r="CW103" s="557"/>
      <c r="CX103" s="557"/>
      <c r="DA103" s="557"/>
      <c r="DB103" s="557"/>
      <c r="DC103" s="557"/>
      <c r="DD103" s="557"/>
      <c r="DE103" s="557"/>
      <c r="DF103" s="557"/>
      <c r="DG103" s="557"/>
      <c r="DH103" s="557"/>
      <c r="DI103" s="557"/>
      <c r="DJ103" s="557"/>
      <c r="DK103" s="557"/>
      <c r="DL103" s="557"/>
      <c r="DM103" s="557"/>
      <c r="DN103" s="557"/>
      <c r="DO103" s="557"/>
      <c r="DP103" s="557"/>
      <c r="DQ103" s="557"/>
      <c r="DR103" s="557"/>
      <c r="DS103" s="557"/>
      <c r="DT103" s="557"/>
      <c r="DU103" s="557"/>
      <c r="DV103" s="557"/>
      <c r="DW103" s="557"/>
      <c r="DX103" s="557"/>
      <c r="DY103" s="557"/>
      <c r="DZ103" s="557"/>
      <c r="EA103" s="557"/>
      <c r="EB103" s="557"/>
      <c r="EC103" s="557"/>
      <c r="ED103" s="557"/>
      <c r="EE103" s="557"/>
      <c r="EF103" s="557"/>
      <c r="EG103" s="557"/>
      <c r="EH103" s="557"/>
      <c r="EI103" s="557"/>
      <c r="EJ103" s="557"/>
      <c r="EK103" s="557"/>
      <c r="EL103" s="557"/>
      <c r="EM103" s="557"/>
      <c r="EN103" s="557"/>
      <c r="EO103" s="557"/>
      <c r="EP103" s="557"/>
      <c r="EQ103" s="557"/>
      <c r="ER103" s="557"/>
      <c r="ES103" s="557"/>
      <c r="ET103" s="557"/>
      <c r="EU103" s="557"/>
      <c r="EV103" s="557"/>
      <c r="EW103" s="557"/>
      <c r="EX103" s="557"/>
      <c r="EY103" s="557"/>
      <c r="EZ103" s="557"/>
      <c r="FA103" s="557"/>
      <c r="FB103" s="557"/>
      <c r="FC103" s="557"/>
      <c r="FD103" s="557"/>
      <c r="FE103" s="557"/>
      <c r="FF103" s="557"/>
      <c r="FG103" s="557"/>
      <c r="FH103" s="557"/>
      <c r="FI103" s="557"/>
      <c r="FJ103" s="557"/>
      <c r="FK103" s="557"/>
      <c r="FL103" s="557"/>
      <c r="FM103" s="557"/>
      <c r="FN103" s="557"/>
      <c r="FO103" s="557"/>
      <c r="FP103" s="557"/>
      <c r="FQ103" s="557"/>
      <c r="FR103" s="557"/>
      <c r="FS103" s="557"/>
      <c r="FT103" s="557"/>
      <c r="FU103" s="557"/>
      <c r="FV103" s="557"/>
      <c r="FW103" s="557"/>
      <c r="FX103" s="557"/>
      <c r="FY103" s="557"/>
      <c r="FZ103" s="557"/>
      <c r="GA103" s="557"/>
      <c r="GB103" s="557"/>
      <c r="GC103" s="557"/>
      <c r="GD103" s="557"/>
      <c r="GE103" s="557"/>
      <c r="GF103" s="557"/>
    </row>
    <row r="104" s="194" customFormat="true" ht="15" hidden="false" customHeight="true" outlineLevel="0" collapsed="false">
      <c r="A104" s="321"/>
      <c r="B104" s="1"/>
      <c r="C104" s="2"/>
      <c r="D104" s="1"/>
      <c r="E104" s="1"/>
      <c r="F104" s="1"/>
      <c r="G104" s="1"/>
      <c r="H104" s="1"/>
      <c r="K104" s="1"/>
      <c r="L104" s="1"/>
      <c r="M104" s="1"/>
      <c r="N104" s="1"/>
      <c r="O104" s="1"/>
      <c r="P104" s="1"/>
      <c r="Q104" s="1"/>
      <c r="R104" s="1"/>
      <c r="S104" s="1"/>
      <c r="T104" s="1"/>
      <c r="U104" s="1"/>
      <c r="V104" s="557"/>
      <c r="W104" s="557"/>
      <c r="X104" s="557"/>
      <c r="Y104" s="557"/>
      <c r="Z104" s="557"/>
      <c r="AA104" s="557"/>
      <c r="AB104" s="557"/>
      <c r="AC104" s="557"/>
      <c r="AD104" s="557"/>
      <c r="AE104" s="557"/>
      <c r="AF104" s="557"/>
      <c r="AG104" s="557"/>
      <c r="AH104" s="557"/>
      <c r="AI104" s="557"/>
      <c r="AJ104" s="557"/>
      <c r="AK104" s="557"/>
      <c r="AL104" s="557"/>
      <c r="AM104" s="557"/>
      <c r="AN104" s="557"/>
      <c r="AO104" s="557"/>
      <c r="AP104" s="557"/>
      <c r="AQ104" s="557"/>
      <c r="BB104" s="1074"/>
      <c r="BC104" s="1130"/>
      <c r="BD104" s="557"/>
      <c r="BE104" s="1"/>
      <c r="BF104" s="557"/>
      <c r="BH104" s="557"/>
      <c r="BI104" s="478"/>
      <c r="BJ104" s="557"/>
      <c r="BK104" s="557"/>
      <c r="BL104" s="557"/>
      <c r="BM104" s="557"/>
      <c r="BN104" s="557"/>
      <c r="BO104" s="557"/>
      <c r="BP104" s="557"/>
      <c r="BQ104" s="478"/>
      <c r="BR104" s="99"/>
      <c r="BS104" s="99"/>
      <c r="BT104" s="557"/>
      <c r="BU104" s="557"/>
      <c r="BV104" s="557"/>
      <c r="BW104" s="557"/>
      <c r="BX104" s="557"/>
      <c r="BY104" s="557"/>
      <c r="BZ104" s="557"/>
      <c r="CA104" s="557"/>
      <c r="CB104" s="557"/>
      <c r="CC104" s="557"/>
      <c r="CD104" s="99"/>
      <c r="CE104" s="557"/>
      <c r="CF104" s="557"/>
      <c r="CG104" s="557"/>
      <c r="CH104" s="557"/>
      <c r="CI104" s="557"/>
      <c r="CJ104" s="557"/>
      <c r="CK104" s="572"/>
      <c r="CL104" s="572"/>
      <c r="CM104" s="572"/>
      <c r="CN104" s="99"/>
      <c r="CO104" s="99"/>
      <c r="CP104" s="99"/>
      <c r="CQ104" s="572"/>
      <c r="CR104" s="572"/>
      <c r="CS104" s="557"/>
      <c r="CT104" s="557"/>
      <c r="CU104" s="557"/>
      <c r="CV104" s="557"/>
      <c r="CW104" s="557"/>
      <c r="CX104" s="557"/>
      <c r="CY104" s="1"/>
      <c r="CZ104" s="1"/>
      <c r="DA104" s="557"/>
      <c r="DB104" s="557"/>
      <c r="DC104" s="557"/>
      <c r="DD104" s="557"/>
      <c r="DE104" s="557"/>
      <c r="DF104" s="557"/>
      <c r="DG104" s="557"/>
      <c r="DH104" s="557"/>
      <c r="DI104" s="557"/>
      <c r="DJ104" s="557"/>
      <c r="DK104" s="557"/>
      <c r="DL104" s="557"/>
      <c r="DM104" s="557"/>
      <c r="DN104" s="557"/>
      <c r="DO104" s="557"/>
      <c r="DP104" s="557"/>
      <c r="DQ104" s="557"/>
      <c r="DR104" s="557"/>
      <c r="DS104" s="557"/>
      <c r="DT104" s="557"/>
      <c r="DU104" s="557"/>
      <c r="DV104" s="557"/>
      <c r="DW104" s="557"/>
      <c r="DX104" s="557"/>
      <c r="DY104" s="557"/>
      <c r="DZ104" s="557"/>
      <c r="EA104" s="557"/>
      <c r="EB104" s="557"/>
      <c r="EC104" s="557"/>
      <c r="ED104" s="557"/>
      <c r="EE104" s="557"/>
      <c r="EF104" s="557"/>
      <c r="EG104" s="557"/>
      <c r="EH104" s="557"/>
      <c r="EI104" s="557"/>
      <c r="EJ104" s="557"/>
      <c r="EK104" s="557"/>
      <c r="EL104" s="557"/>
      <c r="EM104" s="557"/>
      <c r="EN104" s="557"/>
      <c r="EO104" s="557"/>
      <c r="EP104" s="557"/>
      <c r="EQ104" s="557"/>
      <c r="ER104" s="557"/>
      <c r="ES104" s="557"/>
      <c r="ET104" s="557"/>
      <c r="EU104" s="557"/>
      <c r="EV104" s="557"/>
      <c r="EW104" s="557"/>
      <c r="EX104" s="557"/>
      <c r="EY104" s="557"/>
      <c r="EZ104" s="557"/>
      <c r="FA104" s="557"/>
      <c r="FB104" s="557"/>
      <c r="FC104" s="557"/>
      <c r="FD104" s="557"/>
      <c r="FE104" s="557"/>
      <c r="FF104" s="557"/>
      <c r="FG104" s="557"/>
      <c r="FH104" s="557"/>
      <c r="FI104" s="557"/>
      <c r="FJ104" s="557"/>
      <c r="FK104" s="557"/>
      <c r="FL104" s="557"/>
      <c r="FM104" s="557"/>
      <c r="FN104" s="557"/>
      <c r="FO104" s="557"/>
      <c r="FP104" s="557"/>
      <c r="FQ104" s="557"/>
      <c r="FR104" s="557"/>
      <c r="FS104" s="557"/>
      <c r="FT104" s="557"/>
      <c r="FU104" s="557"/>
      <c r="FV104" s="557"/>
      <c r="FW104" s="557"/>
      <c r="FX104" s="557"/>
      <c r="FY104" s="557"/>
      <c r="FZ104" s="557"/>
      <c r="GA104" s="557"/>
      <c r="GB104" s="557"/>
      <c r="GC104" s="557"/>
      <c r="GD104" s="557"/>
      <c r="GE104" s="557"/>
      <c r="GF104" s="557"/>
    </row>
    <row r="105" s="194" customFormat="true" ht="15" hidden="false" customHeight="true" outlineLevel="0" collapsed="false">
      <c r="A105" s="321"/>
      <c r="B105" s="1"/>
      <c r="C105" s="2"/>
      <c r="D105" s="1"/>
      <c r="E105" s="1"/>
      <c r="F105" s="1"/>
      <c r="G105" s="1"/>
      <c r="H105" s="1"/>
      <c r="K105" s="1"/>
      <c r="L105" s="1"/>
      <c r="M105" s="1"/>
      <c r="N105" s="1"/>
      <c r="O105" s="1"/>
      <c r="P105" s="1"/>
      <c r="Q105" s="1"/>
      <c r="R105" s="1"/>
      <c r="S105" s="1"/>
      <c r="T105" s="1"/>
      <c r="U105" s="1"/>
      <c r="V105" s="557"/>
      <c r="W105" s="557"/>
      <c r="X105" s="557"/>
      <c r="Y105" s="557"/>
      <c r="Z105" s="557"/>
      <c r="AA105" s="557"/>
      <c r="AB105" s="557"/>
      <c r="AC105" s="557"/>
      <c r="AD105" s="557"/>
      <c r="AE105" s="557"/>
      <c r="AF105" s="557"/>
      <c r="AG105" s="557"/>
      <c r="AH105" s="557"/>
      <c r="AI105" s="557"/>
      <c r="AJ105" s="557"/>
      <c r="AK105" s="557"/>
      <c r="AL105" s="557"/>
      <c r="AM105" s="557"/>
      <c r="AN105" s="557"/>
      <c r="AO105" s="557"/>
      <c r="AP105" s="557"/>
      <c r="AQ105" s="557"/>
      <c r="BB105" s="1074"/>
      <c r="BC105" s="1130"/>
      <c r="BD105" s="557"/>
      <c r="BE105" s="1"/>
      <c r="BF105" s="557"/>
      <c r="BH105" s="557"/>
      <c r="BI105" s="478"/>
      <c r="BJ105" s="557"/>
      <c r="BK105" s="557"/>
      <c r="BL105" s="557"/>
      <c r="BM105" s="557"/>
      <c r="BN105" s="557"/>
      <c r="BO105" s="557"/>
      <c r="BP105" s="557"/>
      <c r="BQ105" s="557"/>
      <c r="BR105" s="99"/>
      <c r="BS105" s="99"/>
      <c r="BT105" s="557"/>
      <c r="BU105" s="557"/>
      <c r="BV105" s="557"/>
      <c r="BW105" s="557"/>
      <c r="BX105" s="557"/>
      <c r="BY105" s="557"/>
      <c r="BZ105" s="557"/>
      <c r="CA105" s="557"/>
      <c r="CB105" s="557"/>
      <c r="CC105" s="557"/>
      <c r="CD105" s="99"/>
      <c r="CE105" s="557"/>
      <c r="CF105" s="557"/>
      <c r="CG105" s="557"/>
      <c r="CH105" s="557"/>
      <c r="CI105" s="557"/>
      <c r="CJ105" s="557"/>
      <c r="CK105" s="572"/>
      <c r="CL105" s="572"/>
      <c r="CM105" s="572"/>
      <c r="CN105" s="99"/>
      <c r="CO105" s="99"/>
      <c r="CP105" s="99"/>
      <c r="CQ105" s="572"/>
      <c r="CR105" s="572"/>
      <c r="CS105" s="557"/>
      <c r="CT105" s="557"/>
      <c r="CU105" s="557"/>
      <c r="CV105" s="557"/>
      <c r="CW105" s="557"/>
      <c r="CX105" s="557"/>
      <c r="CY105" s="1"/>
      <c r="CZ105" s="1"/>
      <c r="DA105" s="557"/>
      <c r="DB105" s="557"/>
      <c r="DC105" s="557"/>
      <c r="DD105" s="557"/>
      <c r="DE105" s="557"/>
      <c r="DF105" s="557"/>
      <c r="DG105" s="557"/>
      <c r="DH105" s="557"/>
      <c r="DI105" s="557"/>
      <c r="DJ105" s="557"/>
      <c r="DK105" s="557"/>
      <c r="DL105" s="557"/>
      <c r="DM105" s="557"/>
      <c r="DN105" s="557"/>
      <c r="DO105" s="557"/>
      <c r="DP105" s="557"/>
      <c r="DQ105" s="557"/>
      <c r="DR105" s="557"/>
      <c r="DS105" s="557"/>
      <c r="DT105" s="557"/>
      <c r="DU105" s="557"/>
      <c r="DV105" s="557"/>
      <c r="DW105" s="557"/>
      <c r="DX105" s="557"/>
      <c r="DY105" s="557"/>
      <c r="DZ105" s="557"/>
      <c r="EA105" s="557"/>
      <c r="EB105" s="557"/>
      <c r="EC105" s="557"/>
      <c r="ED105" s="557"/>
      <c r="EE105" s="557"/>
      <c r="EF105" s="557"/>
      <c r="EG105" s="557"/>
      <c r="EH105" s="557"/>
      <c r="EI105" s="557"/>
      <c r="EJ105" s="557"/>
      <c r="EK105" s="557"/>
      <c r="EL105" s="557"/>
      <c r="EM105" s="557"/>
      <c r="EN105" s="557"/>
      <c r="EO105" s="557"/>
      <c r="EP105" s="557"/>
      <c r="EQ105" s="557"/>
      <c r="ER105" s="557"/>
      <c r="ES105" s="557"/>
      <c r="ET105" s="557"/>
      <c r="EU105" s="557"/>
      <c r="EV105" s="557"/>
      <c r="EW105" s="557"/>
      <c r="EX105" s="557"/>
      <c r="EY105" s="557"/>
      <c r="EZ105" s="557"/>
      <c r="FA105" s="557"/>
      <c r="FB105" s="557"/>
      <c r="FC105" s="557"/>
      <c r="FD105" s="557"/>
      <c r="FE105" s="557"/>
      <c r="FF105" s="557"/>
      <c r="FG105" s="557"/>
      <c r="FH105" s="557"/>
      <c r="FI105" s="557"/>
      <c r="FJ105" s="557"/>
      <c r="FK105" s="557"/>
      <c r="FL105" s="557"/>
      <c r="FM105" s="557"/>
      <c r="FN105" s="557"/>
      <c r="FO105" s="557"/>
      <c r="FP105" s="557"/>
      <c r="FQ105" s="557"/>
      <c r="FR105" s="557"/>
      <c r="FS105" s="557"/>
      <c r="FT105" s="557"/>
      <c r="FU105" s="557"/>
      <c r="FV105" s="557"/>
      <c r="FW105" s="557"/>
      <c r="FX105" s="557"/>
      <c r="FY105" s="557"/>
      <c r="FZ105" s="557"/>
      <c r="GA105" s="557"/>
      <c r="GB105" s="557"/>
      <c r="GC105" s="557"/>
      <c r="GD105" s="557"/>
      <c r="GE105" s="557"/>
      <c r="GF105" s="557"/>
    </row>
    <row r="106" s="194" customFormat="true" ht="15" hidden="false" customHeight="true" outlineLevel="0" collapsed="false">
      <c r="A106" s="321"/>
      <c r="B106" s="1"/>
      <c r="C106" s="2"/>
      <c r="D106" s="1"/>
      <c r="E106" s="1"/>
      <c r="F106" s="1"/>
      <c r="G106" s="1"/>
      <c r="H106" s="1"/>
      <c r="K106" s="1"/>
      <c r="L106" s="1"/>
      <c r="M106" s="1"/>
      <c r="N106" s="1"/>
      <c r="O106" s="1"/>
      <c r="P106" s="1"/>
      <c r="Q106" s="1"/>
      <c r="R106" s="1"/>
      <c r="S106" s="1"/>
      <c r="T106" s="1"/>
      <c r="U106" s="1"/>
      <c r="V106" s="557"/>
      <c r="W106" s="557"/>
      <c r="X106" s="557"/>
      <c r="Y106" s="557"/>
      <c r="Z106" s="557"/>
      <c r="AA106" s="557"/>
      <c r="AB106" s="557"/>
      <c r="AC106" s="557"/>
      <c r="AD106" s="557"/>
      <c r="AE106" s="557"/>
      <c r="AF106" s="557"/>
      <c r="AG106" s="557"/>
      <c r="AH106" s="557"/>
      <c r="AI106" s="557"/>
      <c r="AJ106" s="557"/>
      <c r="AK106" s="557"/>
      <c r="AL106" s="557"/>
      <c r="AM106" s="557"/>
      <c r="AN106" s="557"/>
      <c r="AO106" s="557"/>
      <c r="AP106" s="557"/>
      <c r="AQ106" s="557"/>
      <c r="BB106" s="1074"/>
      <c r="BC106" s="1130"/>
      <c r="BD106" s="557"/>
      <c r="BE106" s="1"/>
      <c r="BF106" s="557"/>
      <c r="BH106" s="557"/>
      <c r="BI106" s="478"/>
      <c r="BJ106" s="557"/>
      <c r="BK106" s="557"/>
      <c r="BL106" s="557"/>
      <c r="BM106" s="557"/>
      <c r="BN106" s="557"/>
      <c r="BO106" s="557"/>
      <c r="BP106" s="557"/>
      <c r="BQ106" s="557"/>
      <c r="BR106" s="478"/>
      <c r="BS106" s="99"/>
      <c r="BT106" s="557"/>
      <c r="BU106" s="557"/>
      <c r="BV106" s="557"/>
      <c r="BW106" s="557"/>
      <c r="BX106" s="557"/>
      <c r="BY106" s="557"/>
      <c r="BZ106" s="557"/>
      <c r="CA106" s="557"/>
      <c r="CB106" s="557"/>
      <c r="CC106" s="557"/>
      <c r="CD106" s="99"/>
      <c r="CE106" s="557"/>
      <c r="CF106" s="557"/>
      <c r="CG106" s="557"/>
      <c r="CH106" s="557"/>
      <c r="CI106" s="557"/>
      <c r="CJ106" s="557"/>
      <c r="CK106" s="572"/>
      <c r="CL106" s="572"/>
      <c r="CM106" s="572"/>
      <c r="CN106" s="99"/>
      <c r="CO106" s="99"/>
      <c r="CP106" s="478"/>
      <c r="CQ106" s="572"/>
      <c r="CR106" s="572"/>
      <c r="CS106" s="557"/>
      <c r="CT106" s="557"/>
      <c r="CU106" s="557"/>
      <c r="CV106" s="557"/>
      <c r="CW106" s="557"/>
      <c r="CX106" s="557"/>
      <c r="CY106" s="1"/>
      <c r="CZ106" s="1"/>
      <c r="DA106" s="557"/>
      <c r="DB106" s="557"/>
      <c r="DC106" s="557"/>
      <c r="DD106" s="557"/>
      <c r="DE106" s="557"/>
      <c r="DF106" s="557"/>
      <c r="DG106" s="557"/>
      <c r="DH106" s="557"/>
      <c r="DI106" s="557"/>
      <c r="DJ106" s="557"/>
      <c r="DK106" s="557"/>
      <c r="DL106" s="557"/>
      <c r="DM106" s="557"/>
      <c r="DN106" s="557"/>
      <c r="DO106" s="557"/>
      <c r="DP106" s="557"/>
      <c r="DQ106" s="557"/>
      <c r="DR106" s="557"/>
      <c r="DS106" s="557"/>
      <c r="DT106" s="557"/>
      <c r="DU106" s="557"/>
      <c r="DV106" s="557"/>
      <c r="DW106" s="557"/>
      <c r="DX106" s="557"/>
      <c r="DY106" s="557"/>
      <c r="DZ106" s="557"/>
      <c r="EA106" s="557"/>
      <c r="EB106" s="557"/>
      <c r="EC106" s="557"/>
      <c r="ED106" s="557"/>
      <c r="EE106" s="557"/>
      <c r="EF106" s="557"/>
      <c r="EG106" s="557"/>
      <c r="EH106" s="557"/>
      <c r="EI106" s="557"/>
      <c r="EJ106" s="557"/>
      <c r="EK106" s="557"/>
      <c r="EL106" s="557"/>
      <c r="EM106" s="557"/>
      <c r="EN106" s="557"/>
      <c r="EO106" s="557"/>
      <c r="EP106" s="557"/>
      <c r="EQ106" s="557"/>
      <c r="ER106" s="557"/>
      <c r="ES106" s="557"/>
      <c r="ET106" s="557"/>
      <c r="EU106" s="557"/>
      <c r="EV106" s="557"/>
      <c r="EW106" s="557"/>
      <c r="EX106" s="557"/>
      <c r="EY106" s="557"/>
      <c r="EZ106" s="557"/>
      <c r="FA106" s="557"/>
      <c r="FB106" s="557"/>
      <c r="FC106" s="557"/>
      <c r="FD106" s="557"/>
      <c r="FE106" s="557"/>
      <c r="FF106" s="557"/>
      <c r="FG106" s="557"/>
      <c r="FH106" s="557"/>
      <c r="FI106" s="557"/>
      <c r="FJ106" s="557"/>
      <c r="FK106" s="557"/>
      <c r="FL106" s="557"/>
      <c r="FM106" s="557"/>
      <c r="FN106" s="557"/>
      <c r="FO106" s="557"/>
      <c r="FP106" s="557"/>
      <c r="FQ106" s="557"/>
      <c r="FR106" s="557"/>
      <c r="FS106" s="557"/>
      <c r="FT106" s="557"/>
      <c r="FU106" s="557"/>
      <c r="FV106" s="557"/>
      <c r="FW106" s="557"/>
      <c r="FX106" s="557"/>
      <c r="FY106" s="557"/>
      <c r="FZ106" s="557"/>
      <c r="GA106" s="557"/>
      <c r="GB106" s="557"/>
      <c r="GC106" s="557"/>
      <c r="GD106" s="557"/>
      <c r="GE106" s="557"/>
      <c r="GF106" s="557"/>
    </row>
    <row r="107" s="194" customFormat="true" ht="15" hidden="false" customHeight="true" outlineLevel="0" collapsed="false">
      <c r="A107" s="321"/>
      <c r="B107" s="1"/>
      <c r="C107" s="2"/>
      <c r="D107" s="1"/>
      <c r="E107" s="1"/>
      <c r="F107" s="1"/>
      <c r="G107" s="1"/>
      <c r="H107" s="1"/>
      <c r="I107" s="1"/>
      <c r="J107" s="1"/>
      <c r="K107" s="1"/>
      <c r="L107" s="1"/>
      <c r="M107" s="1"/>
      <c r="N107" s="1"/>
      <c r="O107" s="1"/>
      <c r="P107" s="1"/>
      <c r="Q107" s="1"/>
      <c r="R107" s="1"/>
      <c r="S107" s="1"/>
      <c r="T107" s="1"/>
      <c r="U107" s="1"/>
      <c r="V107" s="557"/>
      <c r="W107" s="557"/>
      <c r="X107" s="557"/>
      <c r="Y107" s="557"/>
      <c r="Z107" s="557"/>
      <c r="AA107" s="557"/>
      <c r="AB107" s="557"/>
      <c r="AC107" s="557"/>
      <c r="AD107" s="557"/>
      <c r="AE107" s="557"/>
      <c r="AF107" s="557"/>
      <c r="AG107" s="557"/>
      <c r="AH107" s="557"/>
      <c r="AI107" s="557"/>
      <c r="AJ107" s="557"/>
      <c r="AK107" s="557"/>
      <c r="AL107" s="557"/>
      <c r="AM107" s="557"/>
      <c r="AN107" s="557"/>
      <c r="AO107" s="557"/>
      <c r="AP107" s="557"/>
      <c r="AQ107" s="557"/>
      <c r="BB107" s="1074"/>
      <c r="BC107" s="1130"/>
      <c r="BD107" s="557"/>
      <c r="BE107" s="1"/>
      <c r="BF107" s="557"/>
      <c r="BH107" s="557"/>
      <c r="BI107" s="557"/>
      <c r="BJ107" s="557"/>
      <c r="BK107" s="557"/>
      <c r="BL107" s="557"/>
      <c r="BM107" s="557"/>
      <c r="BN107" s="557"/>
      <c r="BO107" s="557"/>
      <c r="BP107" s="557"/>
      <c r="BQ107" s="557"/>
      <c r="BR107" s="478"/>
      <c r="BS107" s="99"/>
      <c r="BT107" s="557"/>
      <c r="BU107" s="557"/>
      <c r="BV107" s="557"/>
      <c r="BW107" s="557"/>
      <c r="BX107" s="557"/>
      <c r="BY107" s="557"/>
      <c r="BZ107" s="557"/>
      <c r="CA107" s="557"/>
      <c r="CB107" s="557"/>
      <c r="CC107" s="557"/>
      <c r="CD107" s="99"/>
      <c r="CE107" s="557"/>
      <c r="CF107" s="557"/>
      <c r="CG107" s="557"/>
      <c r="CH107" s="557"/>
      <c r="CI107" s="557"/>
      <c r="CJ107" s="557"/>
      <c r="CK107" s="572"/>
      <c r="CL107" s="572"/>
      <c r="CM107" s="572"/>
      <c r="CN107" s="99"/>
      <c r="CO107" s="99"/>
      <c r="CP107" s="478"/>
      <c r="CQ107" s="572"/>
      <c r="CR107" s="572"/>
      <c r="CS107" s="557"/>
      <c r="CT107" s="557"/>
      <c r="CU107" s="557"/>
      <c r="CV107" s="557"/>
      <c r="CW107" s="557"/>
      <c r="CX107" s="557"/>
      <c r="CY107" s="1"/>
      <c r="CZ107" s="1"/>
      <c r="DA107" s="557"/>
      <c r="DB107" s="557"/>
      <c r="DC107" s="557"/>
      <c r="DD107" s="557"/>
      <c r="DE107" s="557"/>
      <c r="DF107" s="557"/>
      <c r="DG107" s="557"/>
      <c r="DH107" s="557"/>
      <c r="DI107" s="557"/>
      <c r="DJ107" s="557"/>
      <c r="DK107" s="557"/>
      <c r="DL107" s="557"/>
      <c r="DM107" s="557"/>
      <c r="DN107" s="557"/>
      <c r="DO107" s="557"/>
      <c r="DP107" s="557"/>
      <c r="DQ107" s="557"/>
      <c r="DR107" s="557"/>
      <c r="DS107" s="557"/>
      <c r="DT107" s="557"/>
      <c r="DU107" s="557"/>
      <c r="DV107" s="557"/>
      <c r="DW107" s="557"/>
      <c r="DX107" s="557"/>
      <c r="DY107" s="557"/>
      <c r="DZ107" s="557"/>
      <c r="EA107" s="557"/>
      <c r="EB107" s="557"/>
      <c r="EC107" s="557"/>
      <c r="ED107" s="557"/>
      <c r="EE107" s="557"/>
      <c r="EF107" s="557"/>
      <c r="EG107" s="557"/>
      <c r="EH107" s="557"/>
      <c r="EI107" s="557"/>
      <c r="EJ107" s="557"/>
      <c r="EK107" s="557"/>
      <c r="EL107" s="557"/>
      <c r="EM107" s="557"/>
      <c r="EN107" s="557"/>
      <c r="EO107" s="557"/>
      <c r="EP107" s="557"/>
      <c r="EQ107" s="557"/>
      <c r="ER107" s="557"/>
      <c r="ES107" s="557"/>
      <c r="ET107" s="557"/>
      <c r="EU107" s="557"/>
      <c r="EV107" s="557"/>
      <c r="EW107" s="557"/>
      <c r="EX107" s="557"/>
      <c r="EY107" s="557"/>
      <c r="EZ107" s="557"/>
      <c r="FA107" s="557"/>
      <c r="FB107" s="557"/>
      <c r="FC107" s="557"/>
      <c r="FD107" s="557"/>
      <c r="FE107" s="557"/>
      <c r="FF107" s="557"/>
      <c r="FG107" s="557"/>
      <c r="FH107" s="557"/>
      <c r="FI107" s="557"/>
      <c r="FJ107" s="557"/>
      <c r="FK107" s="557"/>
      <c r="FL107" s="557"/>
      <c r="FM107" s="557"/>
      <c r="FN107" s="557"/>
      <c r="FO107" s="557"/>
      <c r="FP107" s="557"/>
      <c r="FQ107" s="557"/>
      <c r="FR107" s="557"/>
      <c r="FS107" s="557"/>
      <c r="FT107" s="557"/>
      <c r="FU107" s="557"/>
      <c r="FV107" s="557"/>
      <c r="FW107" s="557"/>
      <c r="FX107" s="557"/>
      <c r="FY107" s="557"/>
      <c r="FZ107" s="557"/>
      <c r="GA107" s="557"/>
      <c r="GB107" s="557"/>
      <c r="GC107" s="557"/>
      <c r="GD107" s="557"/>
      <c r="GE107" s="557"/>
      <c r="GF107" s="557"/>
    </row>
    <row r="108" s="194" customFormat="true" ht="15" hidden="false" customHeight="true" outlineLevel="0" collapsed="false">
      <c r="A108" s="321"/>
      <c r="B108" s="1"/>
      <c r="C108" s="2"/>
      <c r="D108" s="1"/>
      <c r="E108" s="1"/>
      <c r="F108" s="1"/>
      <c r="G108" s="1"/>
      <c r="H108" s="1"/>
      <c r="I108" s="1"/>
      <c r="J108" s="1"/>
      <c r="K108" s="1"/>
      <c r="L108" s="1"/>
      <c r="M108" s="1"/>
      <c r="N108" s="1"/>
      <c r="O108" s="1"/>
      <c r="P108" s="1"/>
      <c r="Q108" s="1"/>
      <c r="R108" s="1"/>
      <c r="S108" s="1"/>
      <c r="T108" s="1"/>
      <c r="U108" s="1"/>
      <c r="V108" s="557"/>
      <c r="W108" s="557"/>
      <c r="X108" s="557"/>
      <c r="Y108" s="557"/>
      <c r="Z108" s="557"/>
      <c r="AA108" s="557"/>
      <c r="AB108" s="557"/>
      <c r="AC108" s="557"/>
      <c r="AD108" s="557"/>
      <c r="AE108" s="557"/>
      <c r="AF108" s="557"/>
      <c r="AG108" s="557"/>
      <c r="AH108" s="557"/>
      <c r="AI108" s="557"/>
      <c r="AJ108" s="557"/>
      <c r="AK108" s="557"/>
      <c r="AL108" s="557"/>
      <c r="AM108" s="557"/>
      <c r="AN108" s="557"/>
      <c r="AO108" s="557"/>
      <c r="AP108" s="557"/>
      <c r="AQ108" s="557"/>
      <c r="BB108" s="1074"/>
      <c r="BC108" s="1130"/>
      <c r="BD108" s="557"/>
      <c r="BE108" s="1"/>
      <c r="BF108" s="557"/>
      <c r="BH108" s="557"/>
      <c r="BI108" s="557"/>
      <c r="BJ108" s="557"/>
      <c r="BK108" s="557"/>
      <c r="BL108" s="557"/>
      <c r="BM108" s="557"/>
      <c r="BN108" s="557"/>
      <c r="BO108" s="557"/>
      <c r="BP108" s="557"/>
      <c r="BQ108" s="557"/>
      <c r="BR108" s="478"/>
      <c r="BS108" s="99"/>
      <c r="BT108" s="557"/>
      <c r="BU108" s="557"/>
      <c r="BV108" s="557"/>
      <c r="BW108" s="557"/>
      <c r="BX108" s="557"/>
      <c r="BY108" s="557"/>
      <c r="BZ108" s="557"/>
      <c r="CA108" s="557"/>
      <c r="CB108" s="557"/>
      <c r="CC108" s="557"/>
      <c r="CD108" s="99"/>
      <c r="CE108" s="557"/>
      <c r="CF108" s="557"/>
      <c r="CG108" s="557"/>
      <c r="CH108" s="557"/>
      <c r="CI108" s="557"/>
      <c r="CJ108" s="557"/>
      <c r="CK108" s="572"/>
      <c r="CL108" s="572"/>
      <c r="CM108" s="572"/>
      <c r="CN108" s="478"/>
      <c r="CO108" s="99"/>
      <c r="CP108" s="478"/>
      <c r="CQ108" s="572"/>
      <c r="CR108" s="572"/>
      <c r="CS108" s="557"/>
      <c r="CT108" s="557"/>
      <c r="CU108" s="557"/>
      <c r="CV108" s="557"/>
      <c r="CW108" s="557"/>
      <c r="CX108" s="557"/>
      <c r="CY108" s="1"/>
      <c r="CZ108" s="1"/>
      <c r="DA108" s="557"/>
      <c r="DB108" s="557"/>
      <c r="DC108" s="557"/>
      <c r="DD108" s="557"/>
      <c r="DE108" s="557"/>
      <c r="DF108" s="557"/>
      <c r="DG108" s="557"/>
      <c r="DH108" s="557"/>
      <c r="DI108" s="557"/>
      <c r="DJ108" s="557"/>
      <c r="DK108" s="557"/>
      <c r="DL108" s="557"/>
      <c r="DM108" s="557"/>
      <c r="DN108" s="557"/>
      <c r="DO108" s="557"/>
      <c r="DP108" s="557"/>
      <c r="DQ108" s="557"/>
      <c r="DR108" s="557"/>
      <c r="DS108" s="557"/>
      <c r="DT108" s="557"/>
      <c r="DU108" s="557"/>
      <c r="DV108" s="557"/>
      <c r="DW108" s="557"/>
      <c r="DX108" s="557"/>
      <c r="DY108" s="557"/>
      <c r="DZ108" s="557"/>
      <c r="EA108" s="557"/>
      <c r="EB108" s="557"/>
      <c r="EC108" s="557"/>
      <c r="ED108" s="557"/>
      <c r="EE108" s="557"/>
      <c r="EF108" s="557"/>
      <c r="EG108" s="557"/>
      <c r="EH108" s="557"/>
      <c r="EI108" s="557"/>
      <c r="EJ108" s="557"/>
      <c r="EK108" s="557"/>
      <c r="EL108" s="557"/>
      <c r="EM108" s="557"/>
      <c r="EN108" s="557"/>
      <c r="EO108" s="557"/>
      <c r="EP108" s="557"/>
      <c r="EQ108" s="557"/>
      <c r="ER108" s="557"/>
      <c r="ES108" s="557"/>
      <c r="ET108" s="557"/>
      <c r="EU108" s="557"/>
      <c r="EV108" s="557"/>
      <c r="EW108" s="557"/>
      <c r="EX108" s="557"/>
      <c r="EY108" s="557"/>
      <c r="EZ108" s="557"/>
      <c r="FA108" s="557"/>
      <c r="FB108" s="557"/>
      <c r="FC108" s="557"/>
      <c r="FD108" s="557"/>
      <c r="FE108" s="557"/>
      <c r="FF108" s="557"/>
      <c r="FG108" s="557"/>
      <c r="FH108" s="557"/>
      <c r="FI108" s="557"/>
      <c r="FJ108" s="557"/>
      <c r="FK108" s="557"/>
      <c r="FL108" s="557"/>
      <c r="FM108" s="557"/>
      <c r="FN108" s="557"/>
      <c r="FO108" s="557"/>
      <c r="FP108" s="557"/>
      <c r="FQ108" s="557"/>
      <c r="FR108" s="557"/>
      <c r="FS108" s="557"/>
      <c r="FT108" s="557"/>
      <c r="FU108" s="557"/>
      <c r="FV108" s="557"/>
      <c r="FW108" s="557"/>
      <c r="FX108" s="557"/>
      <c r="FY108" s="557"/>
      <c r="FZ108" s="557"/>
      <c r="GA108" s="557"/>
      <c r="GB108" s="557"/>
      <c r="GC108" s="557"/>
      <c r="GD108" s="557"/>
      <c r="GE108" s="557"/>
      <c r="GF108" s="557"/>
    </row>
    <row r="109" s="194" customFormat="true" ht="15" hidden="false" customHeight="true" outlineLevel="0" collapsed="false">
      <c r="A109" s="321"/>
      <c r="B109" s="1"/>
      <c r="C109" s="2"/>
      <c r="D109" s="1"/>
      <c r="E109" s="1"/>
      <c r="F109" s="1"/>
      <c r="G109" s="1"/>
      <c r="H109" s="1"/>
      <c r="I109" s="1"/>
      <c r="J109" s="1"/>
      <c r="K109" s="1"/>
      <c r="L109" s="1"/>
      <c r="M109" s="1"/>
      <c r="N109" s="1"/>
      <c r="O109" s="1"/>
      <c r="P109" s="1"/>
      <c r="Q109" s="1"/>
      <c r="R109" s="1"/>
      <c r="S109" s="1"/>
      <c r="T109" s="1"/>
      <c r="U109" s="1"/>
      <c r="V109" s="557"/>
      <c r="W109" s="557"/>
      <c r="X109" s="557"/>
      <c r="Y109" s="557"/>
      <c r="Z109" s="557"/>
      <c r="AA109" s="557"/>
      <c r="AB109" s="557"/>
      <c r="AC109" s="557"/>
      <c r="AD109" s="557"/>
      <c r="AE109" s="557"/>
      <c r="AF109" s="557"/>
      <c r="AG109" s="557"/>
      <c r="AH109" s="557"/>
      <c r="AI109" s="557"/>
      <c r="AJ109" s="557"/>
      <c r="AK109" s="557"/>
      <c r="AL109" s="557"/>
      <c r="AM109" s="557"/>
      <c r="AN109" s="557"/>
      <c r="AO109" s="557"/>
      <c r="AP109" s="557"/>
      <c r="AQ109" s="557"/>
      <c r="BB109" s="1074"/>
      <c r="BC109" s="1130"/>
      <c r="BD109" s="557"/>
      <c r="BE109" s="1"/>
      <c r="BF109" s="557"/>
      <c r="BH109" s="557"/>
      <c r="BI109" s="557"/>
      <c r="BJ109" s="557"/>
      <c r="BK109" s="557"/>
      <c r="BL109" s="557"/>
      <c r="BM109" s="557"/>
      <c r="BN109" s="557"/>
      <c r="BO109" s="557"/>
      <c r="BP109" s="557"/>
      <c r="BQ109" s="557"/>
      <c r="BR109" s="557"/>
      <c r="BS109" s="478"/>
      <c r="BT109" s="557"/>
      <c r="BU109" s="557"/>
      <c r="BV109" s="557"/>
      <c r="BW109" s="557"/>
      <c r="BX109" s="557"/>
      <c r="BY109" s="557"/>
      <c r="BZ109" s="557"/>
      <c r="CA109" s="557"/>
      <c r="CB109" s="557"/>
      <c r="CC109" s="557"/>
      <c r="CD109" s="478"/>
      <c r="CE109" s="557"/>
      <c r="CF109" s="557"/>
      <c r="CG109" s="557"/>
      <c r="CK109" s="572"/>
      <c r="CL109" s="572"/>
      <c r="CM109" s="572"/>
      <c r="CN109" s="478"/>
      <c r="CO109" s="478"/>
      <c r="CP109" s="572"/>
      <c r="CQ109" s="572"/>
      <c r="CR109" s="572"/>
      <c r="CS109" s="557"/>
      <c r="CT109" s="557"/>
      <c r="CU109" s="557"/>
      <c r="CV109" s="557"/>
      <c r="CW109" s="557"/>
      <c r="CX109" s="557"/>
      <c r="CY109" s="1"/>
      <c r="CZ109" s="1"/>
      <c r="DA109" s="557"/>
      <c r="DB109" s="557"/>
      <c r="DC109" s="557"/>
      <c r="DD109" s="557"/>
      <c r="DE109" s="557"/>
      <c r="DF109" s="557"/>
      <c r="DG109" s="557"/>
      <c r="DH109" s="557"/>
      <c r="DI109" s="557"/>
      <c r="DJ109" s="557"/>
      <c r="DK109" s="557"/>
      <c r="DL109" s="557"/>
      <c r="DM109" s="557"/>
      <c r="DN109" s="557"/>
      <c r="DO109" s="557"/>
      <c r="DP109" s="557"/>
      <c r="DQ109" s="557"/>
      <c r="DR109" s="557"/>
      <c r="DS109" s="557"/>
      <c r="DT109" s="557"/>
      <c r="DU109" s="557"/>
      <c r="DV109" s="557"/>
      <c r="DW109" s="557"/>
      <c r="DX109" s="557"/>
      <c r="DY109" s="557"/>
      <c r="DZ109" s="557"/>
      <c r="EA109" s="557"/>
      <c r="EB109" s="557"/>
      <c r="EC109" s="557"/>
      <c r="ED109" s="557"/>
      <c r="EE109" s="557"/>
      <c r="EF109" s="557"/>
      <c r="EG109" s="557"/>
      <c r="EH109" s="557"/>
      <c r="EI109" s="557"/>
      <c r="EJ109" s="557"/>
      <c r="EK109" s="557"/>
      <c r="EL109" s="557"/>
      <c r="EM109" s="557"/>
      <c r="EN109" s="557"/>
      <c r="EO109" s="557"/>
      <c r="EP109" s="557"/>
      <c r="EQ109" s="557"/>
      <c r="ER109" s="557"/>
      <c r="ES109" s="557"/>
      <c r="ET109" s="557"/>
      <c r="EU109" s="557"/>
      <c r="EV109" s="557"/>
      <c r="EW109" s="557"/>
      <c r="EX109" s="557"/>
      <c r="EY109" s="557"/>
      <c r="EZ109" s="557"/>
      <c r="FA109" s="557"/>
      <c r="FB109" s="557"/>
      <c r="FC109" s="557"/>
      <c r="FD109" s="557"/>
      <c r="FE109" s="557"/>
      <c r="FF109" s="557"/>
      <c r="FG109" s="557"/>
      <c r="FH109" s="557"/>
      <c r="FI109" s="557"/>
      <c r="FJ109" s="557"/>
      <c r="FK109" s="557"/>
      <c r="FL109" s="557"/>
      <c r="FM109" s="557"/>
      <c r="FN109" s="557"/>
      <c r="FO109" s="557"/>
      <c r="FP109" s="557"/>
      <c r="FQ109" s="557"/>
      <c r="FR109" s="557"/>
      <c r="FS109" s="557"/>
      <c r="FT109" s="557"/>
      <c r="FU109" s="557"/>
      <c r="FV109" s="557"/>
      <c r="FW109" s="557"/>
      <c r="FX109" s="557"/>
      <c r="FY109" s="557"/>
      <c r="FZ109" s="557"/>
      <c r="GA109" s="557"/>
      <c r="GB109" s="557"/>
      <c r="GC109" s="557"/>
      <c r="GD109" s="557"/>
      <c r="GE109" s="557"/>
      <c r="GF109" s="557"/>
    </row>
    <row r="110" s="194" customFormat="true" ht="15" hidden="false" customHeight="true" outlineLevel="0" collapsed="false">
      <c r="A110" s="321"/>
      <c r="B110" s="1"/>
      <c r="C110" s="2"/>
      <c r="D110" s="1"/>
      <c r="E110" s="1"/>
      <c r="F110" s="1"/>
      <c r="G110" s="1"/>
      <c r="H110" s="1"/>
      <c r="I110" s="1"/>
      <c r="J110" s="1"/>
      <c r="K110" s="1"/>
      <c r="L110" s="1"/>
      <c r="M110" s="1"/>
      <c r="N110" s="1"/>
      <c r="O110" s="1"/>
      <c r="P110" s="1"/>
      <c r="Q110" s="1"/>
      <c r="R110" s="1"/>
      <c r="S110" s="1"/>
      <c r="T110" s="1"/>
      <c r="U110" s="1"/>
      <c r="V110" s="557"/>
      <c r="W110" s="557"/>
      <c r="X110" s="557"/>
      <c r="Y110" s="557"/>
      <c r="Z110" s="557"/>
      <c r="AA110" s="557"/>
      <c r="AB110" s="557"/>
      <c r="AC110" s="557"/>
      <c r="AD110" s="557"/>
      <c r="AE110" s="557"/>
      <c r="AF110" s="557"/>
      <c r="AG110" s="557"/>
      <c r="AH110" s="557"/>
      <c r="AI110" s="557"/>
      <c r="AJ110" s="557"/>
      <c r="AK110" s="557"/>
      <c r="AL110" s="557"/>
      <c r="AM110" s="557"/>
      <c r="AN110" s="557"/>
      <c r="AO110" s="557"/>
      <c r="AP110" s="557"/>
      <c r="AQ110" s="557"/>
      <c r="BB110" s="1074"/>
      <c r="BC110" s="1130"/>
      <c r="BD110" s="557"/>
      <c r="BE110" s="1"/>
      <c r="BF110" s="557"/>
      <c r="BH110" s="557"/>
      <c r="BI110" s="557"/>
      <c r="BJ110" s="557"/>
      <c r="BK110" s="557"/>
      <c r="BL110" s="557"/>
      <c r="BM110" s="557"/>
      <c r="BN110" s="557"/>
      <c r="BO110" s="557"/>
      <c r="BP110" s="557"/>
      <c r="BQ110" s="557"/>
      <c r="BR110" s="557"/>
      <c r="BS110" s="478"/>
      <c r="BT110" s="557"/>
      <c r="BU110" s="557"/>
      <c r="BV110" s="557"/>
      <c r="BW110" s="557"/>
      <c r="BX110" s="557"/>
      <c r="BY110" s="557"/>
      <c r="BZ110" s="557"/>
      <c r="CA110" s="557"/>
      <c r="CB110" s="557"/>
      <c r="CC110" s="557"/>
      <c r="CD110" s="478"/>
      <c r="CE110" s="557"/>
      <c r="CF110" s="557"/>
      <c r="CG110" s="557"/>
      <c r="CM110" s="572"/>
      <c r="CN110" s="478"/>
      <c r="CO110" s="478"/>
      <c r="CP110" s="572"/>
      <c r="CQ110" s="572"/>
      <c r="CR110" s="572"/>
      <c r="CS110" s="557"/>
      <c r="CT110" s="557"/>
      <c r="CU110" s="557"/>
      <c r="CV110" s="557"/>
      <c r="CW110" s="557"/>
      <c r="CX110" s="557"/>
      <c r="CY110" s="1"/>
      <c r="CZ110" s="1"/>
      <c r="DA110" s="557"/>
      <c r="DB110" s="557"/>
      <c r="DC110" s="557"/>
      <c r="DD110" s="557"/>
      <c r="DE110" s="557"/>
      <c r="DF110" s="557"/>
      <c r="DG110" s="557"/>
      <c r="DH110" s="557"/>
      <c r="DI110" s="557"/>
      <c r="DJ110" s="557"/>
      <c r="DK110" s="557"/>
      <c r="DL110" s="557"/>
      <c r="DM110" s="557"/>
      <c r="DN110" s="557"/>
      <c r="DO110" s="557"/>
      <c r="DP110" s="557"/>
      <c r="DQ110" s="557"/>
      <c r="DR110" s="557"/>
      <c r="DS110" s="557"/>
      <c r="DT110" s="557"/>
      <c r="DU110" s="557"/>
      <c r="DV110" s="557"/>
      <c r="DW110" s="557"/>
      <c r="DX110" s="557"/>
      <c r="DY110" s="557"/>
      <c r="DZ110" s="557"/>
      <c r="EA110" s="557"/>
      <c r="EB110" s="557"/>
      <c r="EC110" s="557"/>
      <c r="ED110" s="557"/>
      <c r="EE110" s="557"/>
      <c r="EF110" s="557"/>
      <c r="EG110" s="557"/>
      <c r="EH110" s="557"/>
      <c r="EI110" s="557"/>
      <c r="EJ110" s="557"/>
      <c r="EK110" s="557"/>
      <c r="EL110" s="557"/>
      <c r="EM110" s="557"/>
      <c r="EN110" s="557"/>
      <c r="EO110" s="557"/>
      <c r="EP110" s="557"/>
      <c r="EQ110" s="557"/>
      <c r="ER110" s="557"/>
      <c r="ES110" s="557"/>
      <c r="ET110" s="557"/>
      <c r="EU110" s="557"/>
      <c r="EV110" s="557"/>
      <c r="EW110" s="557"/>
      <c r="EX110" s="557"/>
      <c r="EY110" s="557"/>
      <c r="EZ110" s="557"/>
      <c r="FA110" s="557"/>
      <c r="FB110" s="557"/>
      <c r="FC110" s="557"/>
      <c r="FD110" s="557"/>
      <c r="FE110" s="557"/>
      <c r="FF110" s="557"/>
      <c r="FG110" s="557"/>
      <c r="FH110" s="557"/>
      <c r="FI110" s="557"/>
      <c r="FJ110" s="557"/>
      <c r="FK110" s="557"/>
      <c r="FL110" s="557"/>
      <c r="FM110" s="557"/>
      <c r="FN110" s="557"/>
      <c r="FO110" s="557"/>
      <c r="FP110" s="557"/>
      <c r="FQ110" s="557"/>
      <c r="FR110" s="557"/>
      <c r="FS110" s="557"/>
      <c r="FT110" s="557"/>
      <c r="FU110" s="557"/>
      <c r="FV110" s="557"/>
      <c r="FW110" s="557"/>
      <c r="FX110" s="557"/>
      <c r="FY110" s="557"/>
      <c r="FZ110" s="557"/>
      <c r="GA110" s="557"/>
      <c r="GB110" s="557"/>
      <c r="GC110" s="557"/>
      <c r="GD110" s="557"/>
      <c r="GE110" s="557"/>
      <c r="GF110" s="557"/>
    </row>
    <row r="111" s="194" customFormat="true" ht="15" hidden="false" customHeight="true" outlineLevel="0" collapsed="false">
      <c r="A111" s="321"/>
      <c r="B111" s="1"/>
      <c r="C111" s="2"/>
      <c r="D111" s="1"/>
      <c r="E111" s="1"/>
      <c r="F111" s="1"/>
      <c r="G111" s="1"/>
      <c r="H111" s="1"/>
      <c r="I111" s="1"/>
      <c r="J111" s="1"/>
      <c r="K111" s="1"/>
      <c r="L111" s="1"/>
      <c r="M111" s="1"/>
      <c r="N111" s="1"/>
      <c r="O111" s="1"/>
      <c r="P111" s="1"/>
      <c r="Q111" s="1"/>
      <c r="R111" s="1"/>
      <c r="S111" s="1"/>
      <c r="T111" s="1"/>
      <c r="U111" s="1"/>
      <c r="V111" s="557"/>
      <c r="W111" s="557"/>
      <c r="X111" s="557"/>
      <c r="Y111" s="557"/>
      <c r="Z111" s="557"/>
      <c r="AA111" s="557"/>
      <c r="AB111" s="557"/>
      <c r="AC111" s="557"/>
      <c r="AD111" s="557"/>
      <c r="AE111" s="557"/>
      <c r="AF111" s="557"/>
      <c r="AG111" s="557"/>
      <c r="AH111" s="557"/>
      <c r="AI111" s="557"/>
      <c r="AJ111" s="557"/>
      <c r="AK111" s="557"/>
      <c r="AL111" s="557"/>
      <c r="AM111" s="557"/>
      <c r="AN111" s="557"/>
      <c r="AO111" s="557"/>
      <c r="AP111" s="557"/>
      <c r="AQ111" s="557"/>
      <c r="BB111" s="1074"/>
      <c r="BC111" s="1130"/>
      <c r="BD111" s="557"/>
      <c r="BE111" s="1"/>
      <c r="BF111" s="557"/>
      <c r="BH111" s="557"/>
      <c r="BI111" s="557"/>
      <c r="BJ111" s="557"/>
      <c r="BK111" s="557"/>
      <c r="BL111" s="557"/>
      <c r="BM111" s="557"/>
      <c r="BN111" s="557"/>
      <c r="BO111" s="557"/>
      <c r="BP111" s="557"/>
      <c r="BQ111" s="557"/>
      <c r="BR111" s="557"/>
      <c r="BS111" s="478"/>
      <c r="BT111" s="557"/>
      <c r="BU111" s="557"/>
      <c r="BV111" s="557"/>
      <c r="BW111" s="557"/>
      <c r="BX111" s="557"/>
      <c r="BY111" s="557"/>
      <c r="BZ111" s="557"/>
      <c r="CA111" s="557"/>
      <c r="CB111" s="557"/>
      <c r="CC111" s="557"/>
      <c r="CD111" s="478"/>
      <c r="CE111" s="557"/>
      <c r="CF111" s="557"/>
      <c r="CN111" s="572"/>
      <c r="CO111" s="478"/>
      <c r="CP111" s="572"/>
      <c r="CQ111" s="572"/>
      <c r="CR111" s="572"/>
      <c r="CS111" s="557"/>
      <c r="CT111" s="557"/>
      <c r="CU111" s="557"/>
      <c r="CV111" s="557"/>
      <c r="CW111" s="557"/>
      <c r="CX111" s="557"/>
      <c r="CY111" s="1"/>
      <c r="CZ111" s="1"/>
      <c r="DA111" s="557"/>
      <c r="DB111" s="557"/>
      <c r="DC111" s="557"/>
      <c r="DD111" s="557"/>
      <c r="DE111" s="557"/>
      <c r="DF111" s="557"/>
      <c r="DG111" s="557"/>
      <c r="DH111" s="557"/>
      <c r="DI111" s="557"/>
      <c r="DJ111" s="557"/>
      <c r="DK111" s="557"/>
      <c r="DL111" s="557"/>
      <c r="DM111" s="557"/>
      <c r="DN111" s="557"/>
      <c r="DO111" s="557"/>
      <c r="DP111" s="557"/>
      <c r="DQ111" s="557"/>
      <c r="DR111" s="557"/>
      <c r="DS111" s="557"/>
      <c r="DT111" s="557"/>
      <c r="DU111" s="557"/>
      <c r="DV111" s="557"/>
      <c r="DW111" s="557"/>
      <c r="DX111" s="557"/>
      <c r="DY111" s="557"/>
      <c r="DZ111" s="557"/>
      <c r="EA111" s="557"/>
      <c r="EB111" s="557"/>
      <c r="EC111" s="557"/>
      <c r="ED111" s="557"/>
      <c r="EE111" s="557"/>
      <c r="EF111" s="557"/>
      <c r="EG111" s="557"/>
      <c r="EH111" s="557"/>
      <c r="EI111" s="557"/>
      <c r="EJ111" s="557"/>
      <c r="EK111" s="557"/>
      <c r="EL111" s="557"/>
      <c r="EM111" s="557"/>
      <c r="EN111" s="557"/>
      <c r="EO111" s="557"/>
      <c r="EP111" s="557"/>
      <c r="EQ111" s="557"/>
      <c r="ER111" s="557"/>
      <c r="ES111" s="557"/>
      <c r="ET111" s="557"/>
      <c r="EU111" s="557"/>
      <c r="EV111" s="557"/>
      <c r="EW111" s="557"/>
      <c r="EX111" s="557"/>
      <c r="EY111" s="557"/>
      <c r="EZ111" s="557"/>
      <c r="FA111" s="557"/>
      <c r="FB111" s="557"/>
      <c r="FC111" s="557"/>
      <c r="FD111" s="557"/>
      <c r="FE111" s="557"/>
      <c r="FF111" s="557"/>
      <c r="FG111" s="557"/>
      <c r="FH111" s="557"/>
      <c r="FI111" s="557"/>
      <c r="FJ111" s="557"/>
      <c r="FK111" s="557"/>
      <c r="FL111" s="557"/>
      <c r="FM111" s="557"/>
      <c r="FN111" s="557"/>
      <c r="FO111" s="557"/>
      <c r="FP111" s="557"/>
      <c r="FQ111" s="557"/>
      <c r="FR111" s="557"/>
      <c r="FS111" s="557"/>
      <c r="FT111" s="557"/>
      <c r="FU111" s="557"/>
      <c r="FV111" s="557"/>
      <c r="FW111" s="557"/>
      <c r="FX111" s="557"/>
      <c r="FY111" s="557"/>
      <c r="FZ111" s="557"/>
      <c r="GA111" s="557"/>
      <c r="GB111" s="557"/>
      <c r="GC111" s="557"/>
      <c r="GD111" s="557"/>
      <c r="GE111" s="557"/>
      <c r="GF111" s="557"/>
    </row>
    <row r="112" s="194" customFormat="true" ht="15" hidden="false" customHeight="true" outlineLevel="0" collapsed="false">
      <c r="A112" s="321"/>
      <c r="B112" s="1"/>
      <c r="C112" s="2"/>
      <c r="D112" s="1"/>
      <c r="E112" s="1"/>
      <c r="F112" s="1"/>
      <c r="G112" s="1"/>
      <c r="H112" s="1"/>
      <c r="I112" s="1"/>
      <c r="J112" s="1"/>
      <c r="K112" s="1"/>
      <c r="L112" s="1"/>
      <c r="M112" s="1"/>
      <c r="N112" s="1"/>
      <c r="O112" s="1"/>
      <c r="P112" s="1"/>
      <c r="Q112" s="1"/>
      <c r="R112" s="1"/>
      <c r="S112" s="1"/>
      <c r="T112" s="1"/>
      <c r="U112" s="1"/>
      <c r="V112" s="557"/>
      <c r="W112" s="557"/>
      <c r="X112" s="557"/>
      <c r="Y112" s="557"/>
      <c r="Z112" s="557"/>
      <c r="AA112" s="557"/>
      <c r="AB112" s="557"/>
      <c r="AC112" s="557"/>
      <c r="AD112" s="557"/>
      <c r="AE112" s="557"/>
      <c r="AF112" s="557"/>
      <c r="AG112" s="557"/>
      <c r="AH112" s="557"/>
      <c r="AI112" s="557"/>
      <c r="AJ112" s="557"/>
      <c r="AK112" s="557"/>
      <c r="AL112" s="557"/>
      <c r="AM112" s="557"/>
      <c r="AN112" s="557"/>
      <c r="AO112" s="557"/>
      <c r="AP112" s="557"/>
      <c r="AQ112" s="557"/>
      <c r="BB112" s="1074"/>
      <c r="BC112" s="1130"/>
      <c r="BD112" s="557"/>
      <c r="BE112" s="1"/>
      <c r="BF112" s="557"/>
      <c r="BH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H112" s="557"/>
      <c r="CI112" s="557"/>
      <c r="CJ112" s="557"/>
      <c r="CN112" s="572"/>
      <c r="CO112" s="572"/>
      <c r="CP112" s="572"/>
      <c r="CQ112" s="572"/>
      <c r="CR112" s="572"/>
      <c r="CS112" s="557"/>
      <c r="CT112" s="557"/>
      <c r="CU112" s="557"/>
      <c r="CV112" s="557"/>
      <c r="CW112" s="557"/>
      <c r="CX112" s="557"/>
      <c r="CY112" s="1"/>
      <c r="CZ112" s="1"/>
      <c r="DA112" s="557"/>
      <c r="DB112" s="557"/>
      <c r="DC112" s="557"/>
      <c r="DD112" s="557"/>
      <c r="DE112" s="557"/>
      <c r="DF112" s="557"/>
      <c r="DG112" s="557"/>
      <c r="DH112" s="557"/>
      <c r="DI112" s="557"/>
      <c r="DJ112" s="557"/>
      <c r="DK112" s="557"/>
      <c r="DL112" s="557"/>
      <c r="DM112" s="557"/>
      <c r="DN112" s="557"/>
      <c r="DO112" s="557"/>
      <c r="DP112" s="557"/>
      <c r="DQ112" s="557"/>
      <c r="DR112" s="557"/>
      <c r="DS112" s="557"/>
      <c r="DT112" s="557"/>
      <c r="DU112" s="557"/>
      <c r="DV112" s="557"/>
      <c r="DW112" s="557"/>
      <c r="DX112" s="557"/>
      <c r="DY112" s="557"/>
      <c r="DZ112" s="557"/>
      <c r="EA112" s="557"/>
      <c r="EB112" s="557"/>
      <c r="EC112" s="557"/>
      <c r="ED112" s="557"/>
      <c r="EE112" s="557"/>
      <c r="EF112" s="557"/>
      <c r="EG112" s="557"/>
      <c r="EH112" s="557"/>
      <c r="EI112" s="557"/>
      <c r="EJ112" s="557"/>
      <c r="EK112" s="557"/>
      <c r="EL112" s="557"/>
      <c r="EM112" s="557"/>
      <c r="EN112" s="557"/>
      <c r="EO112" s="557"/>
      <c r="EP112" s="557"/>
      <c r="EQ112" s="557"/>
      <c r="ER112" s="557"/>
      <c r="ES112" s="557"/>
      <c r="ET112" s="557"/>
      <c r="EU112" s="557"/>
      <c r="EV112" s="557"/>
      <c r="EW112" s="557"/>
      <c r="EX112" s="557"/>
      <c r="EY112" s="557"/>
      <c r="EZ112" s="557"/>
      <c r="FA112" s="557"/>
      <c r="FB112" s="557"/>
      <c r="FC112" s="557"/>
      <c r="FD112" s="557"/>
      <c r="FE112" s="557"/>
      <c r="FF112" s="557"/>
      <c r="FG112" s="557"/>
      <c r="FH112" s="557"/>
      <c r="FI112" s="557"/>
      <c r="FJ112" s="557"/>
      <c r="FK112" s="557"/>
      <c r="FL112" s="557"/>
      <c r="FM112" s="557"/>
      <c r="FN112" s="557"/>
      <c r="FO112" s="557"/>
      <c r="FP112" s="557"/>
      <c r="FQ112" s="557"/>
      <c r="FR112" s="557"/>
      <c r="FS112" s="557"/>
      <c r="FT112" s="557"/>
      <c r="FU112" s="557"/>
      <c r="FV112" s="557"/>
      <c r="FW112" s="557"/>
      <c r="FX112" s="557"/>
      <c r="FY112" s="557"/>
      <c r="FZ112" s="557"/>
      <c r="GA112" s="557"/>
      <c r="GB112" s="557"/>
      <c r="GC112" s="557"/>
      <c r="GD112" s="557"/>
      <c r="GE112" s="557"/>
      <c r="GF112" s="557"/>
    </row>
    <row r="113" s="194" customFormat="true" ht="15" hidden="false" customHeight="true" outlineLevel="0" collapsed="false">
      <c r="A113" s="321"/>
      <c r="B113" s="1"/>
      <c r="C113" s="2"/>
      <c r="D113" s="1"/>
      <c r="E113" s="1"/>
      <c r="F113" s="1"/>
      <c r="G113" s="1"/>
      <c r="H113" s="1"/>
      <c r="I113" s="1"/>
      <c r="J113" s="1"/>
      <c r="K113" s="1"/>
      <c r="L113" s="1"/>
      <c r="M113" s="1"/>
      <c r="N113" s="1"/>
      <c r="O113" s="1"/>
      <c r="P113" s="1"/>
      <c r="Q113" s="1"/>
      <c r="R113" s="1"/>
      <c r="S113" s="1"/>
      <c r="T113" s="1"/>
      <c r="U113" s="1"/>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BB113" s="1074"/>
      <c r="BC113" s="1130"/>
      <c r="BD113" s="557"/>
      <c r="BE113" s="1"/>
      <c r="BF113" s="557"/>
      <c r="BH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H113" s="557"/>
      <c r="CI113" s="557"/>
      <c r="CJ113" s="557"/>
      <c r="CK113" s="572"/>
      <c r="CL113" s="572"/>
      <c r="CN113" s="572"/>
      <c r="CO113" s="572"/>
      <c r="CP113" s="572"/>
      <c r="CQ113" s="572"/>
      <c r="CR113" s="572"/>
      <c r="CS113" s="557"/>
      <c r="CT113" s="557"/>
      <c r="CU113" s="557"/>
      <c r="CV113" s="557"/>
      <c r="CW113" s="557"/>
      <c r="CX113" s="557"/>
      <c r="CY113" s="1"/>
      <c r="CZ113" s="1"/>
      <c r="DA113" s="557"/>
      <c r="DB113" s="557"/>
      <c r="DC113" s="557"/>
      <c r="DD113" s="557"/>
      <c r="DE113" s="557"/>
      <c r="DF113" s="557"/>
      <c r="DG113" s="557"/>
      <c r="DH113" s="557"/>
      <c r="DI113" s="557"/>
      <c r="DJ113" s="557"/>
      <c r="DK113" s="557"/>
      <c r="DL113" s="557"/>
      <c r="DM113" s="557"/>
      <c r="DN113" s="557"/>
      <c r="DO113" s="557"/>
      <c r="DP113" s="557"/>
      <c r="DQ113" s="557"/>
      <c r="DR113" s="557"/>
      <c r="DS113" s="557"/>
      <c r="DT113" s="557"/>
      <c r="DU113" s="557"/>
      <c r="DV113" s="557"/>
      <c r="DW113" s="557"/>
      <c r="DX113" s="557"/>
      <c r="DY113" s="557"/>
      <c r="DZ113" s="557"/>
      <c r="EA113" s="557"/>
      <c r="EB113" s="557"/>
      <c r="EC113" s="557"/>
      <c r="ED113" s="557"/>
      <c r="EE113" s="557"/>
      <c r="EF113" s="557"/>
      <c r="EG113" s="557"/>
      <c r="EH113" s="557"/>
      <c r="EI113" s="557"/>
      <c r="EJ113" s="557"/>
      <c r="EK113" s="557"/>
      <c r="EL113" s="557"/>
      <c r="EM113" s="557"/>
      <c r="EN113" s="557"/>
      <c r="EO113" s="557"/>
      <c r="EP113" s="557"/>
      <c r="EQ113" s="557"/>
      <c r="ER113" s="557"/>
      <c r="ES113" s="557"/>
      <c r="ET113" s="557"/>
      <c r="EU113" s="557"/>
      <c r="EV113" s="557"/>
      <c r="EW113" s="557"/>
      <c r="EX113" s="557"/>
      <c r="EY113" s="557"/>
      <c r="EZ113" s="557"/>
      <c r="FA113" s="557"/>
      <c r="FB113" s="557"/>
      <c r="FC113" s="557"/>
      <c r="FD113" s="557"/>
      <c r="FE113" s="557"/>
      <c r="FF113" s="557"/>
      <c r="FG113" s="557"/>
      <c r="FH113" s="557"/>
      <c r="FI113" s="557"/>
      <c r="FJ113" s="557"/>
      <c r="FK113" s="557"/>
      <c r="FL113" s="557"/>
      <c r="FM113" s="557"/>
      <c r="FN113" s="557"/>
      <c r="FO113" s="557"/>
      <c r="FP113" s="557"/>
      <c r="FQ113" s="557"/>
      <c r="FR113" s="557"/>
      <c r="FS113" s="557"/>
      <c r="FT113" s="557"/>
      <c r="FU113" s="557"/>
      <c r="FV113" s="557"/>
      <c r="FW113" s="557"/>
      <c r="FX113" s="557"/>
      <c r="FY113" s="557"/>
      <c r="FZ113" s="557"/>
      <c r="GA113" s="557"/>
      <c r="GB113" s="557"/>
      <c r="GC113" s="557"/>
      <c r="GD113" s="557"/>
      <c r="GE113" s="557"/>
      <c r="GF113" s="557"/>
    </row>
    <row r="114" s="194" customFormat="true" ht="15" hidden="false" customHeight="true" outlineLevel="0" collapsed="false">
      <c r="A114" s="321"/>
      <c r="B114" s="1"/>
      <c r="C114" s="2"/>
      <c r="D114" s="1"/>
      <c r="E114" s="1"/>
      <c r="F114" s="1"/>
      <c r="G114" s="1"/>
      <c r="H114" s="1"/>
      <c r="I114" s="1"/>
      <c r="J114" s="1"/>
      <c r="K114" s="1"/>
      <c r="L114" s="1"/>
      <c r="M114" s="1"/>
      <c r="N114" s="1"/>
      <c r="O114" s="1"/>
      <c r="P114" s="1"/>
      <c r="Q114" s="1"/>
      <c r="R114" s="1"/>
      <c r="S114" s="1"/>
      <c r="T114" s="1"/>
      <c r="U114" s="1"/>
      <c r="V114" s="557"/>
      <c r="W114" s="557"/>
      <c r="X114" s="557"/>
      <c r="Y114" s="557"/>
      <c r="Z114" s="557"/>
      <c r="AA114" s="557"/>
      <c r="AB114" s="557"/>
      <c r="AC114" s="557"/>
      <c r="AD114" s="557"/>
      <c r="AE114" s="557"/>
      <c r="AF114" s="557"/>
      <c r="AG114" s="557"/>
      <c r="AH114" s="557"/>
      <c r="AI114" s="557"/>
      <c r="AJ114" s="557"/>
      <c r="AK114" s="557"/>
      <c r="AL114" s="557"/>
      <c r="AM114" s="557"/>
      <c r="AN114" s="557"/>
      <c r="AO114" s="557"/>
      <c r="AP114" s="557"/>
      <c r="AQ114" s="557"/>
      <c r="BB114" s="1074"/>
      <c r="BC114" s="1130"/>
      <c r="BD114" s="557"/>
      <c r="BE114" s="1"/>
      <c r="BF114" s="557"/>
      <c r="BH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G114" s="557"/>
      <c r="CH114" s="557"/>
      <c r="CI114" s="557"/>
      <c r="CJ114" s="557"/>
      <c r="CK114" s="572"/>
      <c r="CL114" s="572"/>
      <c r="CM114" s="572"/>
      <c r="CN114" s="572"/>
      <c r="CO114" s="572"/>
      <c r="CP114" s="572"/>
      <c r="CQ114" s="572"/>
      <c r="CR114" s="572"/>
      <c r="CS114" s="557"/>
      <c r="CT114" s="557"/>
      <c r="CU114" s="557"/>
      <c r="CV114" s="557"/>
      <c r="CW114" s="557"/>
      <c r="CX114" s="557"/>
      <c r="CY114" s="1"/>
      <c r="CZ114" s="1"/>
      <c r="DA114" s="557"/>
      <c r="DB114" s="557"/>
      <c r="DC114" s="557"/>
      <c r="DD114" s="557"/>
      <c r="DE114" s="557"/>
      <c r="DF114" s="557"/>
      <c r="DG114" s="557"/>
      <c r="DH114" s="557"/>
      <c r="DI114" s="557"/>
      <c r="DJ114" s="557"/>
      <c r="DK114" s="557"/>
      <c r="DL114" s="557"/>
      <c r="DM114" s="557"/>
      <c r="DN114" s="557"/>
      <c r="DO114" s="557"/>
      <c r="DP114" s="557"/>
      <c r="DQ114" s="557"/>
      <c r="DR114" s="557"/>
      <c r="DS114" s="557"/>
      <c r="DT114" s="557"/>
      <c r="DU114" s="557"/>
      <c r="DV114" s="557"/>
      <c r="DW114" s="557"/>
      <c r="DX114" s="557"/>
      <c r="DY114" s="557"/>
      <c r="DZ114" s="557"/>
      <c r="EA114" s="557"/>
      <c r="EB114" s="557"/>
      <c r="EC114" s="557"/>
      <c r="ED114" s="557"/>
      <c r="EE114" s="557"/>
      <c r="EF114" s="557"/>
      <c r="EG114" s="557"/>
      <c r="EH114" s="557"/>
      <c r="EI114" s="557"/>
      <c r="EJ114" s="557"/>
      <c r="EK114" s="557"/>
      <c r="EL114" s="557"/>
      <c r="EM114" s="557"/>
      <c r="EN114" s="557"/>
      <c r="EO114" s="557"/>
      <c r="EP114" s="557"/>
      <c r="EQ114" s="557"/>
      <c r="ER114" s="557"/>
      <c r="ES114" s="557"/>
      <c r="ET114" s="557"/>
      <c r="EU114" s="557"/>
      <c r="EV114" s="557"/>
      <c r="EW114" s="557"/>
      <c r="EX114" s="557"/>
      <c r="EY114" s="557"/>
      <c r="EZ114" s="557"/>
      <c r="FA114" s="557"/>
      <c r="FB114" s="557"/>
      <c r="FC114" s="557"/>
      <c r="FD114" s="557"/>
      <c r="FE114" s="557"/>
      <c r="FF114" s="557"/>
      <c r="FG114" s="557"/>
      <c r="FH114" s="557"/>
      <c r="FI114" s="557"/>
      <c r="FJ114" s="557"/>
      <c r="FK114" s="557"/>
      <c r="FL114" s="557"/>
      <c r="FM114" s="557"/>
      <c r="FN114" s="557"/>
      <c r="FO114" s="557"/>
      <c r="FP114" s="557"/>
      <c r="FQ114" s="557"/>
      <c r="FR114" s="557"/>
      <c r="FS114" s="557"/>
      <c r="FT114" s="557"/>
      <c r="FU114" s="557"/>
      <c r="FV114" s="557"/>
      <c r="FW114" s="557"/>
      <c r="FX114" s="557"/>
      <c r="FY114" s="557"/>
      <c r="FZ114" s="557"/>
      <c r="GA114" s="557"/>
      <c r="GB114" s="557"/>
      <c r="GC114" s="557"/>
      <c r="GD114" s="557"/>
      <c r="GE114" s="557"/>
      <c r="GF114" s="557"/>
    </row>
    <row r="115" s="194" customFormat="true" ht="15" hidden="false" customHeight="true" outlineLevel="0" collapsed="false">
      <c r="A115" s="321"/>
      <c r="B115" s="1"/>
      <c r="C115" s="2"/>
      <c r="D115" s="1"/>
      <c r="E115" s="1"/>
      <c r="F115" s="1"/>
      <c r="G115" s="1"/>
      <c r="H115" s="1"/>
      <c r="I115" s="1"/>
      <c r="J115" s="1"/>
      <c r="K115" s="1"/>
      <c r="L115" s="1"/>
      <c r="M115" s="1"/>
      <c r="N115" s="1"/>
      <c r="O115" s="1"/>
      <c r="P115" s="1"/>
      <c r="Q115" s="1"/>
      <c r="R115" s="1"/>
      <c r="S115" s="1"/>
      <c r="T115" s="1"/>
      <c r="U115" s="1"/>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BB115" s="1074"/>
      <c r="BC115" s="1130"/>
      <c r="BD115" s="557"/>
      <c r="BE115" s="1"/>
      <c r="BF115" s="557"/>
      <c r="BH115" s="557"/>
      <c r="BI115" s="557"/>
      <c r="BJ115" s="557"/>
      <c r="BK115" s="557"/>
      <c r="BL115" s="557"/>
      <c r="BM115" s="557"/>
      <c r="BN115" s="557"/>
      <c r="BO115" s="557"/>
      <c r="BP115" s="557"/>
      <c r="BQ115" s="557"/>
      <c r="BR115" s="557"/>
      <c r="BS115" s="557"/>
      <c r="BT115" s="557"/>
      <c r="CB115" s="557"/>
      <c r="CC115" s="557"/>
      <c r="CD115" s="557"/>
      <c r="CG115" s="557"/>
      <c r="CH115" s="557"/>
      <c r="CI115" s="557"/>
      <c r="CJ115" s="557"/>
      <c r="CK115" s="572"/>
      <c r="CL115" s="572"/>
      <c r="CM115" s="572"/>
      <c r="CN115" s="572"/>
      <c r="CO115" s="572"/>
      <c r="CP115" s="572"/>
      <c r="CQ115" s="572"/>
      <c r="CR115" s="572"/>
      <c r="CS115" s="557"/>
      <c r="CT115" s="557"/>
      <c r="CU115" s="557"/>
      <c r="CV115" s="557"/>
      <c r="CW115" s="557"/>
      <c r="CX115" s="557"/>
      <c r="CY115" s="1"/>
      <c r="CZ115" s="1"/>
      <c r="DA115" s="557"/>
      <c r="DB115" s="557"/>
      <c r="DC115" s="557"/>
      <c r="DD115" s="557"/>
      <c r="DE115" s="557"/>
      <c r="DF115" s="557"/>
      <c r="DG115" s="557"/>
      <c r="DH115" s="557"/>
      <c r="DI115" s="557"/>
      <c r="DJ115" s="557"/>
      <c r="DK115" s="557"/>
      <c r="DL115" s="557"/>
      <c r="DM115" s="557"/>
      <c r="DN115" s="557"/>
      <c r="DO115" s="557"/>
      <c r="DP115" s="557"/>
      <c r="DQ115" s="557"/>
      <c r="DR115" s="557"/>
      <c r="DS115" s="557"/>
      <c r="DT115" s="557"/>
      <c r="DU115" s="557"/>
      <c r="DV115" s="557"/>
      <c r="DW115" s="557"/>
      <c r="DX115" s="557"/>
      <c r="DY115" s="557"/>
      <c r="DZ115" s="557"/>
      <c r="EA115" s="557"/>
      <c r="EB115" s="557"/>
      <c r="EC115" s="557"/>
      <c r="ED115" s="557"/>
      <c r="EE115" s="557"/>
      <c r="EF115" s="557"/>
      <c r="EG115" s="557"/>
      <c r="EH115" s="557"/>
      <c r="EI115" s="557"/>
      <c r="EJ115" s="557"/>
      <c r="EK115" s="557"/>
      <c r="EL115" s="557"/>
      <c r="EM115" s="557"/>
      <c r="EN115" s="557"/>
      <c r="EO115" s="557"/>
      <c r="EP115" s="557"/>
      <c r="EQ115" s="557"/>
      <c r="ER115" s="557"/>
      <c r="ES115" s="557"/>
      <c r="ET115" s="557"/>
      <c r="EU115" s="557"/>
      <c r="EV115" s="557"/>
      <c r="EW115" s="557"/>
      <c r="EX115" s="557"/>
      <c r="EY115" s="557"/>
      <c r="EZ115" s="557"/>
      <c r="FA115" s="557"/>
      <c r="FB115" s="557"/>
      <c r="FC115" s="557"/>
      <c r="FD115" s="557"/>
      <c r="FE115" s="557"/>
      <c r="FF115" s="557"/>
      <c r="FG115" s="557"/>
      <c r="FH115" s="557"/>
      <c r="FI115" s="557"/>
      <c r="FJ115" s="557"/>
      <c r="FK115" s="557"/>
      <c r="FL115" s="557"/>
      <c r="FM115" s="557"/>
      <c r="FN115" s="557"/>
      <c r="FO115" s="557"/>
      <c r="FP115" s="557"/>
      <c r="FQ115" s="557"/>
      <c r="FR115" s="557"/>
      <c r="FS115" s="557"/>
      <c r="FT115" s="557"/>
      <c r="FU115" s="557"/>
      <c r="FV115" s="557"/>
      <c r="FW115" s="557"/>
      <c r="FX115" s="557"/>
      <c r="FY115" s="557"/>
      <c r="FZ115" s="557"/>
      <c r="GA115" s="557"/>
      <c r="GB115" s="557"/>
      <c r="GC115" s="557"/>
      <c r="GD115" s="557"/>
      <c r="GE115" s="557"/>
      <c r="GF115" s="557"/>
    </row>
    <row r="116" s="194" customFormat="true" ht="15" hidden="false" customHeight="true" outlineLevel="0" collapsed="false">
      <c r="A116" s="321"/>
      <c r="B116" s="1"/>
      <c r="C116" s="2"/>
      <c r="D116" s="1"/>
      <c r="E116" s="1"/>
      <c r="F116" s="1"/>
      <c r="G116" s="1"/>
      <c r="H116" s="1"/>
      <c r="I116" s="1"/>
      <c r="J116" s="1"/>
      <c r="K116" s="1"/>
      <c r="L116" s="1"/>
      <c r="M116" s="1"/>
      <c r="N116" s="1"/>
      <c r="O116" s="1"/>
      <c r="P116" s="1"/>
      <c r="Q116" s="1"/>
      <c r="R116" s="1"/>
      <c r="S116" s="1"/>
      <c r="T116" s="1"/>
      <c r="U116" s="1"/>
      <c r="V116" s="557"/>
      <c r="W116" s="557"/>
      <c r="X116" s="557"/>
      <c r="Y116" s="557"/>
      <c r="Z116" s="557"/>
      <c r="AA116" s="557"/>
      <c r="AB116" s="557"/>
      <c r="AC116" s="557"/>
      <c r="AD116" s="557"/>
      <c r="AE116" s="557"/>
      <c r="AF116" s="557"/>
      <c r="AG116" s="557"/>
      <c r="AH116" s="557"/>
      <c r="AI116" s="557"/>
      <c r="AJ116" s="557"/>
      <c r="AK116" s="557"/>
      <c r="AL116" s="557"/>
      <c r="AM116" s="557"/>
      <c r="AN116" s="557"/>
      <c r="AO116" s="1"/>
      <c r="AP116" s="5"/>
      <c r="AQ116" s="1"/>
      <c r="AR116" s="1"/>
      <c r="AS116" s="4"/>
      <c r="AT116" s="5"/>
      <c r="AU116" s="1"/>
      <c r="AV116" s="1"/>
      <c r="AW116" s="1"/>
      <c r="AX116" s="2"/>
      <c r="AY116" s="2"/>
      <c r="AZ116" s="2"/>
      <c r="BA116" s="2"/>
      <c r="BB116" s="1031"/>
      <c r="BC116" s="1130"/>
      <c r="BD116" s="557"/>
      <c r="BE116" s="1"/>
      <c r="BF116" s="557"/>
      <c r="BH116" s="557"/>
      <c r="BI116" s="557"/>
      <c r="BJ116" s="557"/>
      <c r="BK116" s="557"/>
      <c r="BL116" s="557"/>
      <c r="BM116" s="557"/>
      <c r="BN116" s="557"/>
      <c r="BO116" s="557"/>
      <c r="BP116" s="557"/>
      <c r="BQ116" s="557"/>
      <c r="BR116" s="557"/>
      <c r="BS116" s="557"/>
      <c r="BT116" s="557"/>
      <c r="CC116" s="557"/>
      <c r="CD116" s="557"/>
      <c r="CE116" s="557"/>
      <c r="CF116" s="557"/>
      <c r="CG116" s="557"/>
      <c r="CH116" s="557"/>
      <c r="CI116" s="557"/>
      <c r="CJ116" s="557"/>
      <c r="CK116" s="572"/>
      <c r="CL116" s="572"/>
      <c r="CM116" s="572"/>
      <c r="CN116" s="572"/>
      <c r="CO116" s="572"/>
      <c r="CP116" s="572"/>
      <c r="CQ116" s="572"/>
      <c r="CR116" s="572"/>
      <c r="CS116" s="557"/>
      <c r="CT116" s="557"/>
      <c r="CU116" s="557"/>
      <c r="CV116" s="557"/>
      <c r="CW116" s="557"/>
      <c r="CX116" s="557"/>
      <c r="CY116" s="1"/>
      <c r="CZ116" s="1"/>
      <c r="DA116" s="557"/>
      <c r="DB116" s="557"/>
      <c r="DC116" s="557"/>
      <c r="DD116" s="557"/>
      <c r="DE116" s="557"/>
      <c r="DF116" s="557"/>
      <c r="DG116" s="557"/>
      <c r="DH116" s="557"/>
      <c r="DI116" s="557"/>
      <c r="DJ116" s="557"/>
      <c r="DK116" s="557"/>
      <c r="DL116" s="557"/>
      <c r="DM116" s="557"/>
      <c r="DN116" s="557"/>
      <c r="DO116" s="557"/>
      <c r="DP116" s="557"/>
      <c r="DQ116" s="557"/>
      <c r="DR116" s="557"/>
      <c r="DS116" s="557"/>
      <c r="DT116" s="557"/>
      <c r="DU116" s="557"/>
      <c r="DV116" s="557"/>
      <c r="DW116" s="557"/>
      <c r="DX116" s="557"/>
      <c r="DY116" s="557"/>
      <c r="DZ116" s="557"/>
      <c r="EA116" s="557"/>
      <c r="EB116" s="557"/>
      <c r="EC116" s="557"/>
      <c r="ED116" s="557"/>
      <c r="EE116" s="557"/>
      <c r="EF116" s="557"/>
      <c r="EG116" s="557"/>
      <c r="EH116" s="557"/>
      <c r="EI116" s="557"/>
      <c r="EJ116" s="557"/>
      <c r="EK116" s="557"/>
      <c r="EL116" s="557"/>
      <c r="EM116" s="557"/>
      <c r="EN116" s="557"/>
      <c r="EO116" s="557"/>
      <c r="EP116" s="557"/>
      <c r="EQ116" s="557"/>
      <c r="ER116" s="557"/>
      <c r="ES116" s="557"/>
      <c r="ET116" s="557"/>
      <c r="EU116" s="557"/>
      <c r="EV116" s="557"/>
      <c r="EW116" s="557"/>
      <c r="EX116" s="557"/>
      <c r="EY116" s="557"/>
      <c r="EZ116" s="557"/>
      <c r="FA116" s="557"/>
      <c r="FB116" s="557"/>
      <c r="FC116" s="557"/>
      <c r="FD116" s="557"/>
      <c r="FE116" s="557"/>
      <c r="FF116" s="557"/>
      <c r="FG116" s="557"/>
      <c r="FH116" s="557"/>
      <c r="FI116" s="557"/>
      <c r="FJ116" s="557"/>
      <c r="FK116" s="557"/>
      <c r="FL116" s="557"/>
      <c r="FM116" s="557"/>
      <c r="FN116" s="557"/>
      <c r="FO116" s="557"/>
      <c r="FP116" s="557"/>
      <c r="FQ116" s="557"/>
      <c r="FR116" s="557"/>
      <c r="FS116" s="557"/>
      <c r="FT116" s="557"/>
      <c r="FU116" s="557"/>
      <c r="FV116" s="557"/>
      <c r="FW116" s="557"/>
      <c r="FX116" s="557"/>
      <c r="FY116" s="557"/>
      <c r="FZ116" s="557"/>
      <c r="GA116" s="557"/>
      <c r="GB116" s="557"/>
      <c r="GC116" s="557"/>
      <c r="GD116" s="557"/>
      <c r="GE116" s="557"/>
      <c r="GF116" s="557"/>
      <c r="GG116" s="557"/>
      <c r="GH116" s="557"/>
      <c r="GI116" s="557"/>
      <c r="GJ116" s="557"/>
    </row>
    <row r="117" s="194" customFormat="true" ht="15" hidden="false" customHeight="true" outlineLevel="0" collapsed="false">
      <c r="A117" s="321"/>
      <c r="B117" s="1"/>
      <c r="C117" s="2"/>
      <c r="D117" s="1"/>
      <c r="E117" s="1"/>
      <c r="F117" s="1"/>
      <c r="G117" s="1"/>
      <c r="H117" s="1"/>
      <c r="I117" s="1"/>
      <c r="J117" s="1"/>
      <c r="K117" s="1"/>
      <c r="L117" s="1"/>
      <c r="M117" s="1"/>
      <c r="N117" s="1"/>
      <c r="O117" s="1"/>
      <c r="P117" s="1"/>
      <c r="Q117" s="1"/>
      <c r="R117" s="1"/>
      <c r="S117" s="1"/>
      <c r="T117" s="1"/>
      <c r="U117" s="1"/>
      <c r="V117" s="557"/>
      <c r="W117" s="557"/>
      <c r="X117" s="557"/>
      <c r="Y117" s="557"/>
      <c r="Z117" s="557"/>
      <c r="AA117" s="557"/>
      <c r="AB117" s="557"/>
      <c r="AC117" s="557"/>
      <c r="AD117" s="557"/>
      <c r="AE117" s="557"/>
      <c r="AF117" s="557"/>
      <c r="AG117" s="557"/>
      <c r="AH117" s="557"/>
      <c r="AI117" s="557"/>
      <c r="AJ117" s="557"/>
      <c r="AK117" s="557"/>
      <c r="AL117" s="557"/>
      <c r="AM117" s="557"/>
      <c r="AN117" s="557"/>
      <c r="AO117" s="1"/>
      <c r="AP117" s="5"/>
      <c r="AQ117" s="1"/>
      <c r="AR117" s="1"/>
      <c r="AS117" s="4"/>
      <c r="AT117" s="5"/>
      <c r="AU117" s="1"/>
      <c r="AV117" s="1"/>
      <c r="AW117" s="1"/>
      <c r="AX117" s="2"/>
      <c r="AY117" s="2"/>
      <c r="AZ117" s="2"/>
      <c r="BA117" s="2"/>
      <c r="BB117" s="1031"/>
      <c r="BC117" s="1130"/>
      <c r="BD117" s="557"/>
      <c r="BE117" s="1"/>
      <c r="BF117" s="557"/>
      <c r="BI117" s="557"/>
      <c r="BJ117" s="557"/>
      <c r="BK117" s="557"/>
      <c r="BL117" s="557"/>
      <c r="BM117" s="557"/>
      <c r="BN117" s="557"/>
      <c r="BO117" s="557"/>
      <c r="BP117" s="557"/>
      <c r="BQ117" s="557"/>
      <c r="BR117" s="557"/>
      <c r="BS117" s="557"/>
      <c r="BT117" s="557"/>
      <c r="CC117" s="557"/>
      <c r="CD117" s="557"/>
      <c r="CE117" s="557"/>
      <c r="CF117" s="557"/>
      <c r="CG117" s="557"/>
      <c r="CH117" s="557"/>
      <c r="CI117" s="557"/>
      <c r="CJ117" s="557"/>
      <c r="CK117" s="572"/>
      <c r="CL117" s="572"/>
      <c r="CM117" s="572"/>
      <c r="CN117" s="572"/>
      <c r="CO117" s="572"/>
      <c r="CP117" s="572"/>
      <c r="CQ117" s="572"/>
      <c r="CR117" s="572"/>
      <c r="CS117" s="557"/>
      <c r="CT117" s="557"/>
      <c r="CU117" s="557"/>
      <c r="CV117" s="557"/>
      <c r="CW117" s="557"/>
      <c r="CX117" s="557"/>
      <c r="CY117" s="1"/>
      <c r="CZ117" s="1"/>
      <c r="DA117" s="557"/>
      <c r="DB117" s="557"/>
      <c r="DC117" s="557"/>
      <c r="DD117" s="557"/>
      <c r="DE117" s="557"/>
      <c r="DF117" s="557"/>
      <c r="DG117" s="557"/>
      <c r="DH117" s="557"/>
      <c r="DI117" s="557"/>
      <c r="DJ117" s="557"/>
      <c r="DK117" s="557"/>
      <c r="DL117" s="557"/>
      <c r="DM117" s="557"/>
      <c r="DN117" s="557"/>
      <c r="DO117" s="557"/>
      <c r="DP117" s="557"/>
      <c r="DQ117" s="557"/>
      <c r="DR117" s="557"/>
      <c r="DS117" s="557"/>
      <c r="DT117" s="557"/>
      <c r="DU117" s="557"/>
      <c r="DV117" s="557"/>
      <c r="DW117" s="557"/>
      <c r="DX117" s="557"/>
      <c r="DY117" s="557"/>
      <c r="DZ117" s="557"/>
      <c r="EA117" s="557"/>
      <c r="EB117" s="557"/>
      <c r="EC117" s="557"/>
      <c r="ED117" s="557"/>
      <c r="EE117" s="557"/>
      <c r="EF117" s="557"/>
      <c r="EG117" s="557"/>
      <c r="EH117" s="557"/>
      <c r="EI117" s="557"/>
      <c r="EJ117" s="557"/>
      <c r="EK117" s="557"/>
      <c r="EL117" s="557"/>
      <c r="EM117" s="557"/>
      <c r="EN117" s="557"/>
      <c r="EO117" s="557"/>
      <c r="EP117" s="557"/>
      <c r="EQ117" s="557"/>
      <c r="ER117" s="557"/>
      <c r="ES117" s="557"/>
      <c r="ET117" s="557"/>
      <c r="EU117" s="557"/>
      <c r="EV117" s="557"/>
      <c r="EW117" s="557"/>
      <c r="EX117" s="557"/>
      <c r="EY117" s="557"/>
      <c r="EZ117" s="557"/>
      <c r="FA117" s="557"/>
      <c r="FB117" s="557"/>
      <c r="FC117" s="557"/>
      <c r="FD117" s="557"/>
      <c r="FE117" s="557"/>
      <c r="FF117" s="557"/>
      <c r="FG117" s="557"/>
      <c r="FH117" s="557"/>
      <c r="FI117" s="557"/>
      <c r="FJ117" s="557"/>
      <c r="FK117" s="557"/>
      <c r="FL117" s="557"/>
      <c r="FM117" s="557"/>
      <c r="FN117" s="557"/>
      <c r="FO117" s="557"/>
      <c r="FP117" s="557"/>
      <c r="FQ117" s="557"/>
      <c r="FR117" s="557"/>
      <c r="FS117" s="557"/>
      <c r="FT117" s="557"/>
      <c r="FU117" s="557"/>
      <c r="FV117" s="557"/>
      <c r="FW117" s="557"/>
      <c r="FX117" s="557"/>
      <c r="FY117" s="557"/>
      <c r="FZ117" s="557"/>
      <c r="GA117" s="557"/>
      <c r="GB117" s="557"/>
      <c r="GC117" s="557"/>
      <c r="GD117" s="557"/>
      <c r="GE117" s="557"/>
      <c r="GF117" s="557"/>
      <c r="GG117" s="557"/>
      <c r="GH117" s="557"/>
      <c r="GI117" s="557"/>
      <c r="GJ117" s="557"/>
      <c r="GK117" s="557"/>
      <c r="GL117" s="557"/>
      <c r="GM117" s="557"/>
      <c r="GN117" s="557"/>
    </row>
    <row r="118" s="194" customFormat="true" ht="15" hidden="false" customHeight="true" outlineLevel="0" collapsed="false">
      <c r="A118" s="321"/>
      <c r="B118" s="1"/>
      <c r="C118" s="2"/>
      <c r="D118" s="1"/>
      <c r="E118" s="1"/>
      <c r="F118" s="1"/>
      <c r="G118" s="1"/>
      <c r="H118" s="1"/>
      <c r="I118" s="1"/>
      <c r="J118" s="1"/>
      <c r="K118" s="1"/>
      <c r="L118" s="1"/>
      <c r="M118" s="1"/>
      <c r="N118" s="1"/>
      <c r="O118" s="1"/>
      <c r="P118" s="1"/>
      <c r="Q118" s="1"/>
      <c r="R118" s="1"/>
      <c r="S118" s="1"/>
      <c r="T118" s="1"/>
      <c r="U118" s="1"/>
      <c r="V118" s="557"/>
      <c r="W118" s="557"/>
      <c r="X118" s="557"/>
      <c r="Y118" s="557"/>
      <c r="Z118" s="557"/>
      <c r="AA118" s="557"/>
      <c r="AB118" s="557"/>
      <c r="AC118" s="557"/>
      <c r="AD118" s="557"/>
      <c r="AE118" s="557"/>
      <c r="AF118" s="557"/>
      <c r="AG118" s="557"/>
      <c r="AH118" s="557"/>
      <c r="AI118" s="557"/>
      <c r="AJ118" s="557"/>
      <c r="AK118" s="557"/>
      <c r="AL118" s="557"/>
      <c r="AM118" s="557"/>
      <c r="AN118" s="557"/>
      <c r="AO118" s="1"/>
      <c r="AP118" s="5"/>
      <c r="AQ118" s="1"/>
      <c r="AR118" s="1"/>
      <c r="AS118" s="4"/>
      <c r="AT118" s="5"/>
      <c r="AU118" s="1"/>
      <c r="AV118" s="1"/>
      <c r="AW118" s="1"/>
      <c r="AX118" s="2"/>
      <c r="AY118" s="2"/>
      <c r="AZ118" s="2"/>
      <c r="BA118" s="2"/>
      <c r="BB118" s="1031"/>
      <c r="BC118" s="1130"/>
      <c r="BD118" s="557"/>
      <c r="BE118" s="1"/>
      <c r="BF118" s="557"/>
      <c r="BI118" s="557"/>
      <c r="BJ118" s="557"/>
      <c r="BK118" s="557"/>
      <c r="BL118" s="557"/>
      <c r="BM118" s="557"/>
      <c r="BN118" s="557"/>
      <c r="BO118" s="557"/>
      <c r="BP118" s="557"/>
      <c r="BQ118" s="557"/>
      <c r="BR118" s="557"/>
      <c r="BS118" s="557"/>
      <c r="BT118" s="557"/>
      <c r="CC118" s="557"/>
      <c r="CD118" s="557"/>
      <c r="CE118" s="557"/>
      <c r="CF118" s="557"/>
      <c r="CG118" s="557"/>
      <c r="CH118" s="557"/>
      <c r="CI118" s="557"/>
      <c r="CJ118" s="557"/>
      <c r="CK118" s="572"/>
      <c r="CL118" s="572"/>
      <c r="CM118" s="572"/>
      <c r="CN118" s="572"/>
      <c r="CO118" s="572"/>
      <c r="CP118" s="572"/>
      <c r="CQ118" s="572"/>
      <c r="CR118" s="572"/>
      <c r="CS118" s="557"/>
      <c r="CT118" s="557"/>
      <c r="CU118" s="557"/>
      <c r="CV118" s="557"/>
      <c r="CW118" s="557"/>
      <c r="CX118" s="557"/>
      <c r="CY118" s="1"/>
      <c r="CZ118" s="1"/>
      <c r="DA118" s="557"/>
      <c r="DB118" s="557"/>
      <c r="DC118" s="557"/>
      <c r="DD118" s="557"/>
      <c r="DE118" s="557"/>
      <c r="DF118" s="557"/>
      <c r="DG118" s="557"/>
      <c r="DH118" s="557"/>
      <c r="DI118" s="557"/>
      <c r="DJ118" s="557"/>
      <c r="DK118" s="557"/>
      <c r="DL118" s="557"/>
      <c r="DM118" s="557"/>
      <c r="DN118" s="557"/>
      <c r="DO118" s="557"/>
      <c r="DP118" s="557"/>
      <c r="DQ118" s="557"/>
      <c r="DR118" s="557"/>
      <c r="DS118" s="557"/>
      <c r="DT118" s="557"/>
      <c r="DU118" s="557"/>
      <c r="DV118" s="557"/>
      <c r="DW118" s="557"/>
      <c r="DX118" s="557"/>
      <c r="DY118" s="557"/>
      <c r="DZ118" s="557"/>
      <c r="EA118" s="557"/>
      <c r="EB118" s="557"/>
      <c r="EC118" s="557"/>
      <c r="ED118" s="557"/>
      <c r="EE118" s="557"/>
      <c r="EF118" s="557"/>
      <c r="EG118" s="557"/>
      <c r="EH118" s="557"/>
      <c r="EI118" s="557"/>
      <c r="EJ118" s="557"/>
      <c r="EK118" s="557"/>
      <c r="EL118" s="557"/>
      <c r="EM118" s="557"/>
      <c r="EN118" s="557"/>
      <c r="EO118" s="557"/>
      <c r="EP118" s="557"/>
      <c r="EQ118" s="557"/>
      <c r="ER118" s="557"/>
      <c r="ES118" s="557"/>
      <c r="ET118" s="557"/>
      <c r="EU118" s="557"/>
      <c r="EV118" s="557"/>
      <c r="EW118" s="557"/>
      <c r="EX118" s="557"/>
      <c r="EY118" s="557"/>
      <c r="EZ118" s="557"/>
      <c r="FA118" s="557"/>
      <c r="FB118" s="557"/>
      <c r="FC118" s="557"/>
      <c r="FD118" s="557"/>
      <c r="FE118" s="557"/>
      <c r="FF118" s="557"/>
      <c r="FG118" s="557"/>
      <c r="FH118" s="557"/>
      <c r="FI118" s="557"/>
      <c r="FJ118" s="557"/>
      <c r="FK118" s="557"/>
      <c r="FL118" s="557"/>
      <c r="FM118" s="557"/>
      <c r="FN118" s="557"/>
      <c r="FO118" s="557"/>
      <c r="FP118" s="557"/>
      <c r="FQ118" s="557"/>
      <c r="FR118" s="557"/>
      <c r="FS118" s="557"/>
      <c r="FT118" s="557"/>
      <c r="FU118" s="557"/>
      <c r="FV118" s="557"/>
      <c r="FW118" s="557"/>
      <c r="FX118" s="557"/>
      <c r="FY118" s="557"/>
      <c r="FZ118" s="557"/>
      <c r="GA118" s="557"/>
      <c r="GB118" s="557"/>
      <c r="GC118" s="557"/>
      <c r="GD118" s="557"/>
      <c r="GE118" s="557"/>
      <c r="GF118" s="557"/>
      <c r="GG118" s="557"/>
      <c r="GH118" s="557"/>
      <c r="GI118" s="557"/>
      <c r="GJ118" s="557"/>
      <c r="GK118" s="557"/>
      <c r="GL118" s="557"/>
      <c r="GM118" s="557"/>
      <c r="GN118" s="557"/>
    </row>
    <row r="119" s="194" customFormat="true" ht="15" hidden="false" customHeight="true" outlineLevel="0" collapsed="false">
      <c r="A119" s="321"/>
      <c r="B119" s="1"/>
      <c r="C119" s="2"/>
      <c r="D119" s="1"/>
      <c r="E119" s="1"/>
      <c r="F119" s="1"/>
      <c r="G119" s="1"/>
      <c r="H119" s="1"/>
      <c r="I119" s="1"/>
      <c r="J119" s="1"/>
      <c r="K119" s="1"/>
      <c r="L119" s="1"/>
      <c r="M119" s="1"/>
      <c r="N119" s="1"/>
      <c r="O119" s="1"/>
      <c r="P119" s="1"/>
      <c r="Q119" s="1"/>
      <c r="R119" s="1"/>
      <c r="S119" s="1"/>
      <c r="T119" s="1"/>
      <c r="U119" s="1"/>
      <c r="V119" s="557"/>
      <c r="W119" s="557"/>
      <c r="X119" s="557"/>
      <c r="Y119" s="557"/>
      <c r="Z119" s="557"/>
      <c r="AA119" s="557"/>
      <c r="AB119" s="557"/>
      <c r="AC119" s="557"/>
      <c r="AD119" s="557"/>
      <c r="AE119" s="557"/>
      <c r="AF119" s="557"/>
      <c r="AG119" s="557"/>
      <c r="AH119" s="557"/>
      <c r="AI119" s="1"/>
      <c r="AJ119" s="557"/>
      <c r="AK119" s="557"/>
      <c r="AL119" s="557"/>
      <c r="AM119" s="557"/>
      <c r="AN119" s="557"/>
      <c r="AO119" s="1"/>
      <c r="AP119" s="5"/>
      <c r="AQ119" s="1"/>
      <c r="AR119" s="1"/>
      <c r="AS119" s="4"/>
      <c r="AT119" s="5"/>
      <c r="AU119" s="1"/>
      <c r="AV119" s="1"/>
      <c r="AW119" s="1"/>
      <c r="AX119" s="2"/>
      <c r="AY119" s="2"/>
      <c r="AZ119" s="2"/>
      <c r="BA119" s="2"/>
      <c r="BB119" s="1031"/>
      <c r="BC119" s="1130"/>
      <c r="BD119" s="557"/>
      <c r="BE119" s="1"/>
      <c r="BF119" s="557"/>
      <c r="BI119" s="557"/>
      <c r="BJ119" s="557"/>
      <c r="BK119" s="557"/>
      <c r="BL119" s="557"/>
      <c r="BM119" s="557"/>
      <c r="BN119" s="557"/>
      <c r="BO119" s="557"/>
      <c r="BP119" s="557"/>
      <c r="BQ119" s="557"/>
      <c r="BR119" s="557"/>
      <c r="BS119" s="557"/>
      <c r="BT119" s="557"/>
      <c r="CC119" s="557"/>
      <c r="CD119" s="557"/>
      <c r="CE119" s="557"/>
      <c r="CF119" s="557"/>
      <c r="CG119" s="557"/>
      <c r="CH119" s="557"/>
      <c r="CI119" s="557"/>
      <c r="CJ119" s="557"/>
      <c r="CK119" s="572"/>
      <c r="CL119" s="572"/>
      <c r="CM119" s="572"/>
      <c r="CN119" s="572"/>
      <c r="CO119" s="572"/>
      <c r="CP119" s="572"/>
      <c r="CQ119" s="572"/>
      <c r="CR119" s="572"/>
      <c r="CS119" s="557"/>
      <c r="CT119" s="557"/>
      <c r="CU119" s="557"/>
      <c r="CV119" s="557"/>
      <c r="CW119" s="557"/>
      <c r="CX119" s="557"/>
      <c r="CY119" s="1"/>
      <c r="CZ119" s="1"/>
    </row>
    <row r="120" s="194" customFormat="true" ht="15" hidden="false" customHeight="true" outlineLevel="0" collapsed="false">
      <c r="A120" s="321"/>
      <c r="B120" s="1"/>
      <c r="C120" s="2"/>
      <c r="D120" s="1"/>
      <c r="E120" s="1"/>
      <c r="F120" s="1"/>
      <c r="G120" s="1"/>
      <c r="H120" s="1"/>
      <c r="I120" s="1"/>
      <c r="J120" s="1"/>
      <c r="K120" s="1"/>
      <c r="L120" s="1"/>
      <c r="M120" s="1"/>
      <c r="N120" s="1"/>
      <c r="O120" s="1"/>
      <c r="P120" s="1"/>
      <c r="Q120" s="1"/>
      <c r="R120" s="1"/>
      <c r="S120" s="1"/>
      <c r="T120" s="1"/>
      <c r="U120" s="1"/>
      <c r="V120" s="557"/>
      <c r="W120" s="557"/>
      <c r="X120" s="557"/>
      <c r="Y120" s="557"/>
      <c r="Z120" s="557"/>
      <c r="AA120" s="557"/>
      <c r="AB120" s="557"/>
      <c r="AC120" s="557"/>
      <c r="AD120" s="557"/>
      <c r="AE120" s="557"/>
      <c r="AF120" s="557"/>
      <c r="AG120" s="1"/>
      <c r="AH120" s="1"/>
      <c r="AI120" s="1"/>
      <c r="AJ120" s="1"/>
      <c r="AK120" s="557"/>
      <c r="AL120" s="557"/>
      <c r="AM120" s="557"/>
      <c r="AN120" s="557"/>
      <c r="AO120" s="1"/>
      <c r="AP120" s="5"/>
      <c r="AQ120" s="1"/>
      <c r="AR120" s="1"/>
      <c r="AS120" s="4"/>
      <c r="AT120" s="5"/>
      <c r="AU120" s="1"/>
      <c r="AV120" s="1"/>
      <c r="AW120" s="1"/>
      <c r="AX120" s="2"/>
      <c r="AY120" s="2"/>
      <c r="AZ120" s="2"/>
      <c r="BA120" s="2"/>
      <c r="BB120" s="1031"/>
      <c r="BC120" s="1130"/>
      <c r="BD120" s="557"/>
      <c r="BE120" s="1"/>
      <c r="BF120" s="557"/>
      <c r="BI120" s="557"/>
      <c r="BJ120" s="557"/>
      <c r="BK120" s="557"/>
      <c r="BL120" s="557"/>
      <c r="BM120" s="557"/>
      <c r="BN120" s="557"/>
      <c r="BO120" s="557"/>
      <c r="BP120" s="557"/>
      <c r="BQ120" s="557"/>
      <c r="BR120" s="557"/>
      <c r="BS120" s="557"/>
      <c r="CC120" s="557"/>
      <c r="CD120" s="557"/>
      <c r="CE120" s="557"/>
      <c r="CF120" s="557"/>
      <c r="CG120" s="557"/>
      <c r="CH120" s="557"/>
      <c r="CI120" s="557"/>
      <c r="CJ120" s="557"/>
      <c r="CK120" s="572"/>
      <c r="CL120" s="572"/>
      <c r="CM120" s="572"/>
      <c r="CN120" s="572"/>
      <c r="CO120" s="572"/>
      <c r="CP120" s="572"/>
      <c r="CQ120" s="572"/>
      <c r="CR120" s="572"/>
      <c r="CS120" s="557"/>
      <c r="CT120" s="557"/>
      <c r="CU120" s="557"/>
      <c r="CV120" s="557"/>
      <c r="CW120" s="557"/>
      <c r="CX120" s="557"/>
      <c r="CY120" s="1"/>
      <c r="CZ120" s="1"/>
    </row>
    <row r="121" s="194" customFormat="true" ht="15" hidden="false" customHeight="true" outlineLevel="0" collapsed="false">
      <c r="A121" s="321"/>
      <c r="B121" s="1"/>
      <c r="C121" s="2"/>
      <c r="D121" s="1"/>
      <c r="E121" s="1"/>
      <c r="F121" s="1"/>
      <c r="G121" s="1"/>
      <c r="H121" s="1"/>
      <c r="I121" s="1"/>
      <c r="J121" s="1"/>
      <c r="K121" s="1"/>
      <c r="L121" s="1"/>
      <c r="M121" s="1"/>
      <c r="N121" s="1"/>
      <c r="O121" s="1"/>
      <c r="P121" s="1"/>
      <c r="Q121" s="1"/>
      <c r="R121" s="1"/>
      <c r="S121" s="1"/>
      <c r="T121" s="1"/>
      <c r="U121" s="1"/>
      <c r="V121" s="557"/>
      <c r="W121" s="557"/>
      <c r="X121" s="557"/>
      <c r="Y121" s="557"/>
      <c r="Z121" s="557"/>
      <c r="AA121" s="557"/>
      <c r="AB121" s="557"/>
      <c r="AC121" s="557"/>
      <c r="AD121" s="557"/>
      <c r="AE121" s="557"/>
      <c r="AF121" s="557"/>
      <c r="AG121" s="1"/>
      <c r="AH121" s="1"/>
      <c r="AI121" s="1"/>
      <c r="AJ121" s="1"/>
      <c r="AK121" s="557"/>
      <c r="AL121" s="557"/>
      <c r="AM121" s="557"/>
      <c r="AN121" s="557"/>
      <c r="AO121" s="1"/>
      <c r="AP121" s="5"/>
      <c r="AQ121" s="1"/>
      <c r="AR121" s="1"/>
      <c r="AS121" s="4"/>
      <c r="AT121" s="5"/>
      <c r="AU121" s="1"/>
      <c r="AV121" s="1"/>
      <c r="AW121" s="1"/>
      <c r="AX121" s="2"/>
      <c r="AY121" s="2"/>
      <c r="AZ121" s="2"/>
      <c r="BA121" s="2"/>
      <c r="BB121" s="1031"/>
      <c r="BC121" s="1130"/>
      <c r="BE121" s="1"/>
      <c r="BF121" s="557"/>
      <c r="BI121" s="557"/>
      <c r="BJ121" s="557"/>
      <c r="BK121" s="557"/>
      <c r="BL121" s="557"/>
      <c r="BM121" s="557"/>
      <c r="BN121" s="557"/>
      <c r="BO121" s="557"/>
      <c r="BP121" s="557"/>
      <c r="BQ121" s="557"/>
      <c r="BR121" s="557"/>
      <c r="BS121" s="557"/>
      <c r="CC121" s="557"/>
      <c r="CD121" s="557"/>
      <c r="CE121" s="557"/>
      <c r="CF121" s="557"/>
      <c r="CG121" s="557"/>
      <c r="CH121" s="557"/>
      <c r="CI121" s="557"/>
      <c r="CJ121" s="557"/>
      <c r="CK121" s="572"/>
      <c r="CL121" s="572"/>
      <c r="CM121" s="572"/>
      <c r="CN121" s="572"/>
      <c r="CO121" s="572"/>
      <c r="CP121" s="572"/>
      <c r="CQ121" s="572"/>
      <c r="CR121" s="572"/>
      <c r="CS121" s="557"/>
      <c r="CT121" s="557"/>
      <c r="CU121" s="557"/>
      <c r="CV121" s="557"/>
      <c r="CW121" s="557"/>
      <c r="CX121" s="557"/>
      <c r="CY121" s="1"/>
      <c r="CZ121" s="1"/>
    </row>
    <row r="122" s="194" customFormat="true" ht="15" hidden="false" customHeight="true" outlineLevel="0" collapsed="false">
      <c r="A122" s="321"/>
      <c r="B122" s="1"/>
      <c r="C122" s="2"/>
      <c r="D122" s="1"/>
      <c r="E122" s="1"/>
      <c r="F122" s="1"/>
      <c r="G122" s="1"/>
      <c r="H122" s="1"/>
      <c r="I122" s="1"/>
      <c r="J122" s="1"/>
      <c r="K122" s="1"/>
      <c r="L122" s="1"/>
      <c r="M122" s="1"/>
      <c r="N122" s="1"/>
      <c r="O122" s="1"/>
      <c r="P122" s="1"/>
      <c r="Q122" s="1"/>
      <c r="R122" s="1"/>
      <c r="S122" s="1"/>
      <c r="T122" s="1"/>
      <c r="U122" s="1"/>
      <c r="V122" s="557"/>
      <c r="W122" s="557"/>
      <c r="X122" s="557"/>
      <c r="Y122" s="557"/>
      <c r="AA122" s="557"/>
      <c r="AB122" s="557"/>
      <c r="AC122" s="557"/>
      <c r="AD122" s="557"/>
      <c r="AE122" s="557"/>
      <c r="AF122" s="1"/>
      <c r="AG122" s="1"/>
      <c r="AH122" s="1"/>
      <c r="AI122" s="1"/>
      <c r="AJ122" s="1"/>
      <c r="AK122" s="557"/>
      <c r="AL122" s="557"/>
      <c r="AM122" s="557"/>
      <c r="AN122" s="557"/>
      <c r="AO122" s="1"/>
      <c r="AP122" s="5"/>
      <c r="AQ122" s="1"/>
      <c r="AR122" s="1"/>
      <c r="AS122" s="4"/>
      <c r="AT122" s="5"/>
      <c r="AU122" s="1"/>
      <c r="AV122" s="1"/>
      <c r="AW122" s="1"/>
      <c r="AX122" s="2"/>
      <c r="AY122" s="2"/>
      <c r="AZ122" s="2"/>
      <c r="BA122" s="2"/>
      <c r="BB122" s="1031"/>
      <c r="BC122" s="1130"/>
      <c r="BE122" s="1"/>
      <c r="BF122" s="557"/>
      <c r="BI122" s="557"/>
      <c r="BJ122" s="557"/>
      <c r="BK122" s="557"/>
      <c r="BL122" s="557"/>
      <c r="BM122" s="557"/>
      <c r="BN122" s="557"/>
      <c r="BO122" s="557"/>
      <c r="BP122" s="557"/>
      <c r="BQ122" s="557"/>
      <c r="BR122" s="557"/>
      <c r="BS122" s="557"/>
      <c r="CC122" s="557"/>
      <c r="CD122" s="557"/>
      <c r="CE122" s="557"/>
      <c r="CF122" s="557"/>
      <c r="CG122" s="557"/>
      <c r="CH122" s="557"/>
      <c r="CI122" s="557"/>
      <c r="CJ122" s="557"/>
      <c r="CK122" s="572"/>
      <c r="CL122" s="572"/>
      <c r="CM122" s="572"/>
      <c r="CN122" s="572"/>
      <c r="CO122" s="572"/>
      <c r="CP122" s="572"/>
      <c r="CQ122" s="572"/>
      <c r="CR122" s="572"/>
      <c r="CS122" s="557"/>
      <c r="CT122" s="557"/>
      <c r="CU122" s="557"/>
      <c r="CV122" s="557"/>
      <c r="CW122" s="557"/>
      <c r="CX122" s="557"/>
      <c r="CY122" s="1"/>
      <c r="CZ122" s="1"/>
    </row>
    <row r="123" s="194" customFormat="true" ht="15" hidden="false" customHeight="true" outlineLevel="0" collapsed="false">
      <c r="A123" s="321"/>
      <c r="B123" s="1"/>
      <c r="C123" s="2"/>
      <c r="D123" s="1"/>
      <c r="E123" s="1"/>
      <c r="F123" s="1"/>
      <c r="G123" s="1"/>
      <c r="H123" s="1"/>
      <c r="I123" s="1"/>
      <c r="J123" s="1"/>
      <c r="K123" s="1"/>
      <c r="L123" s="1"/>
      <c r="M123" s="1"/>
      <c r="N123" s="1"/>
      <c r="O123" s="1"/>
      <c r="P123" s="1"/>
      <c r="Q123" s="1"/>
      <c r="R123" s="1"/>
      <c r="S123" s="1"/>
      <c r="T123" s="1"/>
      <c r="U123" s="1"/>
      <c r="V123" s="1"/>
      <c r="W123" s="3"/>
      <c r="X123" s="1"/>
      <c r="Y123" s="1"/>
      <c r="Z123" s="1"/>
      <c r="AD123" s="557"/>
      <c r="AE123" s="557"/>
      <c r="AF123" s="1"/>
      <c r="AG123" s="1"/>
      <c r="AH123" s="1"/>
      <c r="AI123" s="1"/>
      <c r="AJ123" s="1"/>
      <c r="AK123" s="4"/>
      <c r="AL123" s="1"/>
      <c r="AM123" s="1"/>
      <c r="AN123" s="1"/>
      <c r="AO123" s="1"/>
      <c r="AP123" s="5"/>
      <c r="AQ123" s="1"/>
      <c r="AR123" s="1"/>
      <c r="AS123" s="4"/>
      <c r="AT123" s="5"/>
      <c r="AU123" s="1"/>
      <c r="AV123" s="1"/>
      <c r="AW123" s="1"/>
      <c r="AX123" s="2"/>
      <c r="AY123" s="2"/>
      <c r="AZ123" s="2"/>
      <c r="BA123" s="2"/>
      <c r="BB123" s="1031"/>
      <c r="BC123" s="1032"/>
      <c r="BD123" s="1"/>
      <c r="BE123" s="1"/>
      <c r="BF123" s="557"/>
      <c r="BI123" s="557"/>
      <c r="BQ123" s="557"/>
      <c r="BR123" s="557"/>
      <c r="BS123" s="557"/>
      <c r="BT123" s="557"/>
      <c r="CC123" s="557"/>
      <c r="CD123" s="557"/>
      <c r="CE123" s="557"/>
      <c r="CF123" s="557"/>
      <c r="CG123" s="557"/>
      <c r="CH123" s="557"/>
      <c r="CI123" s="557"/>
      <c r="CJ123" s="557"/>
      <c r="CK123" s="572"/>
      <c r="CL123" s="572"/>
      <c r="CM123" s="572"/>
      <c r="CN123" s="572"/>
      <c r="CO123" s="572"/>
      <c r="CP123" s="572"/>
      <c r="CQ123" s="572"/>
      <c r="CR123" s="572"/>
      <c r="CS123" s="557"/>
      <c r="CT123" s="557"/>
      <c r="CU123" s="557"/>
      <c r="CV123" s="557"/>
      <c r="CW123" s="557"/>
      <c r="CX123" s="557"/>
      <c r="CY123" s="1"/>
      <c r="CZ123" s="1"/>
    </row>
    <row r="124" s="194" customFormat="true" ht="15" hidden="false" customHeight="true" outlineLevel="0" collapsed="false">
      <c r="A124" s="321"/>
      <c r="B124" s="1"/>
      <c r="C124" s="2"/>
      <c r="D124" s="1"/>
      <c r="E124" s="1"/>
      <c r="F124" s="1"/>
      <c r="G124" s="1"/>
      <c r="H124" s="1"/>
      <c r="I124" s="1"/>
      <c r="J124" s="1"/>
      <c r="K124" s="1"/>
      <c r="L124" s="1"/>
      <c r="M124" s="1"/>
      <c r="N124" s="1"/>
      <c r="O124" s="1"/>
      <c r="P124" s="1"/>
      <c r="Q124" s="1"/>
      <c r="R124" s="1"/>
      <c r="S124" s="1"/>
      <c r="T124" s="1"/>
      <c r="U124" s="1"/>
      <c r="V124" s="1"/>
      <c r="W124" s="3"/>
      <c r="X124" s="1"/>
      <c r="Y124" s="1"/>
      <c r="Z124" s="1"/>
      <c r="AA124" s="1"/>
      <c r="AB124" s="1"/>
      <c r="AC124" s="1"/>
      <c r="AD124" s="1"/>
      <c r="AE124" s="1"/>
      <c r="AF124" s="1"/>
      <c r="AG124" s="1"/>
      <c r="AH124" s="1"/>
      <c r="AI124" s="1"/>
      <c r="AJ124" s="1"/>
      <c r="AK124" s="4"/>
      <c r="AL124" s="1"/>
      <c r="AM124" s="1"/>
      <c r="AN124" s="1"/>
      <c r="AO124" s="1"/>
      <c r="AP124" s="5"/>
      <c r="AQ124" s="1"/>
      <c r="AR124" s="1"/>
      <c r="AS124" s="4"/>
      <c r="AT124" s="5"/>
      <c r="AU124" s="1"/>
      <c r="AV124" s="1"/>
      <c r="AW124" s="1"/>
      <c r="AX124" s="2"/>
      <c r="AY124" s="2"/>
      <c r="AZ124" s="2"/>
      <c r="BA124" s="2"/>
      <c r="BB124" s="1031"/>
      <c r="BC124" s="1032"/>
      <c r="BD124" s="1"/>
      <c r="BE124" s="1"/>
      <c r="BF124" s="1"/>
      <c r="BI124" s="557"/>
      <c r="BR124" s="557"/>
      <c r="BS124" s="557"/>
      <c r="BT124" s="557"/>
      <c r="CC124" s="557"/>
      <c r="CD124" s="557"/>
      <c r="CE124" s="557"/>
      <c r="CF124" s="557"/>
      <c r="CG124" s="557"/>
      <c r="CH124" s="557"/>
      <c r="CI124" s="557"/>
      <c r="CJ124" s="557"/>
      <c r="CK124" s="572"/>
      <c r="CL124" s="572"/>
      <c r="CM124" s="572"/>
      <c r="CN124" s="572"/>
      <c r="CO124" s="572"/>
      <c r="CP124" s="572"/>
      <c r="CQ124" s="572"/>
      <c r="CV124" s="557"/>
      <c r="CW124" s="557"/>
      <c r="CX124" s="557"/>
      <c r="CY124" s="1"/>
      <c r="CZ124" s="1"/>
    </row>
    <row r="125" s="194" customFormat="true" ht="15" hidden="false" customHeight="true" outlineLevel="0" collapsed="false">
      <c r="A125" s="321"/>
      <c r="B125" s="1"/>
      <c r="C125" s="2"/>
      <c r="D125" s="1"/>
      <c r="E125" s="1"/>
      <c r="F125" s="1"/>
      <c r="G125" s="1"/>
      <c r="H125" s="1"/>
      <c r="I125" s="1"/>
      <c r="J125" s="1"/>
      <c r="K125" s="1"/>
      <c r="L125" s="1"/>
      <c r="M125" s="1"/>
      <c r="N125" s="1"/>
      <c r="O125" s="1"/>
      <c r="P125" s="1"/>
      <c r="Q125" s="1"/>
      <c r="R125" s="1"/>
      <c r="S125" s="1"/>
      <c r="T125" s="1"/>
      <c r="U125" s="1"/>
      <c r="V125" s="1"/>
      <c r="W125" s="3"/>
      <c r="X125" s="1"/>
      <c r="Y125" s="1"/>
      <c r="Z125" s="1"/>
      <c r="AA125" s="1"/>
      <c r="AB125" s="1"/>
      <c r="AC125" s="1"/>
      <c r="AD125" s="1"/>
      <c r="AE125" s="1"/>
      <c r="AF125" s="1"/>
      <c r="AG125" s="1"/>
      <c r="AH125" s="1"/>
      <c r="AI125" s="1"/>
      <c r="AJ125" s="1"/>
      <c r="AK125" s="4"/>
      <c r="AL125" s="1"/>
      <c r="AM125" s="1"/>
      <c r="AN125" s="1"/>
      <c r="AO125" s="1"/>
      <c r="AP125" s="5"/>
      <c r="AQ125" s="1"/>
      <c r="AR125" s="1"/>
      <c r="AS125" s="4"/>
      <c r="AT125" s="5"/>
      <c r="AU125" s="1"/>
      <c r="AV125" s="1"/>
      <c r="AW125" s="1"/>
      <c r="AX125" s="2"/>
      <c r="AY125" s="2"/>
      <c r="AZ125" s="2"/>
      <c r="BA125" s="2"/>
      <c r="BB125" s="1031"/>
      <c r="BC125" s="1032"/>
      <c r="BD125" s="1"/>
      <c r="BE125" s="1"/>
      <c r="BF125" s="1"/>
      <c r="BI125" s="557"/>
      <c r="BR125" s="557"/>
      <c r="BS125" s="557"/>
      <c r="BT125" s="557"/>
      <c r="CC125" s="557"/>
      <c r="CD125" s="557"/>
      <c r="CE125" s="557"/>
      <c r="CF125" s="557"/>
      <c r="CG125" s="557"/>
      <c r="CH125" s="557"/>
      <c r="CI125" s="557"/>
      <c r="CJ125" s="557"/>
      <c r="CK125" s="572"/>
      <c r="CL125" s="572"/>
      <c r="CM125" s="572"/>
      <c r="CN125" s="572"/>
      <c r="CO125" s="572"/>
      <c r="CP125" s="572"/>
      <c r="CQ125" s="572"/>
      <c r="CV125" s="557"/>
      <c r="CW125" s="557"/>
      <c r="CX125" s="557"/>
      <c r="CY125" s="1"/>
      <c r="CZ125" s="1"/>
    </row>
    <row r="126" s="194" customFormat="true" ht="15" hidden="false" customHeight="true" outlineLevel="0" collapsed="false">
      <c r="A126" s="321"/>
      <c r="B126" s="1"/>
      <c r="C126" s="2"/>
      <c r="D126" s="1"/>
      <c r="E126" s="1"/>
      <c r="F126" s="1"/>
      <c r="G126" s="1"/>
      <c r="H126" s="1"/>
      <c r="I126" s="1"/>
      <c r="J126" s="1"/>
      <c r="K126" s="1"/>
      <c r="L126" s="1"/>
      <c r="M126" s="1"/>
      <c r="N126" s="1"/>
      <c r="O126" s="1"/>
      <c r="P126" s="1"/>
      <c r="Q126" s="1"/>
      <c r="R126" s="1"/>
      <c r="S126" s="1"/>
      <c r="T126" s="1"/>
      <c r="U126" s="1"/>
      <c r="V126" s="1"/>
      <c r="W126" s="3"/>
      <c r="X126" s="1"/>
      <c r="Y126" s="1"/>
      <c r="Z126" s="1"/>
      <c r="AA126" s="1"/>
      <c r="AB126" s="1"/>
      <c r="AC126" s="1"/>
      <c r="AD126" s="1"/>
      <c r="AE126" s="1"/>
      <c r="AF126" s="1"/>
      <c r="AG126" s="1"/>
      <c r="AH126" s="1"/>
      <c r="AI126" s="1"/>
      <c r="AJ126" s="1"/>
      <c r="AK126" s="4"/>
      <c r="AL126" s="1"/>
      <c r="AM126" s="1"/>
      <c r="AN126" s="1"/>
      <c r="AO126" s="1"/>
      <c r="AP126" s="5"/>
      <c r="AQ126" s="1"/>
      <c r="AR126" s="1"/>
      <c r="AS126" s="4"/>
      <c r="AT126" s="5"/>
      <c r="AU126" s="1"/>
      <c r="AV126" s="1"/>
      <c r="AW126" s="1"/>
      <c r="AX126" s="2"/>
      <c r="AY126" s="2"/>
      <c r="AZ126" s="2"/>
      <c r="BA126" s="2"/>
      <c r="BB126" s="1031"/>
      <c r="BC126" s="1032"/>
      <c r="BD126" s="1"/>
      <c r="BE126" s="1"/>
      <c r="BF126" s="1"/>
      <c r="BJ126" s="557"/>
      <c r="BK126" s="557"/>
      <c r="BL126" s="557"/>
      <c r="BM126" s="557"/>
      <c r="BN126" s="557"/>
      <c r="BO126" s="557"/>
      <c r="BP126" s="557"/>
      <c r="BR126" s="557"/>
      <c r="BS126" s="557"/>
      <c r="BT126" s="557"/>
      <c r="CC126" s="557"/>
      <c r="CD126" s="557"/>
      <c r="CE126" s="557"/>
      <c r="CF126" s="557"/>
      <c r="CG126" s="557"/>
      <c r="CH126" s="557"/>
      <c r="CI126" s="557"/>
      <c r="CJ126" s="557"/>
      <c r="CK126" s="572"/>
      <c r="CL126" s="572"/>
      <c r="CM126" s="572"/>
      <c r="CN126" s="572"/>
      <c r="CO126" s="572"/>
      <c r="CP126" s="572"/>
      <c r="CQ126" s="572"/>
      <c r="CR126" s="572"/>
      <c r="CS126" s="572"/>
      <c r="CT126" s="572"/>
      <c r="CU126" s="572"/>
      <c r="CY126" s="1"/>
      <c r="CZ126" s="1"/>
    </row>
    <row r="127" s="194" customFormat="true" ht="15" hidden="false" customHeight="true" outlineLevel="0" collapsed="false">
      <c r="A127" s="321"/>
      <c r="B127" s="1"/>
      <c r="C127" s="2"/>
      <c r="D127" s="1"/>
      <c r="E127" s="1"/>
      <c r="F127" s="1"/>
      <c r="G127" s="1"/>
      <c r="H127" s="1"/>
      <c r="I127" s="1"/>
      <c r="J127" s="1"/>
      <c r="K127" s="1"/>
      <c r="L127" s="1"/>
      <c r="M127" s="1"/>
      <c r="N127" s="1"/>
      <c r="O127" s="1"/>
      <c r="P127" s="1"/>
      <c r="Q127" s="1"/>
      <c r="R127" s="1"/>
      <c r="S127" s="1"/>
      <c r="T127" s="1"/>
      <c r="U127" s="1"/>
      <c r="V127" s="1"/>
      <c r="W127" s="3"/>
      <c r="X127" s="1"/>
      <c r="Y127" s="1"/>
      <c r="Z127" s="1"/>
      <c r="AA127" s="1"/>
      <c r="AB127" s="1"/>
      <c r="AC127" s="1"/>
      <c r="AD127" s="1"/>
      <c r="AE127" s="1"/>
      <c r="AF127" s="1"/>
      <c r="AG127" s="1"/>
      <c r="AH127" s="1"/>
      <c r="AI127" s="1"/>
      <c r="AJ127" s="1"/>
      <c r="AK127" s="4"/>
      <c r="AL127" s="1"/>
      <c r="AM127" s="1"/>
      <c r="AN127" s="1"/>
      <c r="AO127" s="1"/>
      <c r="AP127" s="5"/>
      <c r="AQ127" s="1"/>
      <c r="AR127" s="1"/>
      <c r="AS127" s="4"/>
      <c r="AT127" s="5"/>
      <c r="AU127" s="1"/>
      <c r="AV127" s="1"/>
      <c r="AW127" s="1"/>
      <c r="AX127" s="2"/>
      <c r="AY127" s="2"/>
      <c r="AZ127" s="2"/>
      <c r="BA127" s="2"/>
      <c r="BB127" s="1031"/>
      <c r="BC127" s="1032"/>
      <c r="BD127" s="1"/>
      <c r="BE127" s="1"/>
      <c r="BF127" s="1"/>
      <c r="BJ127" s="557"/>
      <c r="BK127" s="557"/>
      <c r="BL127" s="557"/>
      <c r="BM127" s="557"/>
      <c r="BN127" s="557"/>
      <c r="BO127" s="557"/>
      <c r="BP127" s="557"/>
      <c r="BQ127" s="557"/>
      <c r="BR127" s="557"/>
      <c r="BS127" s="557"/>
      <c r="BT127" s="557"/>
      <c r="CD127" s="557"/>
      <c r="CE127" s="557"/>
      <c r="CF127" s="557"/>
      <c r="CG127" s="557"/>
      <c r="CH127" s="557"/>
      <c r="CI127" s="557"/>
      <c r="CJ127" s="557"/>
      <c r="CK127" s="572"/>
      <c r="CL127" s="572"/>
      <c r="CM127" s="572"/>
      <c r="CN127" s="572"/>
      <c r="CO127" s="572"/>
      <c r="CP127" s="572"/>
      <c r="CY127" s="1"/>
      <c r="CZ127" s="1"/>
    </row>
    <row r="128" s="194" customFormat="true" ht="15" hidden="false" customHeight="true" outlineLevel="0" collapsed="false">
      <c r="A128" s="321"/>
      <c r="B128" s="1"/>
      <c r="C128" s="2"/>
      <c r="D128" s="1"/>
      <c r="E128" s="1"/>
      <c r="F128" s="1"/>
      <c r="G128" s="1"/>
      <c r="H128" s="1"/>
      <c r="I128" s="1"/>
      <c r="J128" s="1"/>
      <c r="K128" s="1"/>
      <c r="L128" s="1"/>
      <c r="M128" s="1"/>
      <c r="N128" s="1"/>
      <c r="O128" s="1"/>
      <c r="P128" s="1"/>
      <c r="Q128" s="1"/>
      <c r="R128" s="1"/>
      <c r="S128" s="1"/>
      <c r="T128" s="1"/>
      <c r="U128" s="1"/>
      <c r="V128" s="1"/>
      <c r="W128" s="3"/>
      <c r="X128" s="1"/>
      <c r="Y128" s="1"/>
      <c r="Z128" s="1"/>
      <c r="AA128" s="1"/>
      <c r="AB128" s="1"/>
      <c r="AC128" s="1"/>
      <c r="AD128" s="1"/>
      <c r="AE128" s="1"/>
      <c r="AF128" s="1"/>
      <c r="AG128" s="1"/>
      <c r="AH128" s="1"/>
      <c r="AI128" s="1"/>
      <c r="AJ128" s="1"/>
      <c r="AK128" s="4"/>
      <c r="AL128" s="1"/>
      <c r="AM128" s="1"/>
      <c r="AN128" s="1"/>
      <c r="AO128" s="1"/>
      <c r="AP128" s="5"/>
      <c r="AQ128" s="1"/>
      <c r="AR128" s="1"/>
      <c r="AS128" s="4"/>
      <c r="AT128" s="5"/>
      <c r="AU128" s="1"/>
      <c r="AV128" s="1"/>
      <c r="AW128" s="1"/>
      <c r="AX128" s="2"/>
      <c r="AY128" s="2"/>
      <c r="AZ128" s="2"/>
      <c r="BA128" s="2"/>
      <c r="BB128" s="1031"/>
      <c r="BC128" s="1032"/>
      <c r="BD128" s="1"/>
      <c r="BE128" s="1"/>
      <c r="BF128" s="1"/>
      <c r="BJ128" s="557"/>
      <c r="BK128" s="557"/>
      <c r="BL128" s="557"/>
      <c r="BM128" s="557"/>
      <c r="BN128" s="557"/>
      <c r="BO128" s="557"/>
      <c r="BP128" s="557"/>
      <c r="BQ128" s="557"/>
      <c r="BS128" s="557"/>
      <c r="BT128" s="557"/>
      <c r="CD128" s="557"/>
      <c r="CE128" s="557"/>
      <c r="CF128" s="557"/>
      <c r="CG128" s="557"/>
      <c r="CH128" s="557"/>
      <c r="CI128" s="557"/>
      <c r="CJ128" s="557"/>
      <c r="CK128" s="572"/>
      <c r="CL128" s="572"/>
      <c r="CM128" s="572"/>
      <c r="CN128" s="572"/>
      <c r="CO128" s="572"/>
      <c r="CY128" s="1"/>
      <c r="CZ128" s="1"/>
    </row>
    <row r="129" s="194" customFormat="true" ht="15" hidden="false" customHeight="true" outlineLevel="0" collapsed="false">
      <c r="A129" s="321"/>
      <c r="B129" s="1"/>
      <c r="C129" s="2"/>
      <c r="D129" s="1"/>
      <c r="E129" s="1"/>
      <c r="F129" s="1"/>
      <c r="G129" s="1"/>
      <c r="H129" s="1"/>
      <c r="I129" s="1"/>
      <c r="J129" s="1"/>
      <c r="K129" s="1"/>
      <c r="L129" s="1"/>
      <c r="M129" s="1"/>
      <c r="N129" s="1"/>
      <c r="O129" s="1"/>
      <c r="P129" s="1"/>
      <c r="Q129" s="1"/>
      <c r="R129" s="1"/>
      <c r="S129" s="1"/>
      <c r="T129" s="1"/>
      <c r="U129" s="1"/>
      <c r="V129" s="1"/>
      <c r="W129" s="3"/>
      <c r="X129" s="1"/>
      <c r="Y129" s="1"/>
      <c r="Z129" s="1"/>
      <c r="AA129" s="1"/>
      <c r="AB129" s="1"/>
      <c r="AC129" s="1"/>
      <c r="AD129" s="1"/>
      <c r="AE129" s="1"/>
      <c r="AF129" s="1"/>
      <c r="AG129" s="1"/>
      <c r="AH129" s="1"/>
      <c r="AI129" s="1"/>
      <c r="AJ129" s="1"/>
      <c r="AK129" s="4"/>
      <c r="AL129" s="1"/>
      <c r="AM129" s="1"/>
      <c r="AN129" s="1"/>
      <c r="AO129" s="1"/>
      <c r="AP129" s="5"/>
      <c r="AQ129" s="1"/>
      <c r="AR129" s="1"/>
      <c r="AS129" s="4"/>
      <c r="AT129" s="5"/>
      <c r="AU129" s="1"/>
      <c r="AV129" s="1"/>
      <c r="AW129" s="1"/>
      <c r="AX129" s="2"/>
      <c r="AY129" s="2"/>
      <c r="AZ129" s="2"/>
      <c r="BA129" s="2"/>
      <c r="BB129" s="1031"/>
      <c r="BC129" s="1032"/>
      <c r="BD129" s="1"/>
      <c r="BE129" s="1"/>
      <c r="BF129" s="1"/>
      <c r="BI129" s="557"/>
      <c r="BJ129" s="557"/>
      <c r="BK129" s="557"/>
      <c r="BL129" s="557"/>
      <c r="BM129" s="557"/>
      <c r="BN129" s="557"/>
      <c r="BO129" s="557"/>
      <c r="BP129" s="557"/>
      <c r="BQ129" s="557"/>
      <c r="BS129" s="557"/>
      <c r="BT129" s="557"/>
      <c r="CD129" s="557"/>
      <c r="CE129" s="557"/>
      <c r="CF129" s="557"/>
      <c r="CG129" s="557"/>
      <c r="CH129" s="557"/>
      <c r="CI129" s="557"/>
      <c r="CJ129" s="557"/>
      <c r="CK129" s="572"/>
      <c r="CL129" s="572"/>
      <c r="CM129" s="572"/>
      <c r="CN129" s="572"/>
      <c r="CO129" s="572"/>
      <c r="CY129" s="1"/>
      <c r="CZ129" s="1"/>
    </row>
    <row r="130" s="194" customFormat="true" ht="15" hidden="false" customHeight="true" outlineLevel="0" collapsed="false">
      <c r="A130" s="321"/>
      <c r="B130" s="1"/>
      <c r="C130" s="2"/>
      <c r="D130" s="1"/>
      <c r="E130" s="1"/>
      <c r="F130" s="1"/>
      <c r="G130" s="1"/>
      <c r="H130" s="1"/>
      <c r="I130" s="1"/>
      <c r="J130" s="1"/>
      <c r="K130" s="1"/>
      <c r="L130" s="1"/>
      <c r="M130" s="1"/>
      <c r="N130" s="1"/>
      <c r="O130" s="1"/>
      <c r="P130" s="1"/>
      <c r="Q130" s="1"/>
      <c r="R130" s="1"/>
      <c r="S130" s="1"/>
      <c r="T130" s="1"/>
      <c r="U130" s="1"/>
      <c r="V130" s="1"/>
      <c r="W130" s="3"/>
      <c r="X130" s="1"/>
      <c r="Y130" s="1"/>
      <c r="Z130" s="1"/>
      <c r="AA130" s="1"/>
      <c r="AB130" s="1"/>
      <c r="AC130" s="1"/>
      <c r="AD130" s="1"/>
      <c r="AE130" s="1"/>
      <c r="AF130" s="1"/>
      <c r="AG130" s="1"/>
      <c r="AH130" s="1"/>
      <c r="AI130" s="1"/>
      <c r="AJ130" s="1"/>
      <c r="AK130" s="4"/>
      <c r="AL130" s="1"/>
      <c r="AM130" s="1"/>
      <c r="AN130" s="1"/>
      <c r="AO130" s="1"/>
      <c r="AP130" s="5"/>
      <c r="AQ130" s="1"/>
      <c r="AR130" s="1"/>
      <c r="AS130" s="4"/>
      <c r="AT130" s="5"/>
      <c r="AU130" s="1"/>
      <c r="AV130" s="1"/>
      <c r="AW130" s="1"/>
      <c r="AX130" s="2"/>
      <c r="AY130" s="2"/>
      <c r="AZ130" s="2"/>
      <c r="BA130" s="2"/>
      <c r="BB130" s="1031"/>
      <c r="BC130" s="1032"/>
      <c r="BD130" s="1"/>
      <c r="BE130" s="1"/>
      <c r="BF130" s="1"/>
      <c r="BI130" s="557"/>
      <c r="BJ130" s="557"/>
      <c r="BK130" s="557"/>
      <c r="BL130" s="557"/>
      <c r="BM130" s="557"/>
      <c r="BN130" s="557"/>
      <c r="BO130" s="557"/>
      <c r="BP130" s="557"/>
      <c r="BQ130" s="557"/>
      <c r="BS130" s="557"/>
      <c r="BT130" s="557"/>
      <c r="BU130" s="1"/>
      <c r="BV130" s="1"/>
      <c r="BW130" s="1"/>
      <c r="BX130" s="1"/>
      <c r="BY130" s="1"/>
      <c r="BZ130" s="1"/>
      <c r="CA130" s="1"/>
      <c r="CD130" s="557"/>
      <c r="CE130" s="557"/>
      <c r="CF130" s="557"/>
      <c r="CG130" s="557"/>
      <c r="CH130" s="557"/>
      <c r="CI130" s="557"/>
      <c r="CJ130" s="557"/>
      <c r="CK130" s="572"/>
      <c r="CL130" s="572"/>
      <c r="CM130" s="572"/>
      <c r="CO130" s="572"/>
      <c r="CY130" s="1"/>
      <c r="CZ130" s="1"/>
    </row>
    <row r="131" s="194" customFormat="true" ht="15" hidden="false" customHeight="true" outlineLevel="0" collapsed="false">
      <c r="A131" s="321"/>
      <c r="B131" s="1"/>
      <c r="C131" s="2"/>
      <c r="D131" s="1"/>
      <c r="E131" s="1"/>
      <c r="F131" s="1"/>
      <c r="G131" s="1"/>
      <c r="H131" s="1"/>
      <c r="I131" s="1"/>
      <c r="J131" s="1"/>
      <c r="K131" s="1"/>
      <c r="L131" s="1"/>
      <c r="M131" s="1"/>
      <c r="N131" s="1"/>
      <c r="O131" s="1"/>
      <c r="P131" s="1"/>
      <c r="Q131" s="1"/>
      <c r="R131" s="1"/>
      <c r="S131" s="1"/>
      <c r="T131" s="1"/>
      <c r="U131" s="1"/>
      <c r="V131" s="1"/>
      <c r="W131" s="3"/>
      <c r="X131" s="1"/>
      <c r="Y131" s="1"/>
      <c r="Z131" s="1"/>
      <c r="AA131" s="1"/>
      <c r="AB131" s="1"/>
      <c r="AC131" s="1"/>
      <c r="AD131" s="1"/>
      <c r="AE131" s="1"/>
      <c r="AF131" s="1"/>
      <c r="AG131" s="1"/>
      <c r="AH131" s="1"/>
      <c r="AI131" s="1"/>
      <c r="AJ131" s="1"/>
      <c r="AK131" s="4"/>
      <c r="AL131" s="1"/>
      <c r="AM131" s="1"/>
      <c r="AN131" s="1"/>
      <c r="AO131" s="1"/>
      <c r="AP131" s="5"/>
      <c r="AQ131" s="1"/>
      <c r="AR131" s="1"/>
      <c r="AS131" s="4"/>
      <c r="AT131" s="5"/>
      <c r="AU131" s="1"/>
      <c r="AV131" s="1"/>
      <c r="AW131" s="1"/>
      <c r="AX131" s="2"/>
      <c r="AY131" s="2"/>
      <c r="AZ131" s="2"/>
      <c r="BA131" s="2"/>
      <c r="BB131" s="1031"/>
      <c r="BC131" s="1032"/>
      <c r="BD131" s="1"/>
      <c r="BE131" s="1"/>
      <c r="BF131" s="1"/>
      <c r="BI131" s="557"/>
      <c r="BJ131" s="557"/>
      <c r="BK131" s="557"/>
      <c r="BL131" s="557"/>
      <c r="BM131" s="557"/>
      <c r="BN131" s="557"/>
      <c r="BO131" s="557"/>
      <c r="BP131" s="557"/>
      <c r="BQ131" s="557"/>
      <c r="BR131" s="557"/>
      <c r="BT131" s="557"/>
      <c r="BU131" s="1"/>
      <c r="BV131" s="1"/>
      <c r="BW131" s="1"/>
      <c r="BX131" s="1"/>
      <c r="BY131" s="1"/>
      <c r="BZ131" s="1"/>
      <c r="CA131" s="1"/>
      <c r="CB131" s="1"/>
      <c r="CE131" s="557"/>
      <c r="CF131" s="557"/>
      <c r="CG131" s="557"/>
      <c r="CH131" s="557"/>
      <c r="CI131" s="557"/>
      <c r="CJ131" s="557"/>
      <c r="CK131" s="572"/>
      <c r="CL131" s="572"/>
      <c r="CM131" s="572"/>
      <c r="CP131" s="572"/>
      <c r="CY131" s="1"/>
      <c r="CZ131" s="1"/>
    </row>
    <row r="132" customFormat="false" ht="15" hidden="false" customHeight="true" outlineLevel="0" collapsed="false">
      <c r="BI132" s="557"/>
      <c r="BJ132" s="557"/>
      <c r="BK132" s="557"/>
      <c r="BL132" s="557"/>
      <c r="BM132" s="557"/>
      <c r="BN132" s="557"/>
      <c r="BO132" s="557"/>
      <c r="BP132" s="557"/>
      <c r="BQ132" s="557"/>
      <c r="BR132" s="557"/>
      <c r="BS132" s="194"/>
      <c r="BT132" s="557"/>
      <c r="CC132" s="194"/>
      <c r="CD132" s="194"/>
      <c r="CE132" s="557"/>
      <c r="CF132" s="557"/>
      <c r="CG132" s="557"/>
      <c r="CH132" s="557"/>
      <c r="CI132" s="557"/>
      <c r="CJ132" s="557"/>
      <c r="CK132" s="572"/>
      <c r="CL132" s="572"/>
      <c r="CM132" s="572"/>
      <c r="CN132" s="194"/>
      <c r="CO132" s="194"/>
      <c r="CP132" s="572"/>
      <c r="CQ132" s="194"/>
      <c r="CR132" s="194"/>
      <c r="CS132" s="194"/>
      <c r="CT132" s="194"/>
      <c r="CU132" s="194"/>
      <c r="CV132" s="194"/>
      <c r="CW132" s="194"/>
      <c r="CX132" s="194"/>
    </row>
    <row r="133" customFormat="false" ht="15" hidden="false" customHeight="true" outlineLevel="0" collapsed="false">
      <c r="BI133" s="557"/>
      <c r="BJ133" s="557"/>
      <c r="BK133" s="557"/>
      <c r="BL133" s="557"/>
      <c r="BM133" s="557"/>
      <c r="BN133" s="557"/>
      <c r="BO133" s="557"/>
      <c r="BP133" s="557"/>
      <c r="BQ133" s="557"/>
      <c r="BR133" s="557"/>
      <c r="BS133" s="194"/>
      <c r="BT133" s="557"/>
      <c r="CC133" s="194"/>
      <c r="CD133" s="194"/>
      <c r="CE133" s="557"/>
      <c r="CF133" s="557"/>
      <c r="CG133" s="557"/>
      <c r="CH133" s="557"/>
      <c r="CI133" s="557"/>
      <c r="CJ133" s="557"/>
      <c r="CK133" s="572"/>
      <c r="CL133" s="572"/>
      <c r="CM133" s="572"/>
      <c r="CN133" s="572"/>
      <c r="CO133" s="194"/>
      <c r="CP133" s="572"/>
      <c r="CQ133" s="194"/>
      <c r="CR133" s="194"/>
      <c r="CS133" s="194"/>
      <c r="CT133" s="194"/>
      <c r="CU133" s="194"/>
      <c r="CV133" s="194"/>
      <c r="CW133" s="194"/>
      <c r="CX133" s="194"/>
    </row>
    <row r="134" customFormat="false" ht="15" hidden="false" customHeight="true" outlineLevel="0" collapsed="false">
      <c r="BI134" s="557"/>
      <c r="BJ134" s="557"/>
      <c r="BK134" s="557"/>
      <c r="BL134" s="557"/>
      <c r="BM134" s="557"/>
      <c r="BN134" s="557"/>
      <c r="BO134" s="557"/>
      <c r="BP134" s="557"/>
      <c r="BQ134" s="557"/>
      <c r="BR134" s="557"/>
      <c r="BS134" s="557"/>
      <c r="BT134" s="557"/>
      <c r="CC134" s="194"/>
      <c r="CD134" s="557"/>
      <c r="CE134" s="557"/>
      <c r="CF134" s="557"/>
      <c r="CG134" s="557"/>
      <c r="CH134" s="557"/>
      <c r="CI134" s="557"/>
      <c r="CJ134" s="557"/>
      <c r="CK134" s="572"/>
      <c r="CL134" s="572"/>
      <c r="CM134" s="572"/>
      <c r="CN134" s="572"/>
      <c r="CO134" s="572"/>
      <c r="CP134" s="572"/>
      <c r="CQ134" s="194"/>
      <c r="CR134" s="194"/>
      <c r="CS134" s="194"/>
      <c r="CT134" s="194"/>
      <c r="CU134" s="194"/>
      <c r="CV134" s="194"/>
      <c r="CW134" s="194"/>
      <c r="CX134" s="194"/>
    </row>
    <row r="135" customFormat="false" ht="15" hidden="false" customHeight="true" outlineLevel="0" collapsed="false">
      <c r="BI135" s="557"/>
      <c r="BJ135" s="557"/>
      <c r="BK135" s="557"/>
      <c r="BL135" s="557"/>
      <c r="BM135" s="557"/>
      <c r="BN135" s="557"/>
      <c r="BO135" s="557"/>
      <c r="BP135" s="557"/>
      <c r="BQ135" s="557"/>
      <c r="BR135" s="557"/>
      <c r="BS135" s="557"/>
      <c r="BT135" s="557"/>
      <c r="CC135" s="194"/>
      <c r="CD135" s="557"/>
      <c r="CE135" s="557"/>
      <c r="CF135" s="557"/>
      <c r="CG135" s="557"/>
      <c r="CH135" s="557"/>
      <c r="CI135" s="557"/>
      <c r="CJ135" s="557"/>
      <c r="CK135" s="572"/>
      <c r="CL135" s="572"/>
      <c r="CM135" s="572"/>
      <c r="CN135" s="572"/>
      <c r="CO135" s="572"/>
      <c r="CP135" s="572"/>
      <c r="CQ135" s="194"/>
      <c r="CR135" s="194"/>
      <c r="CS135" s="194"/>
      <c r="CT135" s="194"/>
      <c r="CU135" s="194"/>
      <c r="CV135" s="194"/>
      <c r="CW135" s="194"/>
      <c r="CX135" s="194"/>
    </row>
    <row r="136" customFormat="false" ht="15" hidden="false" customHeight="true" outlineLevel="0" collapsed="false">
      <c r="BI136" s="557"/>
      <c r="BJ136" s="557"/>
      <c r="BK136" s="557"/>
      <c r="BL136" s="557"/>
      <c r="BM136" s="557"/>
      <c r="BN136" s="557"/>
      <c r="BO136" s="557"/>
      <c r="BP136" s="557"/>
      <c r="BQ136" s="557"/>
      <c r="BR136" s="557"/>
      <c r="BS136" s="557"/>
      <c r="BT136" s="557"/>
      <c r="CC136" s="194"/>
      <c r="CD136" s="557"/>
      <c r="CE136" s="557"/>
      <c r="CF136" s="557"/>
      <c r="CG136" s="557"/>
      <c r="CH136" s="557"/>
      <c r="CI136" s="557"/>
      <c r="CJ136" s="557"/>
      <c r="CK136" s="572"/>
      <c r="CL136" s="572"/>
      <c r="CM136" s="572"/>
      <c r="CN136" s="572"/>
      <c r="CO136" s="572"/>
      <c r="CP136" s="572"/>
      <c r="CQ136" s="194"/>
      <c r="CR136" s="194"/>
      <c r="CS136" s="194"/>
      <c r="CT136" s="194"/>
      <c r="CU136" s="194"/>
      <c r="CV136" s="194"/>
      <c r="CW136" s="194"/>
      <c r="CX136" s="194"/>
    </row>
    <row r="137" customFormat="false" ht="15" hidden="false" customHeight="true" outlineLevel="0" collapsed="false">
      <c r="BI137" s="557"/>
      <c r="BJ137" s="557"/>
      <c r="BK137" s="557"/>
      <c r="BL137" s="557"/>
      <c r="BM137" s="557"/>
      <c r="BN137" s="557"/>
      <c r="BO137" s="557"/>
      <c r="BP137" s="557"/>
      <c r="BQ137" s="557"/>
      <c r="BR137" s="557"/>
      <c r="BS137" s="557"/>
      <c r="BT137" s="557"/>
      <c r="CC137" s="194"/>
      <c r="CD137" s="557"/>
      <c r="CE137" s="557"/>
      <c r="CF137" s="557"/>
      <c r="CG137" s="557"/>
      <c r="CH137" s="557"/>
      <c r="CI137" s="557"/>
      <c r="CJ137" s="557"/>
      <c r="CK137" s="572"/>
      <c r="CL137" s="572"/>
      <c r="CM137" s="572"/>
      <c r="CN137" s="572"/>
      <c r="CO137" s="572"/>
      <c r="CP137" s="572"/>
      <c r="CQ137" s="194"/>
      <c r="CR137" s="194"/>
      <c r="CS137" s="194"/>
      <c r="CT137" s="194"/>
      <c r="CU137" s="194"/>
      <c r="CV137" s="194"/>
      <c r="CW137" s="194"/>
      <c r="CX137" s="194"/>
    </row>
    <row r="138" customFormat="false" ht="15" hidden="false" customHeight="true" outlineLevel="0" collapsed="false">
      <c r="BI138" s="557"/>
      <c r="BJ138" s="557"/>
      <c r="BK138" s="557"/>
      <c r="BL138" s="557"/>
      <c r="BM138" s="557"/>
      <c r="BN138" s="557"/>
      <c r="BO138" s="557"/>
      <c r="BP138" s="557"/>
      <c r="BQ138" s="557"/>
      <c r="BR138" s="557"/>
      <c r="BS138" s="557"/>
      <c r="BT138" s="557"/>
      <c r="CC138" s="194"/>
      <c r="CD138" s="557"/>
      <c r="CE138" s="557"/>
      <c r="CF138" s="557"/>
      <c r="CG138" s="557"/>
      <c r="CH138" s="557"/>
      <c r="CI138" s="557"/>
      <c r="CJ138" s="557"/>
      <c r="CK138" s="572"/>
      <c r="CL138" s="572"/>
      <c r="CM138" s="572"/>
      <c r="CN138" s="572"/>
      <c r="CO138" s="572"/>
      <c r="CP138" s="572"/>
      <c r="CQ138" s="194"/>
      <c r="CR138" s="194"/>
      <c r="CS138" s="194"/>
      <c r="CT138" s="194"/>
      <c r="CU138" s="194"/>
      <c r="CV138" s="194"/>
      <c r="CW138" s="194"/>
      <c r="CX138" s="194"/>
    </row>
    <row r="139" customFormat="false" ht="15" hidden="false" customHeight="true" outlineLevel="0" collapsed="false">
      <c r="BI139" s="557"/>
      <c r="BJ139" s="557"/>
      <c r="BK139" s="557"/>
      <c r="BL139" s="557"/>
      <c r="BM139" s="557"/>
      <c r="BN139" s="557"/>
      <c r="BO139" s="557"/>
      <c r="BP139" s="557"/>
      <c r="BQ139" s="557"/>
      <c r="BR139" s="557"/>
      <c r="BS139" s="557"/>
      <c r="BT139" s="557"/>
      <c r="CC139" s="194"/>
      <c r="CD139" s="557"/>
      <c r="CE139" s="557"/>
      <c r="CF139" s="557"/>
      <c r="CG139" s="557"/>
      <c r="CH139" s="557"/>
      <c r="CI139" s="557"/>
      <c r="CJ139" s="557"/>
      <c r="CK139" s="572"/>
      <c r="CL139" s="572"/>
      <c r="CM139" s="572"/>
      <c r="CN139" s="572"/>
      <c r="CO139" s="572"/>
      <c r="CP139" s="572"/>
      <c r="CQ139" s="194"/>
      <c r="CR139" s="194"/>
      <c r="CS139" s="194"/>
      <c r="CT139" s="194"/>
      <c r="CU139" s="194"/>
      <c r="CV139" s="194"/>
      <c r="CW139" s="194"/>
      <c r="CX139" s="194"/>
    </row>
    <row r="140" customFormat="false" ht="15" hidden="false" customHeight="true" outlineLevel="0" collapsed="false">
      <c r="BI140" s="557"/>
      <c r="BJ140" s="557"/>
      <c r="BK140" s="557"/>
      <c r="BL140" s="557"/>
      <c r="BM140" s="557"/>
      <c r="BN140" s="557"/>
      <c r="BO140" s="557"/>
      <c r="BP140" s="557"/>
      <c r="BQ140" s="557"/>
      <c r="BR140" s="557"/>
      <c r="BS140" s="557"/>
      <c r="BT140" s="557"/>
      <c r="CC140" s="194"/>
      <c r="CD140" s="557"/>
      <c r="CE140" s="557"/>
      <c r="CF140" s="557"/>
      <c r="CG140" s="557"/>
      <c r="CH140" s="557"/>
      <c r="CI140" s="557"/>
      <c r="CJ140" s="557"/>
      <c r="CK140" s="572"/>
      <c r="CL140" s="572"/>
      <c r="CM140" s="572"/>
      <c r="CN140" s="572"/>
      <c r="CO140" s="572"/>
      <c r="CP140" s="572"/>
      <c r="CQ140" s="194"/>
      <c r="CR140" s="194"/>
      <c r="CS140" s="194"/>
      <c r="CT140" s="194"/>
      <c r="CU140" s="194"/>
      <c r="CV140" s="194"/>
      <c r="CW140" s="194"/>
      <c r="CX140" s="194"/>
    </row>
    <row r="141" customFormat="false" ht="15" hidden="false" customHeight="true" outlineLevel="0" collapsed="false">
      <c r="BI141" s="557"/>
      <c r="BJ141" s="557"/>
      <c r="BK141" s="557"/>
      <c r="BL141" s="557"/>
      <c r="BM141" s="557"/>
      <c r="BN141" s="557"/>
      <c r="BO141" s="557"/>
      <c r="BP141" s="557"/>
      <c r="BQ141" s="557"/>
      <c r="BR141" s="557"/>
      <c r="BS141" s="557"/>
      <c r="BT141" s="557"/>
      <c r="CC141" s="194"/>
      <c r="CD141" s="557"/>
      <c r="CE141" s="557"/>
      <c r="CF141" s="557"/>
      <c r="CG141" s="557"/>
      <c r="CH141" s="557"/>
      <c r="CI141" s="557"/>
      <c r="CJ141" s="557"/>
      <c r="CK141" s="572"/>
      <c r="CL141" s="572"/>
      <c r="CM141" s="572"/>
      <c r="CN141" s="572"/>
      <c r="CO141" s="572"/>
      <c r="CP141" s="572"/>
      <c r="CQ141" s="194"/>
      <c r="CR141" s="194"/>
      <c r="CS141" s="194"/>
      <c r="CT141" s="194"/>
      <c r="CU141" s="194"/>
      <c r="CV141" s="194"/>
      <c r="CW141" s="194"/>
      <c r="CX141" s="194"/>
    </row>
    <row r="142" customFormat="false" ht="15" hidden="false" customHeight="true" outlineLevel="0" collapsed="false">
      <c r="BI142" s="557"/>
      <c r="BJ142" s="557"/>
      <c r="BK142" s="557"/>
      <c r="BL142" s="557"/>
      <c r="BM142" s="557"/>
      <c r="BN142" s="557"/>
      <c r="BO142" s="557"/>
      <c r="BP142" s="557"/>
      <c r="BQ142" s="557"/>
      <c r="BR142" s="557"/>
      <c r="BS142" s="557"/>
      <c r="BT142" s="557"/>
      <c r="CD142" s="557"/>
      <c r="CE142" s="557"/>
      <c r="CF142" s="557"/>
      <c r="CG142" s="557"/>
      <c r="CH142" s="194"/>
      <c r="CI142" s="194"/>
      <c r="CJ142" s="194"/>
      <c r="CK142" s="572"/>
      <c r="CL142" s="572"/>
      <c r="CM142" s="572"/>
      <c r="CN142" s="572"/>
      <c r="CO142" s="572"/>
      <c r="CP142" s="572"/>
    </row>
    <row r="143" customFormat="false" ht="15" hidden="false" customHeight="true" outlineLevel="0" collapsed="false">
      <c r="BI143" s="557"/>
      <c r="BJ143" s="557"/>
      <c r="BK143" s="557"/>
      <c r="BL143" s="557"/>
      <c r="BM143" s="557"/>
      <c r="BN143" s="557"/>
      <c r="BO143" s="557"/>
      <c r="BP143" s="557"/>
      <c r="BQ143" s="557"/>
      <c r="BR143" s="557"/>
      <c r="BS143" s="557"/>
      <c r="BT143" s="557"/>
      <c r="CD143" s="557"/>
      <c r="CE143" s="557"/>
      <c r="CF143" s="557"/>
      <c r="CG143" s="557"/>
      <c r="CH143" s="194"/>
      <c r="CI143" s="194"/>
      <c r="CJ143" s="194"/>
      <c r="CK143" s="194"/>
      <c r="CL143" s="194"/>
      <c r="CM143" s="572"/>
      <c r="CN143" s="572"/>
      <c r="CO143" s="572"/>
      <c r="CP143" s="572"/>
    </row>
    <row r="144" customFormat="false" ht="15" hidden="false" customHeight="true" outlineLevel="0" collapsed="false">
      <c r="BI144" s="557"/>
      <c r="BJ144" s="557"/>
      <c r="BK144" s="557"/>
      <c r="BL144" s="557"/>
      <c r="BM144" s="557"/>
      <c r="BN144" s="557"/>
      <c r="BO144" s="557"/>
      <c r="BP144" s="557"/>
      <c r="BQ144" s="557"/>
      <c r="BR144" s="557"/>
      <c r="BS144" s="557"/>
      <c r="BT144" s="557"/>
      <c r="CD144" s="557"/>
      <c r="CE144" s="557"/>
      <c r="CF144" s="557"/>
      <c r="CG144" s="194"/>
      <c r="CH144" s="194"/>
      <c r="CI144" s="194"/>
      <c r="CJ144" s="194"/>
      <c r="CK144" s="194"/>
      <c r="CL144" s="194"/>
      <c r="CM144" s="194"/>
      <c r="CN144" s="572"/>
      <c r="CO144" s="572"/>
      <c r="CP144" s="572"/>
    </row>
    <row r="145" customFormat="false" ht="15" hidden="false" customHeight="true" outlineLevel="0" collapsed="false">
      <c r="BI145" s="557"/>
      <c r="BJ145" s="557"/>
      <c r="BK145" s="557"/>
      <c r="BL145" s="557"/>
      <c r="BM145" s="557"/>
      <c r="BN145" s="557"/>
      <c r="BO145" s="557"/>
      <c r="BP145" s="557"/>
      <c r="BQ145" s="557"/>
      <c r="BR145" s="557"/>
      <c r="BS145" s="557"/>
      <c r="BT145" s="557"/>
      <c r="CD145" s="557"/>
      <c r="CE145" s="557"/>
      <c r="CF145" s="557"/>
      <c r="CG145" s="194"/>
      <c r="CH145" s="194"/>
      <c r="CI145" s="194"/>
      <c r="CJ145" s="194"/>
      <c r="CK145" s="194"/>
      <c r="CL145" s="194"/>
      <c r="CM145" s="194"/>
      <c r="CN145" s="572"/>
      <c r="CO145" s="572"/>
      <c r="CP145" s="572"/>
    </row>
    <row r="146" customFormat="false" ht="15" hidden="false" customHeight="true" outlineLevel="0" collapsed="false">
      <c r="BI146" s="557"/>
      <c r="BJ146" s="557"/>
      <c r="BK146" s="557"/>
      <c r="BL146" s="557"/>
      <c r="BM146" s="557"/>
      <c r="BN146" s="557"/>
      <c r="BO146" s="557"/>
      <c r="BP146" s="557"/>
      <c r="BQ146" s="557"/>
      <c r="BR146" s="557"/>
      <c r="BS146" s="557"/>
      <c r="BT146" s="557"/>
      <c r="CD146" s="557"/>
      <c r="CE146" s="194"/>
      <c r="CF146" s="194"/>
      <c r="CG146" s="194"/>
      <c r="CH146" s="194"/>
      <c r="CI146" s="194"/>
      <c r="CJ146" s="194"/>
      <c r="CK146" s="194"/>
      <c r="CL146" s="194"/>
      <c r="CM146" s="194"/>
      <c r="CN146" s="572"/>
      <c r="CO146" s="572"/>
      <c r="CP146" s="572"/>
    </row>
    <row r="147" customFormat="false" ht="15" hidden="false" customHeight="true" outlineLevel="0" collapsed="false">
      <c r="BI147" s="557"/>
      <c r="BJ147" s="557"/>
      <c r="BK147" s="557"/>
      <c r="BL147" s="557"/>
      <c r="BM147" s="557"/>
      <c r="BN147" s="557"/>
      <c r="BO147" s="557"/>
      <c r="BP147" s="557"/>
      <c r="BQ147" s="557"/>
      <c r="BR147" s="557"/>
      <c r="BS147" s="557"/>
      <c r="BT147" s="557"/>
      <c r="CD147" s="557"/>
      <c r="CE147" s="194"/>
      <c r="CF147" s="194"/>
      <c r="CG147" s="194"/>
      <c r="CH147" s="194"/>
      <c r="CI147" s="194"/>
      <c r="CJ147" s="194"/>
      <c r="CK147" s="194"/>
      <c r="CL147" s="194"/>
      <c r="CM147" s="194"/>
      <c r="CN147" s="572"/>
      <c r="CO147" s="572"/>
      <c r="CP147" s="572"/>
    </row>
    <row r="148" customFormat="false" ht="15" hidden="false" customHeight="true" outlineLevel="0" collapsed="false">
      <c r="BI148" s="557"/>
      <c r="BJ148" s="557"/>
      <c r="BK148" s="557"/>
      <c r="BL148" s="557"/>
      <c r="BM148" s="557"/>
      <c r="BN148" s="557"/>
      <c r="BO148" s="557"/>
      <c r="BP148" s="557"/>
      <c r="BQ148" s="557"/>
      <c r="BR148" s="557"/>
      <c r="BS148" s="557"/>
      <c r="BT148" s="557"/>
      <c r="CD148" s="557"/>
      <c r="CE148" s="194"/>
      <c r="CF148" s="194"/>
      <c r="CG148" s="194"/>
      <c r="CH148" s="194"/>
      <c r="CI148" s="194"/>
      <c r="CJ148" s="194"/>
      <c r="CK148" s="194"/>
      <c r="CL148" s="194"/>
      <c r="CM148" s="194"/>
      <c r="CN148" s="572"/>
      <c r="CO148" s="572"/>
      <c r="CP148" s="572"/>
    </row>
    <row r="149" customFormat="false" ht="15" hidden="false" customHeight="true" outlineLevel="0" collapsed="false">
      <c r="BI149" s="557"/>
      <c r="BJ149" s="557"/>
      <c r="BK149" s="557"/>
      <c r="BL149" s="557"/>
      <c r="BM149" s="557"/>
      <c r="BN149" s="557"/>
      <c r="BO149" s="557"/>
      <c r="BP149" s="557"/>
      <c r="BQ149" s="557"/>
      <c r="BR149" s="557"/>
      <c r="BS149" s="557"/>
      <c r="BT149" s="557"/>
      <c r="CD149" s="557"/>
      <c r="CE149" s="194"/>
      <c r="CF149" s="194"/>
      <c r="CG149" s="194"/>
      <c r="CH149" s="194"/>
      <c r="CI149" s="194"/>
      <c r="CJ149" s="194"/>
      <c r="CK149" s="194"/>
      <c r="CL149" s="194"/>
      <c r="CM149" s="194"/>
      <c r="CN149" s="572"/>
      <c r="CO149" s="572"/>
      <c r="CP149" s="572"/>
    </row>
    <row r="150" customFormat="false" ht="15" hidden="false" customHeight="true" outlineLevel="0" collapsed="false">
      <c r="BI150" s="557"/>
      <c r="BJ150" s="557"/>
      <c r="BK150" s="557"/>
      <c r="BL150" s="557"/>
      <c r="BM150" s="557"/>
      <c r="BN150" s="557"/>
      <c r="BO150" s="557"/>
      <c r="BP150" s="557"/>
      <c r="BQ150" s="557"/>
      <c r="BR150" s="557"/>
      <c r="BS150" s="557"/>
      <c r="BT150" s="557"/>
      <c r="CD150" s="557"/>
      <c r="CE150" s="194"/>
      <c r="CF150" s="194"/>
      <c r="CG150" s="194"/>
      <c r="CH150" s="194"/>
      <c r="CI150" s="194"/>
      <c r="CJ150" s="194"/>
      <c r="CK150" s="194"/>
      <c r="CL150" s="194"/>
      <c r="CM150" s="194"/>
      <c r="CN150" s="572"/>
      <c r="CO150" s="572"/>
      <c r="CP150" s="572"/>
    </row>
    <row r="151" customFormat="false" ht="15" hidden="false" customHeight="true" outlineLevel="0" collapsed="false">
      <c r="BI151" s="557"/>
      <c r="BJ151" s="557"/>
      <c r="BK151" s="557"/>
      <c r="BL151" s="557"/>
      <c r="BM151" s="557"/>
      <c r="BN151" s="557"/>
      <c r="BO151" s="557"/>
      <c r="BP151" s="557"/>
      <c r="BQ151" s="557"/>
      <c r="BR151" s="557"/>
      <c r="BS151" s="557"/>
      <c r="BT151" s="557"/>
      <c r="CD151" s="557"/>
      <c r="CE151" s="194"/>
      <c r="CF151" s="194"/>
      <c r="CG151" s="194"/>
      <c r="CH151" s="194"/>
      <c r="CI151" s="194"/>
      <c r="CJ151" s="194"/>
      <c r="CK151" s="194"/>
      <c r="CL151" s="194"/>
      <c r="CM151" s="194"/>
      <c r="CN151" s="572"/>
      <c r="CO151" s="572"/>
      <c r="CP151" s="572"/>
    </row>
    <row r="152" customFormat="false" ht="15" hidden="false" customHeight="true" outlineLevel="0" collapsed="false">
      <c r="BI152" s="557"/>
      <c r="BJ152" s="557"/>
      <c r="BK152" s="557"/>
      <c r="BL152" s="557"/>
      <c r="BM152" s="557"/>
      <c r="BN152" s="557"/>
      <c r="BO152" s="557"/>
      <c r="BP152" s="557"/>
      <c r="BQ152" s="557"/>
      <c r="BR152" s="557"/>
      <c r="BS152" s="557"/>
      <c r="BT152" s="557"/>
      <c r="CD152" s="557"/>
      <c r="CE152" s="194"/>
      <c r="CF152" s="194"/>
      <c r="CG152" s="194"/>
      <c r="CH152" s="194"/>
      <c r="CI152" s="194"/>
      <c r="CJ152" s="194"/>
      <c r="CK152" s="194"/>
      <c r="CL152" s="194"/>
      <c r="CM152" s="194"/>
      <c r="CN152" s="572"/>
      <c r="CO152" s="572"/>
      <c r="CP152" s="572"/>
    </row>
    <row r="153" customFormat="false" ht="15" hidden="false" customHeight="true" outlineLevel="0" collapsed="false">
      <c r="BI153" s="557"/>
      <c r="BJ153" s="557"/>
      <c r="BK153" s="557"/>
      <c r="BL153" s="557"/>
      <c r="BM153" s="557"/>
      <c r="BN153" s="557"/>
      <c r="BO153" s="557"/>
      <c r="BP153" s="557"/>
      <c r="BQ153" s="557"/>
      <c r="BR153" s="557"/>
      <c r="BS153" s="557"/>
      <c r="BT153" s="557"/>
      <c r="CD153" s="557"/>
      <c r="CE153" s="194"/>
      <c r="CF153" s="194"/>
      <c r="CG153" s="194"/>
      <c r="CH153" s="194"/>
      <c r="CI153" s="194"/>
      <c r="CJ153" s="194"/>
      <c r="CK153" s="194"/>
      <c r="CL153" s="194"/>
      <c r="CM153" s="194"/>
      <c r="CN153" s="572"/>
      <c r="CO153" s="572"/>
      <c r="CP153" s="572"/>
    </row>
    <row r="154" customFormat="false" ht="15" hidden="false" customHeight="true" outlineLevel="0" collapsed="false">
      <c r="BI154" s="557"/>
      <c r="BJ154" s="557"/>
      <c r="BK154" s="557"/>
      <c r="BL154" s="557"/>
      <c r="BM154" s="557"/>
      <c r="BN154" s="557"/>
      <c r="BO154" s="557"/>
      <c r="BP154" s="557"/>
      <c r="BQ154" s="557"/>
      <c r="BR154" s="557"/>
      <c r="BS154" s="557"/>
      <c r="BT154" s="194"/>
      <c r="CD154" s="557"/>
      <c r="CE154" s="194"/>
      <c r="CF154" s="194"/>
      <c r="CG154" s="194"/>
      <c r="CH154" s="194"/>
      <c r="CI154" s="194"/>
      <c r="CJ154" s="194"/>
      <c r="CK154" s="194"/>
      <c r="CL154" s="194"/>
      <c r="CM154" s="194"/>
      <c r="CN154" s="572"/>
      <c r="CO154" s="572"/>
      <c r="CP154" s="572"/>
    </row>
    <row r="155" customFormat="false" ht="15" hidden="false" customHeight="true" outlineLevel="0" collapsed="false">
      <c r="BI155" s="557"/>
      <c r="BJ155" s="557"/>
      <c r="BK155" s="557"/>
      <c r="BL155" s="557"/>
      <c r="BM155" s="557"/>
      <c r="BN155" s="557"/>
      <c r="BO155" s="557"/>
      <c r="BP155" s="557"/>
      <c r="BQ155" s="557"/>
      <c r="BR155" s="557"/>
      <c r="BS155" s="557"/>
      <c r="BT155" s="194"/>
      <c r="CD155" s="557"/>
      <c r="CE155" s="194"/>
      <c r="CF155" s="194"/>
      <c r="CG155" s="194"/>
      <c r="CH155" s="194"/>
      <c r="CI155" s="194"/>
      <c r="CJ155" s="194"/>
      <c r="CK155" s="194"/>
      <c r="CL155" s="194"/>
      <c r="CM155" s="194"/>
      <c r="CN155" s="572"/>
      <c r="CO155" s="572"/>
      <c r="CP155" s="572"/>
    </row>
    <row r="156" customFormat="false" ht="15" hidden="false" customHeight="true" outlineLevel="0" collapsed="false">
      <c r="BI156" s="557"/>
      <c r="BJ156" s="557"/>
      <c r="BK156" s="557"/>
      <c r="BL156" s="557"/>
      <c r="BM156" s="557"/>
      <c r="BN156" s="557"/>
      <c r="BO156" s="557"/>
      <c r="BP156" s="557"/>
      <c r="BQ156" s="557"/>
      <c r="BR156" s="557"/>
      <c r="BS156" s="557"/>
      <c r="BT156" s="194"/>
      <c r="CD156" s="557"/>
      <c r="CE156" s="194"/>
      <c r="CF156" s="194"/>
      <c r="CG156" s="194"/>
      <c r="CH156" s="194"/>
      <c r="CI156" s="194"/>
      <c r="CJ156" s="194"/>
      <c r="CK156" s="194"/>
      <c r="CL156" s="194"/>
      <c r="CM156" s="194"/>
      <c r="CN156" s="572"/>
      <c r="CO156" s="572"/>
      <c r="CP156" s="572"/>
    </row>
    <row r="157" customFormat="false" ht="15" hidden="false" customHeight="true" outlineLevel="0" collapsed="false">
      <c r="BI157" s="557"/>
      <c r="BJ157" s="557"/>
      <c r="BK157" s="557"/>
      <c r="BL157" s="557"/>
      <c r="BM157" s="194"/>
      <c r="BN157" s="194"/>
      <c r="BO157" s="194"/>
      <c r="BP157" s="194"/>
      <c r="BQ157" s="557"/>
      <c r="BR157" s="557"/>
      <c r="BS157" s="557"/>
      <c r="BT157" s="194"/>
      <c r="CD157" s="557"/>
      <c r="CE157" s="194"/>
      <c r="CF157" s="194"/>
      <c r="CG157" s="194"/>
      <c r="CH157" s="194"/>
      <c r="CI157" s="194"/>
      <c r="CJ157" s="194"/>
      <c r="CK157" s="194"/>
      <c r="CL157" s="194"/>
      <c r="CM157" s="194"/>
      <c r="CN157" s="572"/>
      <c r="CO157" s="572"/>
      <c r="CP157" s="572"/>
    </row>
    <row r="158" customFormat="false" ht="15" hidden="false" customHeight="true" outlineLevel="0" collapsed="false">
      <c r="BI158" s="557"/>
      <c r="BJ158" s="557"/>
      <c r="BK158" s="557"/>
      <c r="BL158" s="557"/>
      <c r="BM158" s="194"/>
      <c r="BN158" s="194"/>
      <c r="BO158" s="194"/>
      <c r="BP158" s="194"/>
      <c r="BQ158" s="194"/>
      <c r="BR158" s="557"/>
      <c r="BS158" s="557"/>
      <c r="BT158" s="194"/>
      <c r="CD158" s="557"/>
      <c r="CE158" s="194"/>
      <c r="CF158" s="194"/>
      <c r="CG158" s="194"/>
      <c r="CK158" s="194"/>
      <c r="CL158" s="194"/>
      <c r="CM158" s="194"/>
      <c r="CN158" s="572"/>
      <c r="CO158" s="572"/>
      <c r="CP158" s="572"/>
    </row>
    <row r="159" customFormat="false" ht="15" hidden="false" customHeight="true" outlineLevel="0" collapsed="false">
      <c r="BI159" s="557"/>
      <c r="BJ159" s="194"/>
      <c r="BK159" s="194"/>
      <c r="BL159" s="194"/>
      <c r="BM159" s="194"/>
      <c r="BN159" s="194"/>
      <c r="BO159" s="194"/>
      <c r="BP159" s="194"/>
      <c r="BQ159" s="194"/>
      <c r="BR159" s="557"/>
      <c r="BS159" s="557"/>
      <c r="BT159" s="194"/>
      <c r="CD159" s="557"/>
      <c r="CE159" s="194"/>
      <c r="CF159" s="194"/>
      <c r="CG159" s="194"/>
      <c r="CM159" s="194"/>
      <c r="CN159" s="572"/>
      <c r="CO159" s="572"/>
      <c r="CP159" s="572"/>
    </row>
    <row r="160" customFormat="false" ht="15" hidden="false" customHeight="true" outlineLevel="0" collapsed="false">
      <c r="BI160" s="557"/>
      <c r="BJ160" s="194"/>
      <c r="BK160" s="194"/>
      <c r="BL160" s="194"/>
      <c r="BM160" s="194"/>
      <c r="BN160" s="194"/>
      <c r="BO160" s="194"/>
      <c r="BP160" s="194"/>
      <c r="BQ160" s="194"/>
      <c r="BR160" s="557"/>
      <c r="BS160" s="557"/>
      <c r="BT160" s="194"/>
      <c r="CD160" s="557"/>
      <c r="CE160" s="194"/>
      <c r="CF160" s="194"/>
      <c r="CN160" s="572"/>
      <c r="CO160" s="572"/>
      <c r="CP160" s="572"/>
    </row>
    <row r="161" customFormat="false" ht="15" hidden="false" customHeight="true" outlineLevel="0" collapsed="false">
      <c r="BI161" s="557"/>
      <c r="BJ161" s="194"/>
      <c r="BK161" s="194"/>
      <c r="BL161" s="194"/>
      <c r="BM161" s="194"/>
      <c r="BN161" s="194"/>
      <c r="BO161" s="194"/>
      <c r="BP161" s="194"/>
      <c r="BQ161" s="194"/>
      <c r="BR161" s="557"/>
      <c r="BS161" s="557"/>
      <c r="BT161" s="194"/>
      <c r="CD161" s="557"/>
      <c r="CE161" s="194"/>
      <c r="CF161" s="194"/>
      <c r="CN161" s="572"/>
      <c r="CO161" s="572"/>
      <c r="CP161" s="572"/>
    </row>
    <row r="162" customFormat="false" ht="15" hidden="false" customHeight="true" outlineLevel="0" collapsed="false">
      <c r="BI162" s="194"/>
      <c r="BJ162" s="194"/>
      <c r="BK162" s="194"/>
      <c r="BL162" s="194"/>
      <c r="BM162" s="194"/>
      <c r="BN162" s="194"/>
      <c r="BO162" s="194"/>
      <c r="BP162" s="194"/>
      <c r="BQ162" s="194"/>
      <c r="BR162" s="194"/>
      <c r="BS162" s="557"/>
      <c r="BT162" s="194"/>
      <c r="CD162" s="557"/>
      <c r="CN162" s="572"/>
      <c r="CO162" s="572"/>
      <c r="CP162" s="194"/>
    </row>
    <row r="163" customFormat="false" ht="15" hidden="false" customHeight="true" outlineLevel="0" collapsed="false">
      <c r="BI163" s="194"/>
      <c r="BJ163" s="194"/>
      <c r="BK163" s="194"/>
      <c r="BL163" s="194"/>
      <c r="BM163" s="194"/>
      <c r="BN163" s="194"/>
      <c r="BO163" s="194"/>
      <c r="BP163" s="194"/>
      <c r="BQ163" s="194"/>
      <c r="BR163" s="194"/>
      <c r="BS163" s="557"/>
      <c r="BT163" s="194"/>
      <c r="CD163" s="557"/>
      <c r="CN163" s="557"/>
      <c r="CO163" s="572"/>
      <c r="CP163" s="194"/>
    </row>
    <row r="164" customFormat="false" ht="15" hidden="false" customHeight="true" outlineLevel="0" collapsed="false">
      <c r="BI164" s="194"/>
      <c r="BJ164" s="194"/>
      <c r="BK164" s="194"/>
      <c r="BL164" s="194"/>
      <c r="BM164" s="194"/>
      <c r="BN164" s="194"/>
      <c r="BO164" s="194"/>
      <c r="BP164" s="194"/>
      <c r="BQ164" s="194"/>
      <c r="BR164" s="194"/>
      <c r="BS164" s="557"/>
      <c r="BT164" s="194"/>
      <c r="CD164" s="557"/>
      <c r="CN164" s="194"/>
      <c r="CO164" s="572"/>
      <c r="CP164" s="194"/>
    </row>
    <row r="165" customFormat="false" ht="15" hidden="false" customHeight="true" outlineLevel="0" collapsed="false">
      <c r="BI165" s="194"/>
      <c r="BJ165" s="194"/>
      <c r="BK165" s="194"/>
      <c r="BL165" s="194"/>
      <c r="BM165" s="194"/>
      <c r="BN165" s="194"/>
      <c r="BO165" s="194"/>
      <c r="BP165" s="194"/>
      <c r="BQ165" s="194"/>
      <c r="BR165" s="194"/>
      <c r="BS165" s="194"/>
      <c r="BT165" s="194"/>
      <c r="CD165" s="194"/>
      <c r="CN165" s="194"/>
      <c r="CO165" s="194"/>
      <c r="CP165" s="194"/>
    </row>
    <row r="166" customFormat="false" ht="15" hidden="false" customHeight="true" outlineLevel="0" collapsed="false">
      <c r="BI166" s="194"/>
      <c r="BJ166" s="194"/>
      <c r="BK166" s="194"/>
      <c r="BL166" s="194"/>
      <c r="BM166" s="194"/>
      <c r="BN166" s="194"/>
      <c r="BO166" s="194"/>
      <c r="BP166" s="194"/>
      <c r="BQ166" s="194"/>
      <c r="BR166" s="194"/>
      <c r="BS166" s="194"/>
      <c r="BT166" s="194"/>
      <c r="CD166" s="194"/>
      <c r="CN166" s="194"/>
      <c r="CO166" s="194"/>
      <c r="CP166" s="194"/>
    </row>
    <row r="167" customFormat="false" ht="15" hidden="false" customHeight="true" outlineLevel="0" collapsed="false">
      <c r="BI167" s="194"/>
      <c r="BJ167" s="194"/>
      <c r="BK167" s="194"/>
      <c r="BL167" s="194"/>
      <c r="BM167" s="194"/>
      <c r="BN167" s="194"/>
      <c r="BO167" s="194"/>
      <c r="BP167" s="194"/>
      <c r="BQ167" s="194"/>
      <c r="BR167" s="194"/>
      <c r="BS167" s="194"/>
      <c r="BT167" s="194"/>
      <c r="CD167" s="194"/>
      <c r="CN167" s="194"/>
      <c r="CO167" s="194"/>
      <c r="CP167" s="194"/>
    </row>
    <row r="168" customFormat="false" ht="15" hidden="false" customHeight="true" outlineLevel="0" collapsed="false">
      <c r="BI168" s="194"/>
      <c r="BJ168" s="194"/>
      <c r="BK168" s="194"/>
      <c r="BL168" s="194"/>
      <c r="BM168" s="194"/>
      <c r="BN168" s="194"/>
      <c r="BO168" s="194"/>
      <c r="BP168" s="194"/>
      <c r="BQ168" s="194"/>
      <c r="BR168" s="194"/>
      <c r="BS168" s="194"/>
      <c r="BT168" s="194"/>
      <c r="CD168" s="194"/>
      <c r="CN168" s="194"/>
      <c r="CO168" s="194"/>
      <c r="CP168" s="194"/>
    </row>
    <row r="169" customFormat="false" ht="15" hidden="false" customHeight="true" outlineLevel="0" collapsed="false">
      <c r="BI169" s="194"/>
      <c r="BJ169" s="194"/>
      <c r="BK169" s="194"/>
      <c r="BL169" s="194"/>
      <c r="BM169" s="194"/>
      <c r="BN169" s="194"/>
      <c r="BO169" s="194"/>
      <c r="BP169" s="194"/>
      <c r="BQ169" s="194"/>
      <c r="BR169" s="194"/>
      <c r="BS169" s="194"/>
      <c r="CD169" s="194"/>
      <c r="CN169" s="194"/>
      <c r="CO169" s="194"/>
      <c r="CP169" s="194"/>
    </row>
    <row r="170" customFormat="false" ht="15" hidden="false" customHeight="true" outlineLevel="0" collapsed="false">
      <c r="BI170" s="194"/>
      <c r="BJ170" s="194"/>
      <c r="BK170" s="194"/>
      <c r="BL170" s="194"/>
      <c r="BM170" s="194"/>
      <c r="BN170" s="194"/>
      <c r="BO170" s="194"/>
      <c r="BP170" s="194"/>
      <c r="BQ170" s="194"/>
      <c r="BR170" s="194"/>
      <c r="BS170" s="194"/>
      <c r="CD170" s="194"/>
      <c r="CN170" s="194"/>
      <c r="CO170" s="194"/>
      <c r="CP170" s="194"/>
    </row>
    <row r="171" customFormat="false" ht="15" hidden="false" customHeight="true" outlineLevel="0" collapsed="false">
      <c r="BI171" s="194"/>
      <c r="BJ171" s="194"/>
      <c r="BK171" s="194"/>
      <c r="BL171" s="194"/>
      <c r="BM171" s="194"/>
      <c r="BN171" s="194"/>
      <c r="BO171" s="194"/>
      <c r="BP171" s="194"/>
      <c r="BQ171" s="194"/>
      <c r="BR171" s="194"/>
      <c r="BS171" s="194"/>
      <c r="CD171" s="194"/>
      <c r="CN171" s="194"/>
      <c r="CO171" s="194"/>
      <c r="CP171" s="194"/>
    </row>
    <row r="172" customFormat="false" ht="15" hidden="false" customHeight="true" outlineLevel="0" collapsed="false">
      <c r="BI172" s="194"/>
      <c r="BQ172" s="194"/>
      <c r="BR172" s="194"/>
      <c r="BS172" s="194"/>
      <c r="CD172" s="194"/>
      <c r="CN172" s="194"/>
      <c r="CO172" s="194"/>
      <c r="CP172" s="194"/>
    </row>
    <row r="173" customFormat="false" ht="15" hidden="false" customHeight="true" outlineLevel="0" collapsed="false">
      <c r="BI173" s="194"/>
      <c r="BR173" s="194"/>
      <c r="BS173" s="194"/>
      <c r="CD173" s="194"/>
      <c r="CN173" s="194"/>
      <c r="CO173" s="194"/>
      <c r="CP173" s="194"/>
    </row>
    <row r="174" customFormat="false" ht="15" hidden="false" customHeight="true" outlineLevel="0" collapsed="false">
      <c r="BI174" s="194"/>
      <c r="BR174" s="194"/>
      <c r="BS174" s="194"/>
      <c r="CD174" s="194"/>
      <c r="CN174" s="194"/>
      <c r="CO174" s="194"/>
      <c r="CP174" s="194"/>
    </row>
    <row r="175" customFormat="false" ht="15" hidden="false" customHeight="true" outlineLevel="0" collapsed="false">
      <c r="BR175" s="194"/>
      <c r="BS175" s="194"/>
      <c r="CD175" s="194"/>
      <c r="CN175" s="194"/>
      <c r="CO175" s="194"/>
      <c r="CP175" s="194"/>
    </row>
    <row r="176" customFormat="false" ht="15" hidden="false" customHeight="true" outlineLevel="0" collapsed="false">
      <c r="BR176" s="194"/>
      <c r="BS176" s="194"/>
      <c r="CD176" s="194"/>
      <c r="CN176" s="194"/>
      <c r="CO176" s="194"/>
      <c r="CP176" s="194"/>
    </row>
    <row r="177" customFormat="false" ht="15" hidden="false" customHeight="true" outlineLevel="0" collapsed="false">
      <c r="BS177" s="194"/>
      <c r="CD177" s="194"/>
      <c r="CN177" s="194"/>
      <c r="CO177" s="194"/>
    </row>
    <row r="178" customFormat="false" ht="15" hidden="false" customHeight="true" outlineLevel="0" collapsed="false">
      <c r="BS178" s="194"/>
      <c r="CD178" s="194"/>
      <c r="CN178" s="194"/>
      <c r="CO178" s="194"/>
    </row>
    <row r="179" customFormat="false" ht="15" hidden="false" customHeight="true" outlineLevel="0" collapsed="false">
      <c r="BS179" s="194"/>
      <c r="CD179" s="194"/>
      <c r="CO179" s="194"/>
    </row>
  </sheetData>
  <mergeCells count="105">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3:A9"/>
    <mergeCell ref="A10:A23"/>
    <mergeCell ref="A24:A27"/>
    <mergeCell ref="A28:A37"/>
    <mergeCell ref="A38:A43"/>
    <mergeCell ref="U46:V46"/>
    <mergeCell ref="AO46:AP46"/>
    <mergeCell ref="I47:J47"/>
    <mergeCell ref="M47:M48"/>
    <mergeCell ref="N47:N48"/>
    <mergeCell ref="AF47:AF49"/>
    <mergeCell ref="M49:M50"/>
    <mergeCell ref="N49:N50"/>
    <mergeCell ref="M51:M52"/>
    <mergeCell ref="N51:N52"/>
    <mergeCell ref="L53:L54"/>
    <mergeCell ref="M53:M54"/>
    <mergeCell ref="N53:N54"/>
    <mergeCell ref="S53:S54"/>
    <mergeCell ref="AF53:AF55"/>
    <mergeCell ref="U56:V56"/>
    <mergeCell ref="BD59:BF5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00271849-45E0-4D63-B5A0-B6952A858344}">
            <xm:f>"مصعدة"</xm:f>
            <x14:dxf>
              <font>
                <color rgb="FF9C6500"/>
              </font>
              <fill>
                <patternFill>
                  <bgColor rgb="FFFFEB9C"/>
                </patternFill>
              </fill>
            </x14:dxf>
          </x14:cfRule>
          <x14:cfRule type="cellIs" priority="3" operator="equal" id="{C8C5623E-7DF6-41F7-848F-90D8EAD7FA00}">
            <xm:f>"24 Hours"</xm:f>
            <x14:dxf>
              <fill>
                <patternFill>
                  <bgColor rgb="FF00B050"/>
                </patternFill>
              </fill>
            </x14:dxf>
          </x14:cfRule>
          <x14:cfRule type="cellIs" priority="4" operator="equal" id="{ACB8C055-705F-40B2-9CEB-FAE05A8035BE}">
            <xm:f>"48 Hours"</xm:f>
            <x14:dxf>
              <fill>
                <patternFill>
                  <bgColor rgb="FF0070C0"/>
                </patternFill>
              </fill>
            </x14:dxf>
          </x14:cfRule>
          <x14:cfRule type="cellIs" priority="5" operator="equal" id="{47BB6444-2C18-4BC0-8B37-79FBBDF63177}">
            <xm:f>"72 Hours"</xm:f>
            <x14:dxf>
              <fill>
                <patternFill>
                  <bgColor rgb="FF00B0F0"/>
                </patternFill>
              </fill>
            </x14:dxf>
          </x14:cfRule>
          <x14:cfRule type="cellIs" priority="6" operator="equal" id="{EC765742-D9FD-4157-9777-A92FF46B7EF6}">
            <xm:f>"More than 72 Hours"</xm:f>
            <x14:dxf>
              <fill>
                <patternFill>
                  <bgColor rgb="FFFF0000"/>
                </patternFill>
              </fill>
            </x14:dxf>
          </x14:cfRule>
          <xm:sqref>K3:K43</xm:sqref>
        </x14:conditionalFormatting>
        <x14:conditionalFormatting xmlns:xm="http://schemas.microsoft.com/office/excel/2006/main">
          <x14:cfRule type="cellIs" priority="7" operator="equal" id="{484951B4-D3EF-4238-AA40-ECD069009DA3}">
            <xm:f>1</xm:f>
            <x14:dxf>
              <font>
                <color rgb="FF9C5700"/>
              </font>
              <fill>
                <patternFill>
                  <bgColor rgb="FFFFEB9C"/>
                </patternFill>
              </fill>
            </x14:dxf>
          </x14:cfRule>
          <xm:sqref>BA3:BA35</xm:sqref>
        </x14:conditionalFormatting>
        <x14:conditionalFormatting xmlns:xm="http://schemas.microsoft.com/office/excel/2006/main">
          <x14:cfRule type="cellIs" priority="8" operator="equal" id="{7E3BE75B-CAC6-4BF0-B540-281F7883EFEF}">
            <xm:f>1</xm:f>
            <x14:dxf>
              <fill>
                <patternFill>
                  <bgColor theme="4" tint="0.7999"/>
                </patternFill>
              </fill>
            </x14:dxf>
          </x14:cfRule>
          <xm:sqref>BA37:BA43</xm:sqref>
        </x14:conditionalFormatting>
        <x14:conditionalFormatting xmlns:xm="http://schemas.microsoft.com/office/excel/2006/main">
          <x14:cfRule type="cellIs" priority="9" operator="equal" id="{B38023AD-CE62-40BF-8222-7C4F9C8599CD}">
            <xm:f>"Dissatisfied"</xm:f>
            <x14:dxf>
              <font>
                <color rgb="FF9C5700"/>
              </font>
              <fill>
                <patternFill>
                  <bgColor rgb="FFFFEB9C"/>
                </patternFill>
              </fill>
            </x14:dxf>
          </x14:cfRule>
          <x14:cfRule type="cellIs" priority="10" operator="equal" id="{71FF82D4-7EDD-48B2-9113-B14E3334B26D}">
            <xm:f>"Neutral"</xm:f>
            <x14:dxf>
              <fill>
                <patternFill>
                  <bgColor theme="4" tint="0.7999"/>
                </patternFill>
              </fill>
            </x14:dxf>
          </x14:cfRule>
          <x14:cfRule type="cellIs" priority="11" operator="equal" id="{E939F026-617A-4E93-8175-E8E0598F5638}">
            <xm:f>"Satisfied"</xm:f>
            <x14:dxf>
              <font>
                <color rgb="FF9C5700"/>
              </font>
              <fill>
                <patternFill>
                  <bgColor rgb="FFFFEB9C"/>
                </patternFill>
              </fill>
            </x14:dxf>
          </x14:cfRule>
          <xm:sqref>BD3:BD43</xm:sqref>
        </x14:conditionalFormatting>
        <x14:conditionalFormatting xmlns:xm="http://schemas.microsoft.com/office/excel/2006/main">
          <x14:cfRule type="cellIs" priority="12" operator="equal" id="{4170ECDC-FC13-411E-841D-85E11D807EEB}">
            <xm:f>"Dissatisfied"</xm:f>
            <x14:dxf>
              <fill>
                <patternFill>
                  <bgColor theme="4" tint="0.7999"/>
                </patternFill>
              </fill>
            </x14:dxf>
          </x14:cfRule>
          <x14:cfRule type="cellIs" priority="13" operator="equal" id="{48DCE0B7-796C-49B0-B1D9-A2A0F248355A}">
            <xm:f>"Neutral"</xm:f>
            <x14:dxf>
              <font>
                <color rgb="FF9C5700"/>
              </font>
              <fill>
                <patternFill>
                  <bgColor rgb="FFFFEB9C"/>
                </patternFill>
              </fill>
            </x14:dxf>
          </x14:cfRule>
          <x14:cfRule type="cellIs" priority="14" operator="equal" id="{8C1F8820-1112-4F63-9F81-8971654DDCEA}">
            <xm:f>"Satisfied"</xm:f>
            <x14:dxf>
              <fill>
                <patternFill>
                  <bgColor theme="4" tint="0.7999"/>
                </patternFill>
              </fill>
            </x14:dxf>
          </x14:cfRule>
          <xm:sqref>BI104</xm:sqref>
        </x14:conditionalFormatting>
        <x14:conditionalFormatting xmlns:xm="http://schemas.microsoft.com/office/excel/2006/main">
          <x14:cfRule type="cellIs" priority="15" operator="equal" id="{561BA650-DEF1-4E59-81F2-C26FC11EDF90}">
            <xm:f>"مصعدة"</xm:f>
            <x14:dxf>
              <font>
                <color rgb="FF9C5700"/>
              </font>
              <fill>
                <patternFill>
                  <bgColor rgb="FFFFEB9C"/>
                </patternFill>
              </fill>
            </x14:dxf>
          </x14:cfRule>
          <x14:cfRule type="cellIs" priority="16" operator="equal" id="{22AD93D3-8BE9-4828-B090-6B2F64DB2B94}">
            <xm:f>"24 Hours"</xm:f>
            <x14:dxf>
              <fill>
                <patternFill>
                  <bgColor theme="4" tint="0.7999"/>
                </patternFill>
              </fill>
            </x14:dxf>
          </x14:cfRule>
          <x14:cfRule type="cellIs" priority="17" operator="equal" id="{CFC0309B-AEE3-4EE5-A221-D3464F9895D6}">
            <xm:f>"48 Hours"</xm:f>
            <x14:dxf>
              <font>
                <color rgb="FF9C5700"/>
              </font>
              <fill>
                <patternFill>
                  <bgColor rgb="FFFFEB9C"/>
                </patternFill>
              </fill>
            </x14:dxf>
          </x14:cfRule>
          <x14:cfRule type="cellIs" priority="18" operator="equal" id="{6752B9D0-3CA8-442A-996D-3086D8EB6F87}">
            <xm:f>"72 Hours"</xm:f>
            <x14:dxf>
              <fill>
                <patternFill>
                  <bgColor theme="4" tint="0.7999"/>
                </patternFill>
              </fill>
            </x14:dxf>
          </x14:cfRule>
          <x14:cfRule type="cellIs" priority="19" operator="equal" id="{18E86D9D-3F52-4EAF-8AB2-F8C63D26EF7B}">
            <xm:f>"More than 72 Hours"</xm:f>
            <x14:dxf>
              <font>
                <color rgb="FF9C5700"/>
              </font>
              <fill>
                <patternFill>
                  <bgColor rgb="FFFFEB9C"/>
                </patternFill>
              </fill>
            </x14:dxf>
          </x14:cfRule>
          <xm:sqref>BR3:BR7</xm:sqref>
        </x14:conditionalFormatting>
        <x14:conditionalFormatting xmlns:xm="http://schemas.microsoft.com/office/excel/2006/main">
          <x14:cfRule type="cellIs" priority="20" operator="equal" id="{CBE015E2-58D0-4A84-A292-C31944A0CDC8}">
            <xm:f>"مصعدة"</xm:f>
            <x14:dxf>
              <fill>
                <patternFill>
                  <bgColor theme="4" tint="0.7999"/>
                </patternFill>
              </fill>
            </x14:dxf>
          </x14:cfRule>
          <x14:cfRule type="cellIs" priority="21" operator="equal" id="{431039F1-D1C4-497E-8ADF-FB5FAE4717D8}">
            <xm:f>"24 Hours"</xm:f>
            <x14:dxf>
              <font>
                <color rgb="FF9C6500"/>
              </font>
              <fill>
                <patternFill>
                  <bgColor rgb="FFFFEB9C"/>
                </patternFill>
              </fill>
            </x14:dxf>
          </x14:cfRule>
          <x14:cfRule type="cellIs" priority="22" operator="equal" id="{46D5F04D-3BF1-48B0-8D64-6DCB5BC314EC}">
            <xm:f>"48 Hours"</xm:f>
            <x14:dxf>
              <fill>
                <patternFill>
                  <bgColor rgb="FF00B050"/>
                </patternFill>
              </fill>
            </x14:dxf>
          </x14:cfRule>
          <x14:cfRule type="cellIs" priority="23" operator="equal" id="{1C513714-ECEE-441C-BD47-156050F91326}">
            <xm:f>"72 Hours"</xm:f>
            <x14:dxf>
              <fill>
                <patternFill>
                  <bgColor rgb="FF0070C0"/>
                </patternFill>
              </fill>
            </x14:dxf>
          </x14:cfRule>
          <x14:cfRule type="cellIs" priority="24" operator="equal" id="{35513D6C-952E-41BF-BD10-29FE99E7B2E7}">
            <xm:f>"More than 72 Hours"</xm:f>
            <x14:dxf>
              <fill>
                <patternFill>
                  <bgColor rgb="FF00B0F0"/>
                </patternFill>
              </fill>
            </x14:dxf>
          </x14:cfRule>
          <xm:sqref>CC3:CC12</xm:sqref>
        </x14:conditionalFormatting>
        <x14:conditionalFormatting xmlns:xm="http://schemas.microsoft.com/office/excel/2006/main">
          <x14:cfRule type="cellIs" priority="25" operator="equal" id="{3B92C93B-6781-45B8-B383-2AA95E504B79}">
            <xm:f>"مصعدة"</xm:f>
            <x14:dxf>
              <fill>
                <patternFill>
                  <bgColor rgb="FFFF0000"/>
                </patternFill>
              </fill>
            </x14:dxf>
          </x14:cfRule>
          <x14:cfRule type="cellIs" priority="26" operator="equal" id="{BF2B776F-D869-47BE-98DE-00E060A8418B}">
            <xm:f>"24 Hours"</xm:f>
            <x14:dxf>
              <fill>
                <patternFill>
                  <bgColor rgb="FFFFEB9C"/>
                </patternFill>
              </fill>
            </x14:dxf>
          </x14:cfRule>
          <x14:cfRule type="cellIs" priority="27" operator="equal" id="{D1E030DF-CD48-454C-AA51-B4BC7C966B24}">
            <xm:f>"48 Hours"</xm:f>
            <x14:dxf>
              <fill>
                <patternFill>
                  <bgColor rgb="FF00B050"/>
                </patternFill>
              </fill>
            </x14:dxf>
          </x14:cfRule>
          <x14:cfRule type="cellIs" priority="28" operator="equal" id="{9DA113C6-E23D-4311-9419-DAE020653941}">
            <xm:f>"72 Hours"</xm:f>
            <x14:dxf>
              <fill>
                <patternFill>
                  <bgColor rgb="FF0070C0"/>
                </patternFill>
              </fill>
            </x14:dxf>
          </x14:cfRule>
          <x14:cfRule type="cellIs" priority="29" operator="equal" id="{5F4F81E2-E1EA-4E64-804B-E321667CF693}">
            <xm:f>"More than 72 Hours"</xm:f>
            <x14:dxf>
              <fill>
                <patternFill>
                  <bgColor rgb="FF00B0F0"/>
                </patternFill>
              </fill>
            </x14:dxf>
          </x14:cfRule>
          <xm:sqref>CN3:CN18</xm:sqref>
        </x14:conditionalFormatting>
        <x14:conditionalFormatting xmlns:xm="http://schemas.microsoft.com/office/excel/2006/main">
          <x14:cfRule type="cellIs" priority="30" operator="equal" id="{581F161A-A4C9-4437-9BC5-882169F139ED}">
            <xm:f>"More than 72 hours"</xm:f>
            <x14:dxf>
              <fill>
                <patternFill>
                  <bgColor rgb="FFFF0000"/>
                </patternFill>
              </fill>
            </x14:dxf>
          </x14:cfRule>
          <x14:cfRule type="cellIs" priority="31" operator="equal" id="{704C5216-EC5E-45D2-8FAC-A6E86A1E89AA}">
            <xm:f>"72 Hours"</xm:f>
            <x14:dxf>
              <font>
                <color rgb="FF9C6500"/>
              </font>
              <fill>
                <patternFill>
                  <bgColor rgb="FFFFEB9C"/>
                </patternFill>
              </fill>
            </x14:dxf>
          </x14:cfRule>
          <x14:cfRule type="cellIs" priority="32" operator="equal" id="{A479EA24-B1F1-4A47-9898-369510DD27A5}">
            <xm:f>"48 Hours"</xm:f>
            <x14:dxf>
              <fill>
                <patternFill>
                  <bgColor rgb="FF00B050"/>
                </patternFill>
              </fill>
            </x14:dxf>
          </x14:cfRule>
          <x14:cfRule type="cellIs" priority="33" operator="equal" id="{B239835C-7111-49E7-8B19-578ADE54DB8C}">
            <xm:f>"24 Hours"</xm:f>
            <x14:dxf>
              <fill>
                <patternFill>
                  <bgColor rgb="FF0070C0"/>
                </patternFill>
              </fill>
            </x14:dxf>
          </x14:cfRule>
          <xm:sqref>CN23</xm:sqref>
        </x14:conditionalFormatting>
        <x14:conditionalFormatting xmlns:xm="http://schemas.microsoft.com/office/excel/2006/main">
          <x14:cfRule type="cellIs" priority="34" operator="equal" id="{C1307290-4615-40A0-9183-5040F3A7F0B4}">
            <xm:f>"مصعدة"</xm:f>
            <x14:dxf>
              <fill>
                <patternFill>
                  <bgColor rgb="FF00B0F0"/>
                </patternFill>
              </fill>
            </x14:dxf>
          </x14:cfRule>
          <x14:cfRule type="cellIs" priority="35" operator="equal" id="{8099E4EF-8530-4B32-95A6-7B5B8A341AC0}">
            <xm:f>"24 Hours"</xm:f>
            <x14:dxf>
              <fill>
                <patternFill>
                  <bgColor rgb="FFFF0000"/>
                </patternFill>
              </fill>
            </x14:dxf>
          </x14:cfRule>
          <x14:cfRule type="cellIs" priority="36" operator="equal" id="{9FA59798-9090-4D18-BECB-C57FB7722E54}">
            <xm:f>"48 Hours"</xm:f>
            <x14:dxf>
              <font>
                <color rgb="FF9C6500"/>
              </font>
              <fill>
                <patternFill>
                  <bgColor rgb="FFFFEB9C"/>
                </patternFill>
              </fill>
            </x14:dxf>
          </x14:cfRule>
          <x14:cfRule type="cellIs" priority="37" operator="equal" id="{2034CE15-7672-4644-988A-4A92578B39CA}">
            <xm:f>"72 Hours"</xm:f>
            <x14:dxf>
              <fill>
                <patternFill>
                  <bgColor rgb="FF00B050"/>
                </patternFill>
              </fill>
            </x14:dxf>
          </x14:cfRule>
          <x14:cfRule type="cellIs" priority="38" operator="equal" id="{C19131FA-726C-414C-8228-22119E74E02C}">
            <xm:f>"More than 72 Hours"</xm:f>
            <x14:dxf>
              <fill>
                <patternFill>
                  <bgColor rgb="FF0070C0"/>
                </patternFill>
              </fill>
            </x14:dxf>
          </x14:cfRule>
          <xm:sqref>CY3:CY12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84"/>
  <sheetViews>
    <sheetView showFormulas="false" showGridLines="true" showRowColHeaders="true" showZeros="true" rightToLeft="false" tabSelected="false" showOutlineSymbols="true" defaultGridColor="true" view="normal" topLeftCell="A44" colorId="64" zoomScale="85" zoomScaleNormal="85" zoomScalePageLayoutView="100" workbookViewId="0">
      <selection pane="topLeft" activeCell="D61" activeCellId="0" sqref="D61"/>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43.28"/>
    <col collapsed="false" customWidth="true" hidden="false" outlineLevel="0" max="9" min="9" style="1" width="43.72"/>
    <col collapsed="false" customWidth="true" hidden="false" outlineLevel="0" max="10" min="10" style="1" width="24.29"/>
    <col collapsed="false" customWidth="true" hidden="false" outlineLevel="0" max="11" min="11" style="1" width="20"/>
    <col collapsed="false" customWidth="true" hidden="false" outlineLevel="0" max="12" min="12" style="1" width="33"/>
    <col collapsed="false" customWidth="true" hidden="false" outlineLevel="0" max="13" min="13" style="1" width="26.86"/>
    <col collapsed="false" customWidth="true" hidden="false" outlineLevel="0" max="14" min="14" style="1" width="21.71"/>
    <col collapsed="false" customWidth="true" hidden="false" outlineLevel="0" max="15" min="15" style="1" width="33"/>
    <col collapsed="false" customWidth="true" hidden="false" outlineLevel="0" max="16" min="16" style="1" width="13"/>
    <col collapsed="false" customWidth="true" hidden="false" outlineLevel="0" max="17" min="17" style="1" width="33"/>
    <col collapsed="false" customWidth="true" hidden="false" outlineLevel="0" max="18" min="18" style="1" width="24"/>
    <col collapsed="false" customWidth="true" hidden="false" outlineLevel="0" max="19" min="19" style="1" width="14"/>
    <col collapsed="false" customWidth="true" hidden="false" outlineLevel="0" max="20" min="20" style="1" width="33"/>
    <col collapsed="false" customWidth="true" hidden="false" outlineLevel="0" max="21" min="21" style="1" width="14.43"/>
    <col collapsed="false" customWidth="true" hidden="false" outlineLevel="0" max="22" min="22" style="1" width="14"/>
    <col collapsed="false" customWidth="true" hidden="false" outlineLevel="0" max="23" min="23" style="3" width="28.43"/>
    <col collapsed="false" customWidth="true" hidden="false" outlineLevel="0" max="24" min="24" style="1" width="33"/>
    <col collapsed="false" customWidth="true" hidden="false" outlineLevel="0" max="25" min="25" style="1" width="13"/>
    <col collapsed="false" customWidth="true" hidden="false" outlineLevel="0" max="26" min="26" style="1" width="14"/>
    <col collapsed="false" customWidth="true" hidden="false" outlineLevel="0" max="27" min="27" style="1" width="30.86"/>
    <col collapsed="false" customWidth="true" hidden="false" outlineLevel="0" max="28" min="28" style="1" width="33"/>
    <col collapsed="false" customWidth="true" hidden="false" outlineLevel="0" max="29" min="29" style="1" width="12.14"/>
    <col collapsed="false" customWidth="true" hidden="false" outlineLevel="0" max="30" min="30" style="1" width="14"/>
    <col collapsed="false" customWidth="true" hidden="false" outlineLevel="0" max="31" min="31" style="1" width="28.43"/>
    <col collapsed="false" customWidth="true" hidden="false" outlineLevel="0" max="32" min="32" style="1" width="33"/>
    <col collapsed="false" customWidth="true" hidden="false" outlineLevel="0" max="33" min="33" style="1" width="13"/>
    <col collapsed="false" customWidth="true" hidden="false" outlineLevel="0" max="34" min="34" style="1" width="14"/>
    <col collapsed="false" customWidth="true" hidden="false" outlineLevel="0" max="35" min="35" style="1" width="27.15"/>
    <col collapsed="false" customWidth="true" hidden="false" outlineLevel="0" max="36" min="36" style="1" width="29.57"/>
    <col collapsed="false" customWidth="true" hidden="false" outlineLevel="0" max="37" min="37" style="4" width="30.29"/>
    <col collapsed="false" customWidth="true" hidden="false" outlineLevel="0" max="38" min="38" style="1" width="9.14"/>
    <col collapsed="false" customWidth="true" hidden="false" outlineLevel="0" max="39" min="39" style="1" width="14"/>
    <col collapsed="false" customWidth="true" hidden="false" outlineLevel="0" max="40" min="40" style="1" width="29"/>
    <col collapsed="false" customWidth="true" hidden="false" outlineLevel="0" max="41" min="41" style="1" width="36.72"/>
    <col collapsed="false" customWidth="true" hidden="false" outlineLevel="0" max="42" min="42" style="5" width="14.71"/>
    <col collapsed="false" customWidth="true" hidden="false" outlineLevel="0" max="43" min="43" style="1" width="21.14"/>
    <col collapsed="false" customWidth="true" hidden="false" outlineLevel="0" max="44" min="44" style="1" width="36.72"/>
    <col collapsed="false" customWidth="true" hidden="false" outlineLevel="0" max="45" min="45" style="4" width="14.71"/>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1131" width="33.71"/>
    <col collapsed="false" customWidth="true" hidden="false" outlineLevel="0" max="55" min="55" style="1032"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9" min="68" style="1" width="20.72"/>
    <col collapsed="false" customWidth="true" hidden="false" outlineLevel="0" max="70" min="70" style="1" width="16.29"/>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4.57"/>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20"/>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20"/>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324" t="n">
        <v>1</v>
      </c>
      <c r="B3" s="430" t="n">
        <v>1</v>
      </c>
      <c r="C3" s="741" t="n">
        <v>3106</v>
      </c>
      <c r="D3" s="1132" t="n">
        <v>30327599</v>
      </c>
      <c r="E3" s="764" t="s">
        <v>49</v>
      </c>
      <c r="F3" s="764" t="s">
        <v>44</v>
      </c>
      <c r="G3" s="764" t="s">
        <v>45</v>
      </c>
      <c r="H3" s="764" t="s">
        <v>46</v>
      </c>
      <c r="I3" s="1133" t="n">
        <v>45599.4194444444</v>
      </c>
      <c r="J3" s="764" t="s">
        <v>51</v>
      </c>
      <c r="K3" s="1134" t="s">
        <v>67</v>
      </c>
      <c r="L3" s="1135" t="n">
        <v>45599</v>
      </c>
      <c r="M3" s="1136" t="n">
        <v>0.419444444444444</v>
      </c>
      <c r="N3" s="1137" t="s">
        <v>51</v>
      </c>
      <c r="O3" s="1135" t="n">
        <v>45599</v>
      </c>
      <c r="P3" s="1136" t="n">
        <v>0.419444444444444</v>
      </c>
      <c r="Q3" s="1135"/>
      <c r="R3" s="1136"/>
      <c r="S3" s="1137"/>
      <c r="T3" s="1138" t="n">
        <v>45599</v>
      </c>
      <c r="U3" s="1139" t="n">
        <v>0.427777777777778</v>
      </c>
      <c r="V3" s="1137" t="s">
        <v>51</v>
      </c>
      <c r="W3" s="497" t="n">
        <f aca="false">(U3+T3)-(P3+O3)</f>
        <v>0.00833333333333333</v>
      </c>
      <c r="X3" s="1135"/>
      <c r="Y3" s="1140"/>
      <c r="Z3" s="1140"/>
      <c r="AA3" s="55" t="n">
        <f aca="false">(Y3+X3)-(U3+T3)</f>
        <v>-45599.4277777778</v>
      </c>
      <c r="AB3" s="1135"/>
      <c r="AC3" s="1140"/>
      <c r="AD3" s="1140"/>
      <c r="AE3" s="55" t="n">
        <f aca="false">(AC3+AB3)-(Y3+X3)</f>
        <v>0</v>
      </c>
      <c r="AF3" s="1135"/>
      <c r="AG3" s="1140"/>
      <c r="AH3" s="1140"/>
      <c r="AI3" s="54"/>
      <c r="AJ3" s="55" t="n">
        <f aca="false">(AG3+AF3)-(U3+T3)</f>
        <v>-45599.4277777778</v>
      </c>
      <c r="AK3" s="1135"/>
      <c r="AL3" s="1140"/>
      <c r="AM3" s="1140"/>
      <c r="AN3" s="55" t="n">
        <f aca="false">(AL3+AK3)-(U3+T3)</f>
        <v>-45599.4277777778</v>
      </c>
      <c r="AO3" s="1135" t="n">
        <v>45599</v>
      </c>
      <c r="AP3" s="1136" t="n">
        <v>0.484027777777778</v>
      </c>
      <c r="AQ3" s="57" t="n">
        <f aca="false">(AP3+AO3)-(U3+T3)</f>
        <v>0.05625</v>
      </c>
      <c r="AR3" s="1135" t="n">
        <v>45601</v>
      </c>
      <c r="AS3" s="1136" t="n">
        <v>0.50625</v>
      </c>
      <c r="AT3" s="1137" t="s">
        <v>51</v>
      </c>
      <c r="AU3" s="59" t="n">
        <f aca="false">(AS3+AR3)-(U3+T3)</f>
        <v>2.07847222222222</v>
      </c>
      <c r="AV3" s="61"/>
      <c r="AW3" s="61"/>
      <c r="AX3" s="61" t="s">
        <v>90</v>
      </c>
      <c r="AY3" s="61" t="s">
        <v>91</v>
      </c>
      <c r="AZ3" s="61" t="s">
        <v>92</v>
      </c>
      <c r="BA3" s="1045" t="s">
        <v>636</v>
      </c>
      <c r="BB3" s="1141" t="s">
        <v>1296</v>
      </c>
      <c r="BC3" s="1047" t="s">
        <v>1297</v>
      </c>
      <c r="BD3" s="1142" t="s">
        <v>698</v>
      </c>
      <c r="BE3" s="68" t="s">
        <v>64</v>
      </c>
      <c r="BF3" s="68"/>
      <c r="BJ3" s="757" t="n">
        <v>3109</v>
      </c>
      <c r="BK3" s="1132" t="n">
        <v>30126411</v>
      </c>
      <c r="BL3" s="764" t="s">
        <v>43</v>
      </c>
      <c r="BM3" s="764" t="s">
        <v>44</v>
      </c>
      <c r="BN3" s="764" t="s">
        <v>45</v>
      </c>
      <c r="BO3" s="764" t="s">
        <v>46</v>
      </c>
      <c r="BP3" s="1133" t="n">
        <v>45599.5854166667</v>
      </c>
      <c r="BQ3" s="764" t="s">
        <v>77</v>
      </c>
      <c r="BR3" s="1143" t="s">
        <v>52</v>
      </c>
      <c r="BS3" s="99"/>
      <c r="BT3" s="99"/>
      <c r="BU3" s="741" t="n">
        <v>3106</v>
      </c>
      <c r="BV3" s="1132" t="n">
        <v>30327599</v>
      </c>
      <c r="BW3" s="764" t="s">
        <v>49</v>
      </c>
      <c r="BX3" s="764" t="s">
        <v>44</v>
      </c>
      <c r="BY3" s="764" t="s">
        <v>45</v>
      </c>
      <c r="BZ3" s="764" t="s">
        <v>46</v>
      </c>
      <c r="CA3" s="1133" t="n">
        <v>45599.4194444444</v>
      </c>
      <c r="CB3" s="764" t="s">
        <v>51</v>
      </c>
      <c r="CC3" s="1134" t="s">
        <v>67</v>
      </c>
      <c r="CD3" s="99"/>
      <c r="CE3" s="99"/>
      <c r="CF3" s="757" t="n">
        <v>3111</v>
      </c>
      <c r="CG3" s="1132" t="n">
        <v>20386205</v>
      </c>
      <c r="CH3" s="764" t="s">
        <v>53</v>
      </c>
      <c r="CI3" s="764" t="s">
        <v>44</v>
      </c>
      <c r="CJ3" s="764" t="s">
        <v>54</v>
      </c>
      <c r="CK3" s="764" t="s">
        <v>166</v>
      </c>
      <c r="CL3" s="1133" t="n">
        <v>45599.7194444445</v>
      </c>
      <c r="CM3" s="764" t="s">
        <v>970</v>
      </c>
      <c r="CN3" s="1144" t="s">
        <v>48</v>
      </c>
      <c r="CO3" s="99"/>
      <c r="CP3" s="99"/>
      <c r="CQ3" s="741" t="n">
        <v>3107</v>
      </c>
      <c r="CR3" s="1132" t="n">
        <v>30144963</v>
      </c>
      <c r="CS3" s="764" t="s">
        <v>56</v>
      </c>
      <c r="CT3" s="764" t="s">
        <v>69</v>
      </c>
      <c r="CU3" s="764" t="s">
        <v>80</v>
      </c>
      <c r="CV3" s="764" t="s">
        <v>614</v>
      </c>
      <c r="CW3" s="1133" t="n">
        <v>45599.4506944444</v>
      </c>
      <c r="CX3" s="764" t="s">
        <v>51</v>
      </c>
      <c r="CY3" s="1145" t="s">
        <v>71</v>
      </c>
    </row>
    <row r="4" customFormat="false" ht="15" hidden="false" customHeight="true" outlineLevel="0" collapsed="false">
      <c r="A4" s="324"/>
      <c r="B4" s="430" t="n">
        <v>2</v>
      </c>
      <c r="C4" s="741" t="n">
        <v>3107</v>
      </c>
      <c r="D4" s="1132" t="n">
        <v>30144963</v>
      </c>
      <c r="E4" s="764" t="s">
        <v>56</v>
      </c>
      <c r="F4" s="764" t="s">
        <v>69</v>
      </c>
      <c r="G4" s="764" t="s">
        <v>80</v>
      </c>
      <c r="H4" s="764" t="s">
        <v>614</v>
      </c>
      <c r="I4" s="1133" t="n">
        <v>45599.4506944444</v>
      </c>
      <c r="J4" s="764" t="s">
        <v>51</v>
      </c>
      <c r="K4" s="1145" t="s">
        <v>71</v>
      </c>
      <c r="L4" s="1135" t="n">
        <v>45599</v>
      </c>
      <c r="M4" s="1136" t="n">
        <v>0.440277777777778</v>
      </c>
      <c r="N4" s="1137" t="s">
        <v>51</v>
      </c>
      <c r="O4" s="1135" t="n">
        <v>45599</v>
      </c>
      <c r="P4" s="1136" t="n">
        <v>0.450694444444444</v>
      </c>
      <c r="Q4" s="1135" t="n">
        <v>45602</v>
      </c>
      <c r="R4" s="1136" t="n">
        <v>0.647222222222222</v>
      </c>
      <c r="S4" s="1137" t="s">
        <v>51</v>
      </c>
      <c r="T4" s="1138" t="n">
        <v>45602</v>
      </c>
      <c r="U4" s="1139" t="n">
        <v>0.647222222222222</v>
      </c>
      <c r="V4" s="1137" t="s">
        <v>51</v>
      </c>
      <c r="W4" s="497" t="n">
        <f aca="false">(U4+T4)-(P4+O4)</f>
        <v>3.19652777777778</v>
      </c>
      <c r="X4" s="1135" t="n">
        <v>45603</v>
      </c>
      <c r="Y4" s="1146" t="n">
        <v>0.440972222222222</v>
      </c>
      <c r="Z4" s="1137" t="s">
        <v>51</v>
      </c>
      <c r="AA4" s="55" t="n">
        <f aca="false">(Y4+X4)-(U4+T4)</f>
        <v>0.79375</v>
      </c>
      <c r="AB4" s="1135" t="n">
        <v>45603</v>
      </c>
      <c r="AC4" s="1146" t="n">
        <v>0.678472222222222</v>
      </c>
      <c r="AD4" s="1137" t="s">
        <v>51</v>
      </c>
      <c r="AE4" s="55" t="n">
        <f aca="false">(AC4+AB4)-(Y4+X4)</f>
        <v>0.2375</v>
      </c>
      <c r="AF4" s="1135" t="n">
        <v>45606</v>
      </c>
      <c r="AG4" s="1146" t="n">
        <v>0.390972222222222</v>
      </c>
      <c r="AH4" s="1137" t="s">
        <v>51</v>
      </c>
      <c r="AI4" s="54" t="s">
        <v>1207</v>
      </c>
      <c r="AJ4" s="55" t="n">
        <f aca="false">(AG4+AF4)-(U4+T4)</f>
        <v>3.74375</v>
      </c>
      <c r="AK4" s="1135"/>
      <c r="AL4" s="1140"/>
      <c r="AM4" s="1140"/>
      <c r="AN4" s="55" t="n">
        <f aca="false">(AL4+AK4)-(U4+T4)</f>
        <v>-45602.6472222222</v>
      </c>
      <c r="AO4" s="1135"/>
      <c r="AP4" s="1136"/>
      <c r="AQ4" s="57" t="n">
        <f aca="false">(AP4+AO4)-(U4+T4)</f>
        <v>-45602.6472222222</v>
      </c>
      <c r="AR4" s="1135"/>
      <c r="AS4" s="1136"/>
      <c r="AT4" s="1137"/>
      <c r="AU4" s="59" t="n">
        <f aca="false">(AS4+AR4)-(U4+T4)</f>
        <v>-45602.6472222222</v>
      </c>
      <c r="AV4" s="61"/>
      <c r="AW4" s="61"/>
      <c r="AX4" s="61" t="s">
        <v>90</v>
      </c>
      <c r="AY4" s="61" t="s">
        <v>91</v>
      </c>
      <c r="AZ4" s="61" t="s">
        <v>106</v>
      </c>
      <c r="BA4" s="1045" t="s">
        <v>159</v>
      </c>
      <c r="BB4" s="1141" t="s">
        <v>1298</v>
      </c>
      <c r="BC4" s="1147" t="s">
        <v>1299</v>
      </c>
      <c r="BD4" s="1142" t="s">
        <v>698</v>
      </c>
      <c r="BE4" s="68" t="s">
        <v>64</v>
      </c>
      <c r="BF4" s="68"/>
      <c r="BJ4" s="757" t="n">
        <v>3123</v>
      </c>
      <c r="BK4" s="1132" t="n">
        <v>2557736416</v>
      </c>
      <c r="BL4" s="764" t="s">
        <v>43</v>
      </c>
      <c r="BM4" s="764" t="s">
        <v>44</v>
      </c>
      <c r="BN4" s="764" t="s">
        <v>45</v>
      </c>
      <c r="BO4" s="764" t="s">
        <v>79</v>
      </c>
      <c r="BP4" s="1133" t="n">
        <v>45602.4680555556</v>
      </c>
      <c r="BQ4" s="764" t="s">
        <v>51</v>
      </c>
      <c r="BR4" s="1143" t="s">
        <v>52</v>
      </c>
      <c r="BS4" s="99"/>
      <c r="BT4" s="99"/>
      <c r="BU4" s="741" t="n">
        <v>3112</v>
      </c>
      <c r="BV4" s="1132" t="n">
        <v>3417884</v>
      </c>
      <c r="BW4" s="764" t="s">
        <v>49</v>
      </c>
      <c r="BX4" s="764" t="s">
        <v>69</v>
      </c>
      <c r="BY4" s="764" t="s">
        <v>45</v>
      </c>
      <c r="BZ4" s="764" t="s">
        <v>115</v>
      </c>
      <c r="CA4" s="1133" t="n">
        <v>45599.7159722222</v>
      </c>
      <c r="CB4" s="764" t="s">
        <v>77</v>
      </c>
      <c r="CC4" s="1144" t="s">
        <v>48</v>
      </c>
      <c r="CD4" s="99"/>
      <c r="CE4" s="99"/>
      <c r="CF4" s="757" t="n">
        <v>3115</v>
      </c>
      <c r="CG4" s="1132" t="n">
        <v>30125260</v>
      </c>
      <c r="CH4" s="764" t="s">
        <v>53</v>
      </c>
      <c r="CI4" s="764" t="s">
        <v>44</v>
      </c>
      <c r="CJ4" s="764" t="s">
        <v>45</v>
      </c>
      <c r="CK4" s="764" t="s">
        <v>79</v>
      </c>
      <c r="CL4" s="1133" t="n">
        <v>45599.8715277778</v>
      </c>
      <c r="CM4" s="764" t="s">
        <v>970</v>
      </c>
      <c r="CN4" s="1143" t="s">
        <v>52</v>
      </c>
      <c r="CO4" s="99"/>
      <c r="CP4" s="99"/>
      <c r="CQ4" s="741" t="n">
        <v>3114</v>
      </c>
      <c r="CR4" s="1132" t="n">
        <v>30020989</v>
      </c>
      <c r="CS4" s="764" t="s">
        <v>56</v>
      </c>
      <c r="CT4" s="764" t="s">
        <v>44</v>
      </c>
      <c r="CU4" s="764" t="s">
        <v>54</v>
      </c>
      <c r="CV4" s="764" t="s">
        <v>1300</v>
      </c>
      <c r="CW4" s="1133" t="n">
        <v>45600.0166666667</v>
      </c>
      <c r="CX4" s="764" t="s">
        <v>970</v>
      </c>
      <c r="CY4" s="1134" t="s">
        <v>67</v>
      </c>
    </row>
    <row r="5" customFormat="false" ht="15" hidden="false" customHeight="true" outlineLevel="0" collapsed="false">
      <c r="A5" s="324"/>
      <c r="B5" s="436" t="n">
        <v>3</v>
      </c>
      <c r="C5" s="757" t="n">
        <v>3109</v>
      </c>
      <c r="D5" s="1132" t="n">
        <v>30126411</v>
      </c>
      <c r="E5" s="764" t="s">
        <v>43</v>
      </c>
      <c r="F5" s="764" t="s">
        <v>44</v>
      </c>
      <c r="G5" s="764" t="s">
        <v>45</v>
      </c>
      <c r="H5" s="764" t="s">
        <v>46</v>
      </c>
      <c r="I5" s="1133" t="n">
        <v>45599.5854166667</v>
      </c>
      <c r="J5" s="764" t="s">
        <v>77</v>
      </c>
      <c r="K5" s="1143" t="s">
        <v>52</v>
      </c>
      <c r="L5" s="1135" t="n">
        <v>45599</v>
      </c>
      <c r="M5" s="1136" t="n">
        <v>0.585416666666667</v>
      </c>
      <c r="N5" s="1137" t="s">
        <v>77</v>
      </c>
      <c r="O5" s="1135" t="n">
        <v>45599</v>
      </c>
      <c r="P5" s="1136" t="n">
        <v>0.585416666666667</v>
      </c>
      <c r="Q5" s="1135"/>
      <c r="R5" s="1136"/>
      <c r="S5" s="1137"/>
      <c r="T5" s="1138" t="n">
        <v>45599</v>
      </c>
      <c r="U5" s="1139" t="n">
        <v>0.65</v>
      </c>
      <c r="V5" s="1137" t="s">
        <v>77</v>
      </c>
      <c r="W5" s="497" t="n">
        <f aca="false">(U5+T5)-(P5+O5)</f>
        <v>0.0645833333333333</v>
      </c>
      <c r="X5" s="1135"/>
      <c r="Y5" s="1140"/>
      <c r="Z5" s="1140"/>
      <c r="AA5" s="55" t="n">
        <f aca="false">(Y5+X5)-(U5+T5)</f>
        <v>-45599.65</v>
      </c>
      <c r="AB5" s="1135"/>
      <c r="AC5" s="1140"/>
      <c r="AD5" s="1140"/>
      <c r="AE5" s="55" t="n">
        <f aca="false">(AC5+AB5)-(Y5+X5)</f>
        <v>0</v>
      </c>
      <c r="AF5" s="1135"/>
      <c r="AG5" s="1140"/>
      <c r="AH5" s="1140"/>
      <c r="AI5" s="54"/>
      <c r="AJ5" s="55" t="n">
        <f aca="false">(AG5+AF5)-(U5+T5)</f>
        <v>-45599.65</v>
      </c>
      <c r="AK5" s="1135"/>
      <c r="AL5" s="1140"/>
      <c r="AM5" s="1140"/>
      <c r="AN5" s="55" t="n">
        <f aca="false">(AL5+AK5)-(U5+T5)</f>
        <v>-45599.65</v>
      </c>
      <c r="AO5" s="1135" t="n">
        <v>45599</v>
      </c>
      <c r="AP5" s="1136" t="n">
        <v>0.653472222222222</v>
      </c>
      <c r="AQ5" s="57" t="n">
        <f aca="false">(AP5+AO5)-(U5+T5)</f>
        <v>0.00347222222222222</v>
      </c>
      <c r="AR5" s="1135" t="n">
        <v>45599</v>
      </c>
      <c r="AS5" s="1136" t="n">
        <v>0.653472222222222</v>
      </c>
      <c r="AT5" s="1137" t="s">
        <v>77</v>
      </c>
      <c r="AU5" s="59" t="n">
        <f aca="false">(AS5+AR5)-(U5+T5)</f>
        <v>0.00347222222222222</v>
      </c>
      <c r="AV5" s="61"/>
      <c r="AW5" s="61"/>
      <c r="AX5" s="61" t="s">
        <v>58</v>
      </c>
      <c r="AY5" s="61" t="s">
        <v>572</v>
      </c>
      <c r="AZ5" s="1052" t="s">
        <v>60</v>
      </c>
      <c r="BA5" s="1045" t="s">
        <v>501</v>
      </c>
      <c r="BB5" s="1141" t="s">
        <v>1301</v>
      </c>
      <c r="BC5" s="1147" t="s">
        <v>1302</v>
      </c>
      <c r="BD5" s="1065" t="s">
        <v>700</v>
      </c>
      <c r="BE5" s="68" t="s">
        <v>64</v>
      </c>
      <c r="BF5" s="68"/>
      <c r="BJ5" s="757" t="n">
        <v>3124</v>
      </c>
      <c r="BK5" s="1132" t="n">
        <v>30343788</v>
      </c>
      <c r="BL5" s="764" t="s">
        <v>43</v>
      </c>
      <c r="BM5" s="764" t="s">
        <v>69</v>
      </c>
      <c r="BN5" s="764" t="s">
        <v>45</v>
      </c>
      <c r="BO5" s="764" t="s">
        <v>115</v>
      </c>
      <c r="BP5" s="1133" t="n">
        <v>45602.5569444444</v>
      </c>
      <c r="BQ5" s="764" t="s">
        <v>51</v>
      </c>
      <c r="BR5" s="1143" t="s">
        <v>52</v>
      </c>
      <c r="BS5" s="99"/>
      <c r="BT5" s="99"/>
      <c r="BU5" s="741" t="n">
        <v>3116</v>
      </c>
      <c r="BV5" s="1132" t="n">
        <v>1139528416</v>
      </c>
      <c r="BW5" s="764" t="s">
        <v>49</v>
      </c>
      <c r="BX5" s="764" t="s">
        <v>44</v>
      </c>
      <c r="BY5" s="764" t="s">
        <v>45</v>
      </c>
      <c r="BZ5" s="764" t="s">
        <v>79</v>
      </c>
      <c r="CA5" s="1133" t="n">
        <v>45600.4652777778</v>
      </c>
      <c r="CB5" s="764" t="s">
        <v>77</v>
      </c>
      <c r="CC5" s="1144" t="s">
        <v>48</v>
      </c>
      <c r="CD5" s="99"/>
      <c r="CE5" s="99"/>
      <c r="CF5" s="757" t="n">
        <v>3117</v>
      </c>
      <c r="CG5" s="1132" t="n">
        <v>30353708</v>
      </c>
      <c r="CH5" s="764" t="s">
        <v>53</v>
      </c>
      <c r="CI5" s="764" t="s">
        <v>44</v>
      </c>
      <c r="CJ5" s="764" t="s">
        <v>54</v>
      </c>
      <c r="CK5" s="764" t="s">
        <v>96</v>
      </c>
      <c r="CL5" s="1133" t="n">
        <v>45600.5805555556</v>
      </c>
      <c r="CM5" s="764" t="s">
        <v>77</v>
      </c>
      <c r="CN5" s="1144" t="s">
        <v>48</v>
      </c>
      <c r="CO5" s="99"/>
      <c r="CP5" s="99"/>
      <c r="CQ5" s="770" t="n">
        <v>3129</v>
      </c>
      <c r="CR5" s="1132" t="n">
        <v>30107119</v>
      </c>
      <c r="CS5" s="764" t="s">
        <v>56</v>
      </c>
      <c r="CT5" s="764" t="s">
        <v>44</v>
      </c>
      <c r="CU5" s="764" t="s">
        <v>54</v>
      </c>
      <c r="CV5" s="764" t="s">
        <v>104</v>
      </c>
      <c r="CW5" s="1133" t="n">
        <v>45604.0604166667</v>
      </c>
      <c r="CX5" s="764" t="s">
        <v>970</v>
      </c>
      <c r="CY5" s="1134" t="s">
        <v>67</v>
      </c>
    </row>
    <row r="6" customFormat="false" ht="14.25" hidden="false" customHeight="true" outlineLevel="0" collapsed="false">
      <c r="A6" s="324"/>
      <c r="B6" s="430" t="n">
        <v>4</v>
      </c>
      <c r="C6" s="741" t="n">
        <v>3112</v>
      </c>
      <c r="D6" s="1132" t="n">
        <v>3417884</v>
      </c>
      <c r="E6" s="764" t="s">
        <v>49</v>
      </c>
      <c r="F6" s="764" t="s">
        <v>69</v>
      </c>
      <c r="G6" s="764" t="s">
        <v>45</v>
      </c>
      <c r="H6" s="764" t="s">
        <v>115</v>
      </c>
      <c r="I6" s="1133" t="n">
        <v>45599.7159722222</v>
      </c>
      <c r="J6" s="764" t="s">
        <v>77</v>
      </c>
      <c r="K6" s="1144" t="s">
        <v>48</v>
      </c>
      <c r="L6" s="1135" t="n">
        <v>45599</v>
      </c>
      <c r="M6" s="1136" t="n">
        <v>0.715972222222222</v>
      </c>
      <c r="N6" s="1137" t="s">
        <v>77</v>
      </c>
      <c r="O6" s="1135" t="n">
        <v>45599</v>
      </c>
      <c r="P6" s="1136" t="n">
        <v>0.715972222222222</v>
      </c>
      <c r="Q6" s="1135"/>
      <c r="R6" s="1136"/>
      <c r="S6" s="1137"/>
      <c r="T6" s="1138" t="n">
        <v>45600</v>
      </c>
      <c r="U6" s="1139" t="n">
        <v>0.479861111111111</v>
      </c>
      <c r="V6" s="1137" t="s">
        <v>77</v>
      </c>
      <c r="W6" s="497" t="n">
        <f aca="false">(U6+T6)-(P6+O6)</f>
        <v>0.763888888888889</v>
      </c>
      <c r="X6" s="1135"/>
      <c r="Y6" s="1136"/>
      <c r="Z6" s="1137"/>
      <c r="AA6" s="55" t="n">
        <f aca="false">(Y6+X6)-(U6+T6)</f>
        <v>-45600.4798611111</v>
      </c>
      <c r="AB6" s="1135"/>
      <c r="AC6" s="1140"/>
      <c r="AD6" s="1140"/>
      <c r="AE6" s="55" t="n">
        <f aca="false">(AC6+AB6)-(Y6+X6)</f>
        <v>0</v>
      </c>
      <c r="AF6" s="1135"/>
      <c r="AG6" s="1140"/>
      <c r="AH6" s="1140"/>
      <c r="AI6" s="54"/>
      <c r="AJ6" s="55" t="n">
        <f aca="false">(AG6+AF6)-(U6+T6)</f>
        <v>-45600.4798611111</v>
      </c>
      <c r="AK6" s="1135"/>
      <c r="AL6" s="1140"/>
      <c r="AM6" s="1140"/>
      <c r="AN6" s="55" t="n">
        <f aca="false">(AL6+AK6)-(U6+T6)</f>
        <v>-45600.4798611111</v>
      </c>
      <c r="AO6" s="1135" t="n">
        <v>45600</v>
      </c>
      <c r="AP6" s="1136" t="n">
        <v>0.509027777777778</v>
      </c>
      <c r="AQ6" s="57" t="n">
        <f aca="false">(AP6+AO6)-(U6+T6)</f>
        <v>0.0291666666666667</v>
      </c>
      <c r="AR6" s="1135" t="n">
        <v>45601</v>
      </c>
      <c r="AS6" s="1136" t="n">
        <v>0.520138888888889</v>
      </c>
      <c r="AT6" s="1137" t="s">
        <v>77</v>
      </c>
      <c r="AU6" s="59" t="n">
        <f aca="false">(AS6+AR6)-(U6+T6)</f>
        <v>1.04027777777778</v>
      </c>
      <c r="AV6" s="61"/>
      <c r="AW6" s="61"/>
      <c r="AX6" s="61" t="s">
        <v>58</v>
      </c>
      <c r="AY6" s="61" t="s">
        <v>572</v>
      </c>
      <c r="AZ6" s="1052" t="s">
        <v>540</v>
      </c>
      <c r="BA6" s="1045" t="s">
        <v>215</v>
      </c>
      <c r="BB6" s="1141" t="s">
        <v>1303</v>
      </c>
      <c r="BC6" s="1147" t="s">
        <v>1304</v>
      </c>
      <c r="BD6" s="1142" t="s">
        <v>698</v>
      </c>
      <c r="BE6" s="68" t="s">
        <v>64</v>
      </c>
      <c r="BF6" s="68"/>
      <c r="BJ6" s="741" t="n">
        <v>3148</v>
      </c>
      <c r="BK6" s="1132" t="n">
        <v>30095288</v>
      </c>
      <c r="BL6" s="764" t="s">
        <v>43</v>
      </c>
      <c r="BM6" s="764" t="s">
        <v>44</v>
      </c>
      <c r="BN6" s="764" t="s">
        <v>45</v>
      </c>
      <c r="BO6" s="764" t="s">
        <v>46</v>
      </c>
      <c r="BP6" s="1133" t="n">
        <v>45609.4631944444</v>
      </c>
      <c r="BQ6" s="764" t="s">
        <v>51</v>
      </c>
      <c r="BR6" s="1134" t="s">
        <v>67</v>
      </c>
      <c r="BS6" s="99"/>
      <c r="BT6" s="99"/>
      <c r="BU6" s="741" t="n">
        <v>3141</v>
      </c>
      <c r="BV6" s="1132" t="n">
        <v>32281</v>
      </c>
      <c r="BW6" s="764" t="s">
        <v>49</v>
      </c>
      <c r="BX6" s="764" t="s">
        <v>65</v>
      </c>
      <c r="BY6" s="764" t="s">
        <v>54</v>
      </c>
      <c r="BZ6" s="764" t="s">
        <v>358</v>
      </c>
      <c r="CA6" s="1133" t="n">
        <v>45607.5305555556</v>
      </c>
      <c r="CB6" s="764" t="s">
        <v>51</v>
      </c>
      <c r="CC6" s="1145" t="s">
        <v>71</v>
      </c>
      <c r="CD6" s="99"/>
      <c r="CE6" s="99"/>
      <c r="CF6" s="741" t="n">
        <v>3120</v>
      </c>
      <c r="CG6" s="1132" t="n">
        <v>30001385</v>
      </c>
      <c r="CH6" s="764" t="s">
        <v>53</v>
      </c>
      <c r="CI6" s="764" t="s">
        <v>44</v>
      </c>
      <c r="CJ6" s="764" t="s">
        <v>54</v>
      </c>
      <c r="CK6" s="764" t="s">
        <v>171</v>
      </c>
      <c r="CL6" s="1133" t="n">
        <v>45601.8527777778</v>
      </c>
      <c r="CM6" s="764" t="s">
        <v>51</v>
      </c>
      <c r="CN6" s="1145" t="s">
        <v>71</v>
      </c>
      <c r="CO6" s="99"/>
      <c r="CP6" s="99"/>
      <c r="CQ6" s="770" t="n">
        <v>3131</v>
      </c>
      <c r="CR6" s="1132" t="n">
        <v>30354000</v>
      </c>
      <c r="CS6" s="764" t="s">
        <v>56</v>
      </c>
      <c r="CT6" s="764" t="s">
        <v>44</v>
      </c>
      <c r="CU6" s="764" t="s">
        <v>54</v>
      </c>
      <c r="CV6" s="764" t="s">
        <v>87</v>
      </c>
      <c r="CW6" s="1133" t="n">
        <v>45605.6020833333</v>
      </c>
      <c r="CX6" s="764" t="s">
        <v>970</v>
      </c>
      <c r="CY6" s="1134" t="s">
        <v>67</v>
      </c>
    </row>
    <row r="7" s="525" customFormat="true" ht="14.25" hidden="false" customHeight="true" outlineLevel="0" collapsed="false">
      <c r="A7" s="324"/>
      <c r="B7" s="436" t="n">
        <v>5</v>
      </c>
      <c r="C7" s="757" t="n">
        <v>3111</v>
      </c>
      <c r="D7" s="1132" t="n">
        <v>20386205</v>
      </c>
      <c r="E7" s="764" t="s">
        <v>53</v>
      </c>
      <c r="F7" s="764" t="s">
        <v>44</v>
      </c>
      <c r="G7" s="764" t="s">
        <v>54</v>
      </c>
      <c r="H7" s="764" t="s">
        <v>166</v>
      </c>
      <c r="I7" s="1133" t="n">
        <v>45599.7194444445</v>
      </c>
      <c r="J7" s="764" t="s">
        <v>970</v>
      </c>
      <c r="K7" s="1144" t="s">
        <v>48</v>
      </c>
      <c r="L7" s="1135" t="n">
        <v>45599</v>
      </c>
      <c r="M7" s="1136" t="n">
        <v>0.710416666666667</v>
      </c>
      <c r="N7" s="1137" t="s">
        <v>970</v>
      </c>
      <c r="O7" s="1135" t="n">
        <v>45599</v>
      </c>
      <c r="P7" s="1136" t="n">
        <v>0.719444444444444</v>
      </c>
      <c r="Q7" s="1135" t="n">
        <v>45600</v>
      </c>
      <c r="R7" s="1136" t="n">
        <v>0.627777777777778</v>
      </c>
      <c r="S7" s="1148" t="s">
        <v>970</v>
      </c>
      <c r="T7" s="1138" t="n">
        <v>45600</v>
      </c>
      <c r="U7" s="1139" t="n">
        <v>0.65</v>
      </c>
      <c r="V7" s="1148" t="s">
        <v>970</v>
      </c>
      <c r="W7" s="497" t="n">
        <f aca="false">(U7+T7)-(P7+O7)</f>
        <v>0.930555555555556</v>
      </c>
      <c r="X7" s="1135" t="n">
        <v>45600</v>
      </c>
      <c r="Y7" s="1146" t="n">
        <v>0.845138888888889</v>
      </c>
      <c r="Z7" s="1148" t="s">
        <v>970</v>
      </c>
      <c r="AA7" s="55" t="n">
        <f aca="false">(Y7+X7)-(U7+T7)</f>
        <v>0.195138888888889</v>
      </c>
      <c r="AB7" s="1135"/>
      <c r="AC7" s="1148"/>
      <c r="AD7" s="1148"/>
      <c r="AE7" s="55" t="n">
        <f aca="false">(AC7+AB7)-(Y7+X7)</f>
        <v>-45600.8451388889</v>
      </c>
      <c r="AF7" s="1135"/>
      <c r="AG7" s="1148"/>
      <c r="AH7" s="1148"/>
      <c r="AI7" s="54"/>
      <c r="AJ7" s="55" t="n">
        <f aca="false">(AG7+AF7)-(U7+T7)</f>
        <v>-45600.65</v>
      </c>
      <c r="AK7" s="1135"/>
      <c r="AL7" s="1148"/>
      <c r="AM7" s="1148"/>
      <c r="AN7" s="55" t="n">
        <f aca="false">(AL7+AK7)-(U7+T7)</f>
        <v>-45600.65</v>
      </c>
      <c r="AO7" s="1135" t="n">
        <v>45601</v>
      </c>
      <c r="AP7" s="1136" t="n">
        <v>0.479166666666667</v>
      </c>
      <c r="AQ7" s="57" t="n">
        <f aca="false">(AP7+AO7)-(U7+T7)</f>
        <v>0.829166666666667</v>
      </c>
      <c r="AR7" s="1135" t="n">
        <v>45602</v>
      </c>
      <c r="AS7" s="1136" t="n">
        <v>0.463888888888889</v>
      </c>
      <c r="AT7" s="1137" t="s">
        <v>51</v>
      </c>
      <c r="AU7" s="59" t="n">
        <f aca="false">(AS7+AR7)-(U7+T7)</f>
        <v>1.81388888888889</v>
      </c>
      <c r="AV7" s="61"/>
      <c r="AW7" s="61" t="s">
        <v>1305</v>
      </c>
      <c r="AX7" s="61" t="s">
        <v>90</v>
      </c>
      <c r="AY7" s="61" t="s">
        <v>91</v>
      </c>
      <c r="AZ7" s="61" t="s">
        <v>195</v>
      </c>
      <c r="BA7" s="1045" t="s">
        <v>225</v>
      </c>
      <c r="BB7" s="1141" t="s">
        <v>1306</v>
      </c>
      <c r="BC7" s="1147" t="s">
        <v>1307</v>
      </c>
      <c r="BD7" s="1142" t="s">
        <v>698</v>
      </c>
      <c r="BE7" s="68" t="s">
        <v>64</v>
      </c>
      <c r="BF7" s="68"/>
      <c r="BJ7" s="770" t="n">
        <v>3217</v>
      </c>
      <c r="BK7" s="1132" t="n">
        <v>30356775</v>
      </c>
      <c r="BL7" s="764" t="s">
        <v>43</v>
      </c>
      <c r="BM7" s="764" t="s">
        <v>44</v>
      </c>
      <c r="BN7" s="764" t="s">
        <v>45</v>
      </c>
      <c r="BO7" s="764" t="s">
        <v>46</v>
      </c>
      <c r="BP7" s="1133" t="n">
        <v>45620.6951388889</v>
      </c>
      <c r="BQ7" s="764" t="s">
        <v>51</v>
      </c>
      <c r="BR7" s="1143" t="s">
        <v>52</v>
      </c>
      <c r="BS7" s="99"/>
      <c r="BT7" s="99"/>
      <c r="BU7" s="770" t="n">
        <v>3177</v>
      </c>
      <c r="BV7" s="1132" t="n">
        <v>30316263</v>
      </c>
      <c r="BW7" s="764" t="s">
        <v>49</v>
      </c>
      <c r="BX7" s="764" t="s">
        <v>44</v>
      </c>
      <c r="BY7" s="764" t="s">
        <v>45</v>
      </c>
      <c r="BZ7" s="764" t="s">
        <v>465</v>
      </c>
      <c r="CA7" s="1133" t="n">
        <v>45614.5090277778</v>
      </c>
      <c r="CB7" s="764" t="s">
        <v>51</v>
      </c>
      <c r="CC7" s="1143" t="s">
        <v>52</v>
      </c>
      <c r="CD7" s="99"/>
      <c r="CE7" s="99"/>
      <c r="CF7" s="741" t="n">
        <v>3127</v>
      </c>
      <c r="CG7" s="1132" t="n">
        <v>20202513</v>
      </c>
      <c r="CH7" s="764" t="s">
        <v>53</v>
      </c>
      <c r="CI7" s="764" t="s">
        <v>44</v>
      </c>
      <c r="CJ7" s="764" t="s">
        <v>54</v>
      </c>
      <c r="CK7" s="764" t="s">
        <v>337</v>
      </c>
      <c r="CL7" s="1133" t="n">
        <v>45602.8902777778</v>
      </c>
      <c r="CM7" s="764" t="s">
        <v>970</v>
      </c>
      <c r="CN7" s="1145" t="s">
        <v>71</v>
      </c>
      <c r="CO7" s="99"/>
      <c r="CP7" s="99"/>
      <c r="CQ7" s="757" t="n">
        <v>3140</v>
      </c>
      <c r="CR7" s="1132" t="n">
        <v>30273012</v>
      </c>
      <c r="CS7" s="764" t="s">
        <v>56</v>
      </c>
      <c r="CT7" s="764" t="s">
        <v>44</v>
      </c>
      <c r="CU7" s="764" t="s">
        <v>54</v>
      </c>
      <c r="CV7" s="764" t="s">
        <v>96</v>
      </c>
      <c r="CW7" s="1133" t="n">
        <v>45606.7534722222</v>
      </c>
      <c r="CX7" s="764" t="s">
        <v>970</v>
      </c>
      <c r="CY7" s="1143" t="s">
        <v>52</v>
      </c>
      <c r="CZ7" s="1"/>
    </row>
    <row r="8" customFormat="false" ht="14.25" hidden="false" customHeight="true" outlineLevel="0" collapsed="false">
      <c r="A8" s="324"/>
      <c r="B8" s="430" t="n">
        <v>6</v>
      </c>
      <c r="C8" s="757" t="n">
        <v>3115</v>
      </c>
      <c r="D8" s="1132" t="n">
        <v>30125260</v>
      </c>
      <c r="E8" s="764" t="s">
        <v>53</v>
      </c>
      <c r="F8" s="764" t="s">
        <v>44</v>
      </c>
      <c r="G8" s="764" t="s">
        <v>45</v>
      </c>
      <c r="H8" s="764" t="s">
        <v>79</v>
      </c>
      <c r="I8" s="1133" t="n">
        <v>45599.8715277778</v>
      </c>
      <c r="J8" s="764" t="s">
        <v>970</v>
      </c>
      <c r="K8" s="1143" t="s">
        <v>52</v>
      </c>
      <c r="L8" s="1135" t="n">
        <v>45599</v>
      </c>
      <c r="M8" s="1136" t="n">
        <v>0.865277777777778</v>
      </c>
      <c r="N8" s="1137" t="s">
        <v>970</v>
      </c>
      <c r="O8" s="1135" t="n">
        <v>45599</v>
      </c>
      <c r="P8" s="1136" t="n">
        <v>0.871527777777778</v>
      </c>
      <c r="Q8" s="1135" t="n">
        <v>45600</v>
      </c>
      <c r="R8" s="1136" t="n">
        <v>0.621527777777778</v>
      </c>
      <c r="S8" s="1148" t="s">
        <v>970</v>
      </c>
      <c r="T8" s="1138" t="n">
        <v>45600</v>
      </c>
      <c r="U8" s="1139" t="n">
        <v>0.621527777777778</v>
      </c>
      <c r="V8" s="1148" t="s">
        <v>970</v>
      </c>
      <c r="W8" s="497" t="n">
        <f aca="false">(U8+T8)-(P8+O8)</f>
        <v>0.75</v>
      </c>
      <c r="X8" s="1135"/>
      <c r="Y8" s="1146"/>
      <c r="Z8" s="1137"/>
      <c r="AA8" s="55" t="n">
        <f aca="false">(Y8+X8)-(U8+T8)</f>
        <v>-45600.6215277778</v>
      </c>
      <c r="AB8" s="1135"/>
      <c r="AC8" s="1136"/>
      <c r="AD8" s="1137"/>
      <c r="AE8" s="55" t="n">
        <f aca="false">(AC8+AB8)-(Y8+X8)</f>
        <v>0</v>
      </c>
      <c r="AF8" s="1135"/>
      <c r="AG8" s="1136"/>
      <c r="AH8" s="1137"/>
      <c r="AI8" s="54"/>
      <c r="AJ8" s="55" t="n">
        <f aca="false">(AG8+AF8)-(U8+T8)</f>
        <v>-45600.6215277778</v>
      </c>
      <c r="AK8" s="1135"/>
      <c r="AL8" s="1148"/>
      <c r="AM8" s="1148"/>
      <c r="AN8" s="55" t="n">
        <f aca="false">(AL8+AK8)-(U8+T8)</f>
        <v>-45600.6215277778</v>
      </c>
      <c r="AO8" s="1135" t="n">
        <v>45600</v>
      </c>
      <c r="AP8" s="1136" t="n">
        <v>0.786805555555556</v>
      </c>
      <c r="AQ8" s="57" t="n">
        <f aca="false">(AP8+AO8)-(U8+T8)</f>
        <v>0.165277777777778</v>
      </c>
      <c r="AR8" s="1135" t="n">
        <v>45600</v>
      </c>
      <c r="AS8" s="1136" t="n">
        <v>0.846527777777778</v>
      </c>
      <c r="AT8" s="1148" t="s">
        <v>970</v>
      </c>
      <c r="AU8" s="59" t="n">
        <f aca="false">(AS8+AR8)-(U8+T8)</f>
        <v>0.225</v>
      </c>
      <c r="AV8" s="61"/>
      <c r="AW8" s="61" t="s">
        <v>1308</v>
      </c>
      <c r="AX8" s="61" t="s">
        <v>90</v>
      </c>
      <c r="AY8" s="61" t="s">
        <v>123</v>
      </c>
      <c r="AZ8" s="618" t="s">
        <v>124</v>
      </c>
      <c r="BA8" s="1045" t="s">
        <v>409</v>
      </c>
      <c r="BB8" s="1141" t="s">
        <v>1309</v>
      </c>
      <c r="BC8" s="1147" t="s">
        <v>1310</v>
      </c>
      <c r="BD8" s="1065" t="s">
        <v>700</v>
      </c>
      <c r="BE8" s="68" t="s">
        <v>64</v>
      </c>
      <c r="BF8" s="68"/>
      <c r="BJ8" s="741" t="n">
        <v>3253</v>
      </c>
      <c r="BK8" s="1132" t="n">
        <v>30164268</v>
      </c>
      <c r="BL8" s="764" t="s">
        <v>43</v>
      </c>
      <c r="BM8" s="764" t="s">
        <v>44</v>
      </c>
      <c r="BN8" s="764" t="s">
        <v>45</v>
      </c>
      <c r="BO8" s="764" t="s">
        <v>79</v>
      </c>
      <c r="BP8" s="1133" t="n">
        <v>45626.3701388889</v>
      </c>
      <c r="BQ8" s="764" t="s">
        <v>77</v>
      </c>
      <c r="BR8" s="1145" t="s">
        <v>71</v>
      </c>
      <c r="BS8" s="99"/>
      <c r="BT8" s="99"/>
      <c r="BU8" s="770" t="n">
        <v>3186</v>
      </c>
      <c r="BV8" s="1132" t="n">
        <v>30300120</v>
      </c>
      <c r="BW8" s="764" t="s">
        <v>49</v>
      </c>
      <c r="BX8" s="764" t="s">
        <v>44</v>
      </c>
      <c r="BY8" s="764" t="s">
        <v>54</v>
      </c>
      <c r="BZ8" s="764" t="s">
        <v>180</v>
      </c>
      <c r="CA8" s="1133" t="n">
        <v>45615.8194444444</v>
      </c>
      <c r="CB8" s="764" t="s">
        <v>970</v>
      </c>
      <c r="CC8" s="1143" t="s">
        <v>52</v>
      </c>
      <c r="CD8" s="99"/>
      <c r="CE8" s="99"/>
      <c r="CF8" s="741" t="n">
        <v>3155</v>
      </c>
      <c r="CG8" s="1132" t="n">
        <v>30349687</v>
      </c>
      <c r="CH8" s="764" t="s">
        <v>53</v>
      </c>
      <c r="CI8" s="764" t="s">
        <v>44</v>
      </c>
      <c r="CJ8" s="764" t="s">
        <v>45</v>
      </c>
      <c r="CK8" s="764" t="s">
        <v>888</v>
      </c>
      <c r="CL8" s="1133" t="n">
        <v>45609.8513888889</v>
      </c>
      <c r="CM8" s="764" t="s">
        <v>970</v>
      </c>
      <c r="CN8" s="1145" t="s">
        <v>71</v>
      </c>
      <c r="CO8" s="99"/>
      <c r="CP8" s="99"/>
      <c r="CQ8" s="757" t="n">
        <v>3142</v>
      </c>
      <c r="CR8" s="1132" t="n">
        <v>30013035</v>
      </c>
      <c r="CS8" s="764" t="s">
        <v>56</v>
      </c>
      <c r="CT8" s="764" t="s">
        <v>65</v>
      </c>
      <c r="CU8" s="764" t="s">
        <v>45</v>
      </c>
      <c r="CV8" s="764" t="s">
        <v>66</v>
      </c>
      <c r="CW8" s="1133" t="n">
        <v>45607.6736111111</v>
      </c>
      <c r="CX8" s="764" t="s">
        <v>970</v>
      </c>
      <c r="CY8" s="1143" t="s">
        <v>52</v>
      </c>
      <c r="CZ8" s="525"/>
    </row>
    <row r="9" customFormat="false" ht="15" hidden="false" customHeight="true" outlineLevel="0" collapsed="false">
      <c r="A9" s="324"/>
      <c r="B9" s="430" t="n">
        <v>7</v>
      </c>
      <c r="C9" s="741" t="n">
        <v>3114</v>
      </c>
      <c r="D9" s="1132" t="n">
        <v>30020989</v>
      </c>
      <c r="E9" s="764" t="s">
        <v>56</v>
      </c>
      <c r="F9" s="764" t="s">
        <v>44</v>
      </c>
      <c r="G9" s="764" t="s">
        <v>54</v>
      </c>
      <c r="H9" s="764" t="s">
        <v>1300</v>
      </c>
      <c r="I9" s="1133" t="n">
        <v>45600.0166666667</v>
      </c>
      <c r="J9" s="764" t="s">
        <v>970</v>
      </c>
      <c r="K9" s="1134" t="s">
        <v>67</v>
      </c>
      <c r="L9" s="1135" t="n">
        <v>45599</v>
      </c>
      <c r="M9" s="1136" t="n">
        <v>0.85625</v>
      </c>
      <c r="N9" s="1137" t="s">
        <v>970</v>
      </c>
      <c r="O9" s="1135" t="n">
        <v>45600</v>
      </c>
      <c r="P9" s="1136" t="n">
        <v>0.0166666666666667</v>
      </c>
      <c r="Q9" s="1135" t="n">
        <v>45605</v>
      </c>
      <c r="R9" s="1136" t="n">
        <v>0.563888888888889</v>
      </c>
      <c r="S9" s="1148" t="s">
        <v>970</v>
      </c>
      <c r="T9" s="1138" t="n">
        <v>45605</v>
      </c>
      <c r="U9" s="1139" t="n">
        <v>0.564583333333333</v>
      </c>
      <c r="V9" s="1148" t="s">
        <v>970</v>
      </c>
      <c r="W9" s="497" t="n">
        <f aca="false">(U9+T9)-(P9+O9)</f>
        <v>5.54791666666667</v>
      </c>
      <c r="X9" s="1135" t="n">
        <v>45606</v>
      </c>
      <c r="Y9" s="1146" t="n">
        <v>0.390277777777778</v>
      </c>
      <c r="Z9" s="1137" t="s">
        <v>51</v>
      </c>
      <c r="AA9" s="55" t="n">
        <f aca="false">(Y9+X9)-(U9+T9)</f>
        <v>0.825694444444444</v>
      </c>
      <c r="AB9" s="1135" t="n">
        <v>45606</v>
      </c>
      <c r="AC9" s="1146" t="n">
        <v>0.392361111111111</v>
      </c>
      <c r="AD9" s="1137" t="s">
        <v>51</v>
      </c>
      <c r="AE9" s="55" t="n">
        <f aca="false">(AC9+AB9)-(Y9+X9)</f>
        <v>0.00208333333333333</v>
      </c>
      <c r="AF9" s="1135" t="n">
        <v>45607</v>
      </c>
      <c r="AG9" s="1146" t="n">
        <v>0.573611111111111</v>
      </c>
      <c r="AH9" s="1148" t="s">
        <v>970</v>
      </c>
      <c r="AI9" s="54" t="s">
        <v>1207</v>
      </c>
      <c r="AJ9" s="55" t="n">
        <f aca="false">(AG9+AF9)-(U9+T9)</f>
        <v>2.00902777777778</v>
      </c>
      <c r="AK9" s="1135"/>
      <c r="AL9" s="1148"/>
      <c r="AM9" s="1148"/>
      <c r="AN9" s="55" t="n">
        <f aca="false">(AL9+AK9)-(U9+T9)</f>
        <v>-45605.5645833333</v>
      </c>
      <c r="AO9" s="1135"/>
      <c r="AP9" s="1136"/>
      <c r="AQ9" s="57" t="n">
        <f aca="false">(AP9+AO9)-(U9+T9)</f>
        <v>-45605.5645833333</v>
      </c>
      <c r="AR9" s="1135"/>
      <c r="AS9" s="1136"/>
      <c r="AT9" s="1137"/>
      <c r="AU9" s="59" t="n">
        <f aca="false">(AS9+AR9)-(U9+T9)</f>
        <v>-45605.5645833333</v>
      </c>
      <c r="AV9" s="61"/>
      <c r="AW9" s="61" t="s">
        <v>1311</v>
      </c>
      <c r="AX9" s="61" t="s">
        <v>90</v>
      </c>
      <c r="AY9" s="61" t="s">
        <v>72</v>
      </c>
      <c r="AZ9" s="693" t="s">
        <v>73</v>
      </c>
      <c r="BA9" s="1045" t="s">
        <v>263</v>
      </c>
      <c r="BB9" s="1141" t="s">
        <v>1312</v>
      </c>
      <c r="BC9" s="1147" t="s">
        <v>1313</v>
      </c>
      <c r="BD9" s="1149" t="s">
        <v>21</v>
      </c>
      <c r="BE9" s="68" t="s">
        <v>156</v>
      </c>
      <c r="BF9" s="68"/>
      <c r="BJ9" s="525"/>
      <c r="BK9" s="525"/>
      <c r="BL9" s="525"/>
      <c r="BM9" s="525"/>
      <c r="BN9" s="525"/>
      <c r="BO9" s="525"/>
      <c r="BP9" s="525"/>
      <c r="BQ9" s="525"/>
      <c r="BR9" s="525"/>
      <c r="BS9" s="99"/>
      <c r="BT9" s="99"/>
      <c r="BU9" s="741" t="n">
        <v>3212</v>
      </c>
      <c r="BV9" s="1132" t="n">
        <v>30156862</v>
      </c>
      <c r="BW9" s="764" t="s">
        <v>49</v>
      </c>
      <c r="BX9" s="764" t="s">
        <v>44</v>
      </c>
      <c r="BY9" s="764" t="s">
        <v>54</v>
      </c>
      <c r="BZ9" s="764" t="s">
        <v>104</v>
      </c>
      <c r="CA9" s="1133" t="n">
        <v>45619.8423611111</v>
      </c>
      <c r="CB9" s="764" t="s">
        <v>970</v>
      </c>
      <c r="CC9" s="1145" t="s">
        <v>71</v>
      </c>
      <c r="CD9" s="99"/>
      <c r="CE9" s="99"/>
      <c r="CF9" s="757" t="n">
        <v>3172</v>
      </c>
      <c r="CG9" s="1132" t="n">
        <v>84479</v>
      </c>
      <c r="CH9" s="764" t="s">
        <v>53</v>
      </c>
      <c r="CI9" s="764" t="s">
        <v>44</v>
      </c>
      <c r="CJ9" s="764" t="s">
        <v>54</v>
      </c>
      <c r="CK9" s="764" t="s">
        <v>354</v>
      </c>
      <c r="CL9" s="1133" t="n">
        <v>45613.4104166667</v>
      </c>
      <c r="CM9" s="764" t="s">
        <v>970</v>
      </c>
      <c r="CN9" s="1144" t="s">
        <v>48</v>
      </c>
      <c r="CO9" s="99"/>
      <c r="CP9" s="99"/>
      <c r="CQ9" s="757" t="n">
        <v>3153</v>
      </c>
      <c r="CR9" s="1132" t="n">
        <v>30299421</v>
      </c>
      <c r="CS9" s="764" t="s">
        <v>56</v>
      </c>
      <c r="CT9" s="764" t="s">
        <v>69</v>
      </c>
      <c r="CU9" s="764" t="s">
        <v>45</v>
      </c>
      <c r="CV9" s="764" t="s">
        <v>734</v>
      </c>
      <c r="CW9" s="1133" t="n">
        <v>45609.7833333333</v>
      </c>
      <c r="CX9" s="764" t="s">
        <v>970</v>
      </c>
      <c r="CY9" s="1144" t="s">
        <v>48</v>
      </c>
    </row>
    <row r="10" customFormat="false" ht="15" hidden="false" customHeight="true" outlineLevel="0" collapsed="false">
      <c r="A10" s="324"/>
      <c r="B10" s="430" t="n">
        <v>8</v>
      </c>
      <c r="C10" s="741" t="n">
        <v>3116</v>
      </c>
      <c r="D10" s="1132" t="n">
        <v>1139528416</v>
      </c>
      <c r="E10" s="764" t="s">
        <v>49</v>
      </c>
      <c r="F10" s="764" t="s">
        <v>44</v>
      </c>
      <c r="G10" s="764" t="s">
        <v>45</v>
      </c>
      <c r="H10" s="764" t="s">
        <v>79</v>
      </c>
      <c r="I10" s="1133" t="n">
        <v>45600.4652777778</v>
      </c>
      <c r="J10" s="764" t="s">
        <v>77</v>
      </c>
      <c r="K10" s="1144" t="s">
        <v>48</v>
      </c>
      <c r="L10" s="1135" t="n">
        <v>45600</v>
      </c>
      <c r="M10" s="1136" t="n">
        <v>0.465277777777778</v>
      </c>
      <c r="N10" s="1137" t="s">
        <v>77</v>
      </c>
      <c r="O10" s="1135" t="n">
        <v>45600</v>
      </c>
      <c r="P10" s="1136" t="n">
        <v>0.465277777777778</v>
      </c>
      <c r="Q10" s="1135"/>
      <c r="R10" s="1136"/>
      <c r="S10" s="1137"/>
      <c r="T10" s="1138" t="n">
        <v>45600</v>
      </c>
      <c r="U10" s="1139" t="n">
        <v>0.470138888888889</v>
      </c>
      <c r="V10" s="1137" t="s">
        <v>77</v>
      </c>
      <c r="W10" s="497" t="n">
        <f aca="false">(U10+T10)-(P10+O10)</f>
        <v>0.00486111111111111</v>
      </c>
      <c r="X10" s="1135" t="n">
        <v>45601</v>
      </c>
      <c r="Y10" s="1146" t="n">
        <v>0.525694444444445</v>
      </c>
      <c r="Z10" s="1137" t="s">
        <v>51</v>
      </c>
      <c r="AA10" s="55" t="n">
        <f aca="false">(Y10+X10)-(U10+T10)</f>
        <v>1.05555555555556</v>
      </c>
      <c r="AB10" s="1135"/>
      <c r="AC10" s="1136"/>
      <c r="AD10" s="1137"/>
      <c r="AE10" s="55" t="n">
        <f aca="false">(AC10+AB10)-(Y10+X10)</f>
        <v>-45601.5256944444</v>
      </c>
      <c r="AF10" s="1135"/>
      <c r="AG10" s="1136"/>
      <c r="AH10" s="1137"/>
      <c r="AI10" s="54"/>
      <c r="AJ10" s="55" t="n">
        <f aca="false">(AG10+AF10)-(U10+T10)</f>
        <v>-45600.4701388889</v>
      </c>
      <c r="AK10" s="1135"/>
      <c r="AL10" s="1148"/>
      <c r="AM10" s="1148"/>
      <c r="AN10" s="55" t="n">
        <f aca="false">(AL10+AK10)-(U10+T10)</f>
        <v>-45600.4701388889</v>
      </c>
      <c r="AO10" s="1135" t="n">
        <v>45601</v>
      </c>
      <c r="AP10" s="1136" t="n">
        <v>0.877083333333333</v>
      </c>
      <c r="AQ10" s="57" t="n">
        <f aca="false">(AP10+AO10)-(U10+T10)</f>
        <v>1.40694444444444</v>
      </c>
      <c r="AR10" s="1135" t="n">
        <v>45601</v>
      </c>
      <c r="AS10" s="1136" t="n">
        <v>0.879861111111111</v>
      </c>
      <c r="AT10" s="1137" t="s">
        <v>51</v>
      </c>
      <c r="AU10" s="59" t="n">
        <f aca="false">(AS10+AR10)-(U10+T10)</f>
        <v>1.40972222222222</v>
      </c>
      <c r="AV10" s="61"/>
      <c r="AW10" s="61" t="s">
        <v>1314</v>
      </c>
      <c r="AX10" s="61" t="s">
        <v>58</v>
      </c>
      <c r="AY10" s="61" t="s">
        <v>572</v>
      </c>
      <c r="AZ10" s="1052" t="s">
        <v>60</v>
      </c>
      <c r="BA10" s="1045" t="s">
        <v>501</v>
      </c>
      <c r="BB10" s="1141" t="s">
        <v>1315</v>
      </c>
      <c r="BC10" s="1147" t="s">
        <v>1316</v>
      </c>
      <c r="BD10" s="1053" t="s">
        <v>1050</v>
      </c>
      <c r="BE10" s="68" t="s">
        <v>156</v>
      </c>
      <c r="BF10" s="68"/>
      <c r="BR10" s="99"/>
      <c r="BS10" s="99"/>
      <c r="BT10" s="99"/>
      <c r="BU10" s="741" t="n">
        <v>3214</v>
      </c>
      <c r="BV10" s="1132" t="n">
        <v>30329479</v>
      </c>
      <c r="BW10" s="764" t="s">
        <v>49</v>
      </c>
      <c r="BX10" s="764" t="s">
        <v>69</v>
      </c>
      <c r="BY10" s="764" t="s">
        <v>80</v>
      </c>
      <c r="BZ10" s="764" t="s">
        <v>462</v>
      </c>
      <c r="CA10" s="1133" t="n">
        <v>45620.4347222222</v>
      </c>
      <c r="CB10" s="764" t="s">
        <v>51</v>
      </c>
      <c r="CC10" s="1144" t="s">
        <v>48</v>
      </c>
      <c r="CD10" s="99"/>
      <c r="CE10" s="99"/>
      <c r="CF10" s="741" t="n">
        <v>3180</v>
      </c>
      <c r="CG10" s="1132" t="n">
        <v>30356364</v>
      </c>
      <c r="CH10" s="764" t="s">
        <v>53</v>
      </c>
      <c r="CI10" s="764" t="s">
        <v>44</v>
      </c>
      <c r="CJ10" s="764" t="s">
        <v>54</v>
      </c>
      <c r="CK10" s="764" t="s">
        <v>354</v>
      </c>
      <c r="CL10" s="1133" t="n">
        <v>45615.4576388889</v>
      </c>
      <c r="CM10" s="764" t="s">
        <v>51</v>
      </c>
      <c r="CN10" s="1134" t="s">
        <v>67</v>
      </c>
      <c r="CO10" s="99"/>
      <c r="CP10" s="99"/>
      <c r="CQ10" s="757" t="n">
        <v>3153</v>
      </c>
      <c r="CR10" s="1132" t="n">
        <v>30299421</v>
      </c>
      <c r="CS10" s="764" t="s">
        <v>56</v>
      </c>
      <c r="CT10" s="764" t="s">
        <v>69</v>
      </c>
      <c r="CU10" s="764" t="s">
        <v>54</v>
      </c>
      <c r="CV10" s="764" t="s">
        <v>70</v>
      </c>
      <c r="CW10" s="1133" t="n">
        <v>45609.9395833333</v>
      </c>
      <c r="CX10" s="764" t="s">
        <v>970</v>
      </c>
      <c r="CY10" s="1144" t="s">
        <v>48</v>
      </c>
    </row>
    <row r="11" customFormat="false" ht="15" hidden="false" customHeight="true" outlineLevel="0" collapsed="false">
      <c r="A11" s="324"/>
      <c r="B11" s="436" t="n">
        <v>9</v>
      </c>
      <c r="C11" s="757" t="n">
        <v>3117</v>
      </c>
      <c r="D11" s="1132" t="n">
        <v>30353708</v>
      </c>
      <c r="E11" s="764" t="s">
        <v>53</v>
      </c>
      <c r="F11" s="764" t="s">
        <v>44</v>
      </c>
      <c r="G11" s="764" t="s">
        <v>54</v>
      </c>
      <c r="H11" s="764" t="s">
        <v>96</v>
      </c>
      <c r="I11" s="1133" t="n">
        <v>45600.5805555556</v>
      </c>
      <c r="J11" s="764" t="s">
        <v>77</v>
      </c>
      <c r="K11" s="1144" t="s">
        <v>48</v>
      </c>
      <c r="L11" s="1135" t="n">
        <v>45600</v>
      </c>
      <c r="M11" s="1136" t="n">
        <v>0.566666666666667</v>
      </c>
      <c r="N11" s="1137" t="s">
        <v>77</v>
      </c>
      <c r="O11" s="1135" t="n">
        <v>45600</v>
      </c>
      <c r="P11" s="1136" t="n">
        <v>0.580555555555556</v>
      </c>
      <c r="Q11" s="1135" t="n">
        <v>45605</v>
      </c>
      <c r="R11" s="1136" t="n">
        <v>0.567361111111111</v>
      </c>
      <c r="S11" s="1148" t="s">
        <v>970</v>
      </c>
      <c r="T11" s="1138" t="n">
        <v>45605</v>
      </c>
      <c r="U11" s="1139" t="n">
        <v>0.568055555555556</v>
      </c>
      <c r="V11" s="1148" t="s">
        <v>970</v>
      </c>
      <c r="W11" s="497" t="n">
        <f aca="false">(U11+T11)-(P11+O11)</f>
        <v>4.9875</v>
      </c>
      <c r="X11" s="1135" t="n">
        <v>45606</v>
      </c>
      <c r="Y11" s="1146" t="n">
        <v>0.390277777777778</v>
      </c>
      <c r="Z11" s="1137" t="s">
        <v>51</v>
      </c>
      <c r="AA11" s="55" t="n">
        <f aca="false">(Y11+X11)-(U11+T11)</f>
        <v>0.822222222222222</v>
      </c>
      <c r="AB11" s="1135" t="n">
        <v>45606</v>
      </c>
      <c r="AC11" s="1136" t="n">
        <v>0.564583333333333</v>
      </c>
      <c r="AD11" s="1148" t="s">
        <v>970</v>
      </c>
      <c r="AE11" s="55" t="n">
        <f aca="false">(AC11+AB11)-(Y11+X11)</f>
        <v>0.174305555555556</v>
      </c>
      <c r="AF11" s="1135"/>
      <c r="AG11" s="1136"/>
      <c r="AH11" s="1137"/>
      <c r="AI11" s="54"/>
      <c r="AJ11" s="55" t="n">
        <f aca="false">(AG11+AF11)-(U11+T11)</f>
        <v>-45605.5680555556</v>
      </c>
      <c r="AK11" s="1135"/>
      <c r="AL11" s="1148"/>
      <c r="AM11" s="1148"/>
      <c r="AN11" s="55" t="n">
        <f aca="false">(AL11+AK11)-(U11+T11)</f>
        <v>-45605.5680555556</v>
      </c>
      <c r="AO11" s="1135" t="n">
        <v>45606</v>
      </c>
      <c r="AP11" s="1136" t="n">
        <v>0.904861111111111</v>
      </c>
      <c r="AQ11" s="57" t="n">
        <f aca="false">(AP11+AO11)-(U11+T11)</f>
        <v>1.33680555555556</v>
      </c>
      <c r="AR11" s="1135" t="n">
        <v>45607</v>
      </c>
      <c r="AS11" s="1136" t="n">
        <v>0.45625</v>
      </c>
      <c r="AT11" s="1137" t="s">
        <v>51</v>
      </c>
      <c r="AU11" s="59" t="n">
        <f aca="false">(AS11+AR11)-(U11+T11)</f>
        <v>1.88819444444444</v>
      </c>
      <c r="AV11" s="61"/>
      <c r="AW11" s="61" t="s">
        <v>1317</v>
      </c>
      <c r="AX11" s="61" t="s">
        <v>90</v>
      </c>
      <c r="AY11" s="61" t="s">
        <v>91</v>
      </c>
      <c r="AZ11" s="61" t="s">
        <v>195</v>
      </c>
      <c r="BA11" s="1045" t="s">
        <v>225</v>
      </c>
      <c r="BB11" s="1141" t="s">
        <v>1318</v>
      </c>
      <c r="BC11" s="1147" t="s">
        <v>1319</v>
      </c>
      <c r="BD11" s="1142" t="s">
        <v>698</v>
      </c>
      <c r="BE11" s="68" t="s">
        <v>64</v>
      </c>
      <c r="BF11" s="68"/>
      <c r="BR11" s="99"/>
      <c r="BS11" s="99"/>
      <c r="BT11" s="99"/>
      <c r="BU11" s="770" t="n">
        <v>3215</v>
      </c>
      <c r="BV11" s="1132" t="n">
        <v>30329479</v>
      </c>
      <c r="BW11" s="764" t="s">
        <v>49</v>
      </c>
      <c r="BX11" s="764" t="s">
        <v>69</v>
      </c>
      <c r="BY11" s="764" t="s">
        <v>54</v>
      </c>
      <c r="BZ11" s="764" t="s">
        <v>468</v>
      </c>
      <c r="CA11" s="1133" t="n">
        <v>45620.6625</v>
      </c>
      <c r="CB11" s="764" t="s">
        <v>51</v>
      </c>
      <c r="CC11" s="1143" t="s">
        <v>52</v>
      </c>
      <c r="CD11" s="99"/>
      <c r="CE11" s="99"/>
      <c r="CF11" s="770" t="n">
        <v>3192</v>
      </c>
      <c r="CG11" s="1132" t="n">
        <v>30356728</v>
      </c>
      <c r="CH11" s="764" t="s">
        <v>53</v>
      </c>
      <c r="CI11" s="764" t="s">
        <v>44</v>
      </c>
      <c r="CJ11" s="764" t="s">
        <v>54</v>
      </c>
      <c r="CK11" s="764" t="s">
        <v>477</v>
      </c>
      <c r="CL11" s="1133" t="n">
        <v>45616.825</v>
      </c>
      <c r="CM11" s="764" t="s">
        <v>970</v>
      </c>
      <c r="CN11" s="1134" t="s">
        <v>67</v>
      </c>
      <c r="CO11" s="99"/>
      <c r="CP11" s="99"/>
      <c r="CQ11" s="757" t="n">
        <v>3164</v>
      </c>
      <c r="CR11" s="1132" t="n">
        <v>30024921</v>
      </c>
      <c r="CS11" s="764" t="s">
        <v>56</v>
      </c>
      <c r="CT11" s="764" t="s">
        <v>44</v>
      </c>
      <c r="CU11" s="764" t="s">
        <v>54</v>
      </c>
      <c r="CV11" s="764" t="s">
        <v>166</v>
      </c>
      <c r="CW11" s="1133" t="n">
        <v>45612.4409722222</v>
      </c>
      <c r="CX11" s="764" t="s">
        <v>51</v>
      </c>
      <c r="CY11" s="1144" t="s">
        <v>48</v>
      </c>
    </row>
    <row r="12" customFormat="false" ht="15" hidden="false" customHeight="true" outlineLevel="0" collapsed="false">
      <c r="A12" s="324"/>
      <c r="B12" s="430" t="n">
        <v>10</v>
      </c>
      <c r="C12" s="741" t="n">
        <v>3120</v>
      </c>
      <c r="D12" s="1132" t="n">
        <v>30001385</v>
      </c>
      <c r="E12" s="764" t="s">
        <v>53</v>
      </c>
      <c r="F12" s="764" t="s">
        <v>44</v>
      </c>
      <c r="G12" s="764" t="s">
        <v>54</v>
      </c>
      <c r="H12" s="764" t="s">
        <v>171</v>
      </c>
      <c r="I12" s="1133" t="n">
        <v>45601.8527777778</v>
      </c>
      <c r="J12" s="764" t="s">
        <v>51</v>
      </c>
      <c r="K12" s="1145" t="s">
        <v>71</v>
      </c>
      <c r="L12" s="1135" t="n">
        <v>45601</v>
      </c>
      <c r="M12" s="1136" t="n">
        <v>0.847916666666667</v>
      </c>
      <c r="N12" s="1137" t="s">
        <v>51</v>
      </c>
      <c r="O12" s="1135" t="n">
        <v>45601</v>
      </c>
      <c r="P12" s="1136" t="n">
        <v>0.852777777777778</v>
      </c>
      <c r="Q12" s="1135" t="n">
        <v>45602</v>
      </c>
      <c r="R12" s="1136" t="n">
        <v>0.645138888888889</v>
      </c>
      <c r="S12" s="1137" t="s">
        <v>51</v>
      </c>
      <c r="T12" s="1138" t="n">
        <v>45602</v>
      </c>
      <c r="U12" s="1139" t="n">
        <v>0.647222222222222</v>
      </c>
      <c r="V12" s="1137" t="s">
        <v>51</v>
      </c>
      <c r="W12" s="497" t="n">
        <f aca="false">(U12+T12)-(P12+O12)</f>
        <v>0.794444444444444</v>
      </c>
      <c r="X12" s="1135" t="n">
        <v>45603</v>
      </c>
      <c r="Y12" s="1136" t="n">
        <v>0.440277777777778</v>
      </c>
      <c r="Z12" s="1137" t="s">
        <v>51</v>
      </c>
      <c r="AA12" s="55" t="n">
        <f aca="false">(Y12+X12)-(U12+T12)</f>
        <v>0.793055555555556</v>
      </c>
      <c r="AB12" s="1135" t="n">
        <v>45605</v>
      </c>
      <c r="AC12" s="1136" t="n">
        <v>0.623611111111111</v>
      </c>
      <c r="AD12" s="1148" t="s">
        <v>970</v>
      </c>
      <c r="AE12" s="55" t="n">
        <f aca="false">(AC12+AB12)-(Y12+X12)</f>
        <v>2.18333333333333</v>
      </c>
      <c r="AF12" s="1135" t="n">
        <v>45606</v>
      </c>
      <c r="AG12" s="1146" t="n">
        <v>0.390277777777778</v>
      </c>
      <c r="AH12" s="1137" t="s">
        <v>51</v>
      </c>
      <c r="AI12" s="54" t="s">
        <v>1207</v>
      </c>
      <c r="AJ12" s="55" t="n">
        <f aca="false">(AG12+AF12)-(U12+T12)</f>
        <v>3.74305555555556</v>
      </c>
      <c r="AK12" s="1135"/>
      <c r="AL12" s="1148"/>
      <c r="AM12" s="1148"/>
      <c r="AN12" s="55" t="n">
        <f aca="false">(AL12+AK12)-(U12+T12)</f>
        <v>-45602.6472222222</v>
      </c>
      <c r="AO12" s="1135" t="n">
        <v>45608</v>
      </c>
      <c r="AP12" s="1136" t="n">
        <v>0.458333333333333</v>
      </c>
      <c r="AQ12" s="57" t="n">
        <f aca="false">(AP12+AO12)-(U12+T12)</f>
        <v>5.81111111111111</v>
      </c>
      <c r="AR12" s="1135" t="n">
        <v>45608</v>
      </c>
      <c r="AS12" s="1136" t="n">
        <v>0.458333333333333</v>
      </c>
      <c r="AT12" s="1137" t="s">
        <v>51</v>
      </c>
      <c r="AU12" s="59" t="n">
        <f aca="false">(AS12+AR12)-(U12+T12)</f>
        <v>5.81111111111111</v>
      </c>
      <c r="AV12" s="61"/>
      <c r="AW12" s="61" t="s">
        <v>1320</v>
      </c>
      <c r="AX12" s="61" t="s">
        <v>90</v>
      </c>
      <c r="AY12" s="61" t="s">
        <v>91</v>
      </c>
      <c r="AZ12" s="61" t="s">
        <v>106</v>
      </c>
      <c r="BA12" s="1045" t="s">
        <v>159</v>
      </c>
      <c r="BB12" s="1141" t="s">
        <v>1321</v>
      </c>
      <c r="BC12" s="1147" t="s">
        <v>1322</v>
      </c>
      <c r="BD12" s="1053" t="s">
        <v>1050</v>
      </c>
      <c r="BE12" s="68" t="s">
        <v>64</v>
      </c>
      <c r="BF12" s="68"/>
      <c r="BJ12" s="535" t="s">
        <v>135</v>
      </c>
      <c r="BK12" s="536" t="s">
        <v>136</v>
      </c>
      <c r="BL12" s="537" t="s">
        <v>137</v>
      </c>
      <c r="BM12" s="538" t="s">
        <v>52</v>
      </c>
      <c r="BN12" s="539" t="s">
        <v>48</v>
      </c>
      <c r="BO12" s="540" t="s">
        <v>67</v>
      </c>
      <c r="BP12" s="541" t="s">
        <v>138</v>
      </c>
      <c r="BQ12" s="542" t="s">
        <v>139</v>
      </c>
      <c r="BR12" s="99"/>
      <c r="BS12" s="99"/>
      <c r="BT12" s="99"/>
      <c r="BU12" s="741" t="n">
        <v>3216</v>
      </c>
      <c r="BV12" s="1132" t="n">
        <v>1396563</v>
      </c>
      <c r="BW12" s="764" t="s">
        <v>49</v>
      </c>
      <c r="BX12" s="764" t="s">
        <v>44</v>
      </c>
      <c r="BY12" s="764" t="s">
        <v>45</v>
      </c>
      <c r="BZ12" s="764" t="s">
        <v>50</v>
      </c>
      <c r="CA12" s="1133" t="n">
        <v>45620.6659722222</v>
      </c>
      <c r="CB12" s="764" t="s">
        <v>51</v>
      </c>
      <c r="CC12" s="1144" t="s">
        <v>48</v>
      </c>
      <c r="CD12" s="99"/>
      <c r="CE12" s="99"/>
      <c r="CF12" s="741" t="n">
        <v>3195</v>
      </c>
      <c r="CG12" s="1132" t="n">
        <v>1452372</v>
      </c>
      <c r="CH12" s="764" t="s">
        <v>53</v>
      </c>
      <c r="CI12" s="764" t="s">
        <v>44</v>
      </c>
      <c r="CJ12" s="764" t="s">
        <v>54</v>
      </c>
      <c r="CK12" s="764" t="s">
        <v>128</v>
      </c>
      <c r="CL12" s="1133" t="n">
        <v>45616.9652777778</v>
      </c>
      <c r="CM12" s="764" t="s">
        <v>970</v>
      </c>
      <c r="CN12" s="1145" t="s">
        <v>71</v>
      </c>
      <c r="CO12" s="99"/>
      <c r="CP12" s="99"/>
      <c r="CQ12" s="741" t="n">
        <v>3181</v>
      </c>
      <c r="CR12" s="1132" t="n">
        <v>30011921</v>
      </c>
      <c r="CS12" s="764" t="s">
        <v>56</v>
      </c>
      <c r="CT12" s="764" t="s">
        <v>69</v>
      </c>
      <c r="CU12" s="764" t="s">
        <v>54</v>
      </c>
      <c r="CV12" s="764" t="s">
        <v>486</v>
      </c>
      <c r="CW12" s="1133" t="n">
        <v>45615.5055555556</v>
      </c>
      <c r="CX12" s="764" t="s">
        <v>51</v>
      </c>
      <c r="CY12" s="1145" t="s">
        <v>71</v>
      </c>
    </row>
    <row r="13" customFormat="false" ht="15" hidden="false" customHeight="true" outlineLevel="0" collapsed="false">
      <c r="A13" s="324"/>
      <c r="B13" s="430" t="n">
        <v>11</v>
      </c>
      <c r="C13" s="757" t="n">
        <v>3123</v>
      </c>
      <c r="D13" s="1132" t="n">
        <v>2557736416</v>
      </c>
      <c r="E13" s="764" t="s">
        <v>43</v>
      </c>
      <c r="F13" s="764" t="s">
        <v>44</v>
      </c>
      <c r="G13" s="764" t="s">
        <v>45</v>
      </c>
      <c r="H13" s="764" t="s">
        <v>79</v>
      </c>
      <c r="I13" s="1133" t="n">
        <v>45602.4680555556</v>
      </c>
      <c r="J13" s="764" t="s">
        <v>51</v>
      </c>
      <c r="K13" s="1143" t="s">
        <v>52</v>
      </c>
      <c r="L13" s="1135" t="n">
        <v>45602</v>
      </c>
      <c r="M13" s="1136" t="n">
        <v>0.468055555555556</v>
      </c>
      <c r="N13" s="1137" t="s">
        <v>51</v>
      </c>
      <c r="O13" s="1135" t="n">
        <v>45602</v>
      </c>
      <c r="P13" s="1136" t="n">
        <v>0.468055555555556</v>
      </c>
      <c r="Q13" s="1135"/>
      <c r="R13" s="1136"/>
      <c r="S13" s="1137"/>
      <c r="T13" s="1138" t="n">
        <v>45602</v>
      </c>
      <c r="U13" s="1139" t="n">
        <v>0.472222222222222</v>
      </c>
      <c r="V13" s="1137" t="s">
        <v>51</v>
      </c>
      <c r="W13" s="497" t="n">
        <f aca="false">(U13+T13)-(P13+O13)</f>
        <v>0.00416666666666667</v>
      </c>
      <c r="X13" s="1135"/>
      <c r="Y13" s="1146"/>
      <c r="Z13" s="1137"/>
      <c r="AA13" s="55" t="n">
        <f aca="false">(Y13+X13)-(U13+T13)</f>
        <v>-45602.4722222222</v>
      </c>
      <c r="AB13" s="1135"/>
      <c r="AC13" s="1148"/>
      <c r="AD13" s="1148"/>
      <c r="AE13" s="55" t="n">
        <f aca="false">(AC13+AB13)-(Y13+X13)</f>
        <v>0</v>
      </c>
      <c r="AF13" s="1135"/>
      <c r="AG13" s="1148"/>
      <c r="AH13" s="1148"/>
      <c r="AI13" s="54"/>
      <c r="AJ13" s="55" t="n">
        <f aca="false">(AG13+AF13)-(U13+T13)</f>
        <v>-45602.4722222222</v>
      </c>
      <c r="AK13" s="1135"/>
      <c r="AL13" s="1148"/>
      <c r="AM13" s="1148"/>
      <c r="AN13" s="55" t="n">
        <f aca="false">(AL13+AK13)-(U13+T13)</f>
        <v>-45602.4722222222</v>
      </c>
      <c r="AO13" s="1135" t="n">
        <v>45602</v>
      </c>
      <c r="AP13" s="1136" t="n">
        <v>0.652777777777778</v>
      </c>
      <c r="AQ13" s="57" t="n">
        <f aca="false">(AP13+AO13)-(U13+T13)</f>
        <v>0.180555555555556</v>
      </c>
      <c r="AR13" s="1135" t="n">
        <v>45602</v>
      </c>
      <c r="AS13" s="1136" t="n">
        <v>0.674305555555556</v>
      </c>
      <c r="AT13" s="1137" t="s">
        <v>51</v>
      </c>
      <c r="AU13" s="59" t="n">
        <f aca="false">(AS13+AR13)-(U13+T13)</f>
        <v>0.202083333333333</v>
      </c>
      <c r="AV13" s="61"/>
      <c r="AW13" s="61"/>
      <c r="AX13" s="61" t="s">
        <v>90</v>
      </c>
      <c r="AY13" s="61" t="s">
        <v>91</v>
      </c>
      <c r="AZ13" s="61" t="s">
        <v>92</v>
      </c>
      <c r="BA13" s="1045" t="s">
        <v>93</v>
      </c>
      <c r="BB13" s="1141" t="s">
        <v>1323</v>
      </c>
      <c r="BC13" s="1047" t="s">
        <v>1324</v>
      </c>
      <c r="BD13" s="1142" t="s">
        <v>698</v>
      </c>
      <c r="BE13" s="68" t="s">
        <v>64</v>
      </c>
      <c r="BF13" s="68"/>
      <c r="BJ13" s="543" t="s">
        <v>961</v>
      </c>
      <c r="BK13" s="1062" t="n">
        <v>4</v>
      </c>
      <c r="BL13" s="1150" t="n">
        <f aca="false">BK13/BK14</f>
        <v>2</v>
      </c>
      <c r="BM13" s="1064" t="n">
        <v>3</v>
      </c>
      <c r="BN13" s="1064" t="n">
        <v>0</v>
      </c>
      <c r="BO13" s="1064" t="n">
        <v>1</v>
      </c>
      <c r="BP13" s="1064" t="n">
        <v>0</v>
      </c>
      <c r="BQ13" s="547" t="n">
        <f aca="false">BK13</f>
        <v>4</v>
      </c>
      <c r="BR13" s="99"/>
      <c r="BS13" s="99"/>
      <c r="BT13" s="99"/>
      <c r="CD13" s="99"/>
      <c r="CE13" s="99"/>
      <c r="CF13" s="770" t="n">
        <v>3198</v>
      </c>
      <c r="CG13" s="1132" t="n">
        <v>546668093</v>
      </c>
      <c r="CH13" s="764" t="s">
        <v>53</v>
      </c>
      <c r="CI13" s="764" t="s">
        <v>44</v>
      </c>
      <c r="CJ13" s="764" t="s">
        <v>45</v>
      </c>
      <c r="CK13" s="764" t="s">
        <v>46</v>
      </c>
      <c r="CL13" s="1133" t="n">
        <v>45617.6118055556</v>
      </c>
      <c r="CM13" s="764" t="s">
        <v>970</v>
      </c>
      <c r="CN13" s="1134" t="s">
        <v>67</v>
      </c>
      <c r="CO13" s="99"/>
      <c r="CP13" s="99"/>
      <c r="CQ13" s="741" t="n">
        <v>3185</v>
      </c>
      <c r="CR13" s="1132" t="n">
        <v>30354094</v>
      </c>
      <c r="CS13" s="764" t="s">
        <v>56</v>
      </c>
      <c r="CT13" s="764" t="s">
        <v>44</v>
      </c>
      <c r="CU13" s="764" t="s">
        <v>45</v>
      </c>
      <c r="CV13" s="764" t="s">
        <v>79</v>
      </c>
      <c r="CW13" s="1133" t="n">
        <v>45615.7576388889</v>
      </c>
      <c r="CX13" s="764" t="s">
        <v>970</v>
      </c>
      <c r="CY13" s="1145" t="s">
        <v>71</v>
      </c>
    </row>
    <row r="14" customFormat="false" ht="15" hidden="false" customHeight="true" outlineLevel="0" collapsed="false">
      <c r="A14" s="324"/>
      <c r="B14" s="430" t="n">
        <v>12</v>
      </c>
      <c r="C14" s="757" t="n">
        <v>3124</v>
      </c>
      <c r="D14" s="1132" t="n">
        <v>30343788</v>
      </c>
      <c r="E14" s="764" t="s">
        <v>43</v>
      </c>
      <c r="F14" s="764" t="s">
        <v>69</v>
      </c>
      <c r="G14" s="764" t="s">
        <v>45</v>
      </c>
      <c r="H14" s="764" t="s">
        <v>115</v>
      </c>
      <c r="I14" s="1133" t="n">
        <v>45602.5569444444</v>
      </c>
      <c r="J14" s="764" t="s">
        <v>51</v>
      </c>
      <c r="K14" s="1143" t="s">
        <v>52</v>
      </c>
      <c r="L14" s="1135" t="n">
        <v>45602</v>
      </c>
      <c r="M14" s="1136" t="n">
        <v>0.556944444444445</v>
      </c>
      <c r="N14" s="1137" t="s">
        <v>51</v>
      </c>
      <c r="O14" s="1135" t="n">
        <v>45602</v>
      </c>
      <c r="P14" s="1136" t="n">
        <v>0.556944444444445</v>
      </c>
      <c r="Q14" s="1135"/>
      <c r="R14" s="1136"/>
      <c r="S14" s="1137"/>
      <c r="T14" s="1138" t="n">
        <v>45602</v>
      </c>
      <c r="U14" s="1139" t="n">
        <v>0.613888888888889</v>
      </c>
      <c r="V14" s="1137" t="s">
        <v>51</v>
      </c>
      <c r="W14" s="497" t="n">
        <f aca="false">(U14+T14)-(P14+O14)</f>
        <v>0.0569444444444444</v>
      </c>
      <c r="X14" s="1135"/>
      <c r="Y14" s="1148"/>
      <c r="Z14" s="1148"/>
      <c r="AA14" s="55" t="n">
        <f aca="false">(Y14+X14)-(U14+T14)</f>
        <v>-45602.6138888889</v>
      </c>
      <c r="AB14" s="1135"/>
      <c r="AC14" s="1148"/>
      <c r="AD14" s="1148"/>
      <c r="AE14" s="55" t="n">
        <f aca="false">(AC14+AB14)-(Y14+X14)</f>
        <v>0</v>
      </c>
      <c r="AF14" s="1135"/>
      <c r="AG14" s="1148"/>
      <c r="AH14" s="1148"/>
      <c r="AI14" s="54"/>
      <c r="AJ14" s="55" t="n">
        <f aca="false">(AG14+AF14)-(U14+T14)</f>
        <v>-45602.6138888889</v>
      </c>
      <c r="AK14" s="1135"/>
      <c r="AL14" s="1148"/>
      <c r="AM14" s="1148"/>
      <c r="AN14" s="55" t="n">
        <f aca="false">(AL14+AK14)-(U14+T14)</f>
        <v>-45602.6138888889</v>
      </c>
      <c r="AO14" s="1135" t="n">
        <v>45602</v>
      </c>
      <c r="AP14" s="1136" t="n">
        <v>0.663888888888889</v>
      </c>
      <c r="AQ14" s="57" t="n">
        <f aca="false">(AP14+AO14)-(U14+T14)</f>
        <v>0.05</v>
      </c>
      <c r="AR14" s="1135" t="n">
        <v>45602</v>
      </c>
      <c r="AS14" s="1136" t="n">
        <v>0.679861111111111</v>
      </c>
      <c r="AT14" s="1137" t="s">
        <v>51</v>
      </c>
      <c r="AU14" s="59" t="n">
        <f aca="false">(AS14+AR14)-(U14+T14)</f>
        <v>0.0659722222222222</v>
      </c>
      <c r="AV14" s="61"/>
      <c r="AW14" s="61"/>
      <c r="AX14" s="61" t="s">
        <v>90</v>
      </c>
      <c r="AY14" s="61" t="s">
        <v>91</v>
      </c>
      <c r="AZ14" s="61" t="s">
        <v>92</v>
      </c>
      <c r="BA14" s="1045" t="s">
        <v>93</v>
      </c>
      <c r="BB14" s="1141" t="s">
        <v>1325</v>
      </c>
      <c r="BC14" s="1147" t="s">
        <v>1326</v>
      </c>
      <c r="BD14" s="1142" t="s">
        <v>698</v>
      </c>
      <c r="BE14" s="68" t="s">
        <v>64</v>
      </c>
      <c r="BF14" s="68"/>
      <c r="BJ14" s="543" t="s">
        <v>957</v>
      </c>
      <c r="BK14" s="1062" t="n">
        <v>2</v>
      </c>
      <c r="BL14" s="1150" t="n">
        <f aca="false">BK14/BK16</f>
        <v>0.333333333333333</v>
      </c>
      <c r="BM14" s="1064" t="n">
        <v>1</v>
      </c>
      <c r="BN14" s="1064" t="n">
        <v>0</v>
      </c>
      <c r="BO14" s="1064" t="n">
        <v>0</v>
      </c>
      <c r="BP14" s="1064" t="n">
        <v>1</v>
      </c>
      <c r="BQ14" s="547" t="n">
        <f aca="false">BK14</f>
        <v>2</v>
      </c>
      <c r="BR14" s="99"/>
      <c r="BS14" s="99"/>
      <c r="BT14" s="99"/>
      <c r="CD14" s="99"/>
      <c r="CE14" s="99"/>
      <c r="CF14" s="757" t="n">
        <v>3203</v>
      </c>
      <c r="CG14" s="1132" t="n">
        <v>1825346</v>
      </c>
      <c r="CH14" s="764" t="s">
        <v>53</v>
      </c>
      <c r="CI14" s="764" t="s">
        <v>44</v>
      </c>
      <c r="CJ14" s="764" t="s">
        <v>54</v>
      </c>
      <c r="CK14" s="764" t="s">
        <v>166</v>
      </c>
      <c r="CL14" s="1133" t="n">
        <v>45619.5152777778</v>
      </c>
      <c r="CM14" s="764" t="s">
        <v>51</v>
      </c>
      <c r="CN14" s="1144" t="s">
        <v>48</v>
      </c>
      <c r="CO14" s="99"/>
      <c r="CP14" s="99"/>
      <c r="CQ14" s="741" t="n">
        <v>3208</v>
      </c>
      <c r="CR14" s="1132" t="n">
        <v>30020787</v>
      </c>
      <c r="CS14" s="764" t="s">
        <v>56</v>
      </c>
      <c r="CT14" s="764" t="s">
        <v>44</v>
      </c>
      <c r="CU14" s="764" t="s">
        <v>54</v>
      </c>
      <c r="CV14" s="764" t="s">
        <v>128</v>
      </c>
      <c r="CW14" s="1133" t="n">
        <v>45619.9305555556</v>
      </c>
      <c r="CX14" s="764" t="s">
        <v>970</v>
      </c>
      <c r="CY14" s="1145" t="s">
        <v>71</v>
      </c>
    </row>
    <row r="15" customFormat="false" ht="15" hidden="false" customHeight="true" outlineLevel="0" collapsed="false">
      <c r="A15" s="324"/>
      <c r="B15" s="436" t="n">
        <v>13</v>
      </c>
      <c r="C15" s="741" t="n">
        <v>3127</v>
      </c>
      <c r="D15" s="1132" t="n">
        <v>20202513</v>
      </c>
      <c r="E15" s="764" t="s">
        <v>53</v>
      </c>
      <c r="F15" s="764" t="s">
        <v>44</v>
      </c>
      <c r="G15" s="764" t="s">
        <v>54</v>
      </c>
      <c r="H15" s="764" t="s">
        <v>337</v>
      </c>
      <c r="I15" s="1133" t="n">
        <v>45602.8902777778</v>
      </c>
      <c r="J15" s="764" t="s">
        <v>970</v>
      </c>
      <c r="K15" s="1145" t="s">
        <v>71</v>
      </c>
      <c r="L15" s="1135" t="n">
        <v>45602</v>
      </c>
      <c r="M15" s="1136" t="n">
        <v>0.877083333333333</v>
      </c>
      <c r="N15" s="1137" t="s">
        <v>970</v>
      </c>
      <c r="O15" s="1135" t="n">
        <v>45602</v>
      </c>
      <c r="P15" s="1136" t="n">
        <v>0.890277777777778</v>
      </c>
      <c r="Q15" s="1135" t="n">
        <v>45603</v>
      </c>
      <c r="R15" s="1136" t="n">
        <v>0.695138888888889</v>
      </c>
      <c r="S15" s="1148" t="s">
        <v>970</v>
      </c>
      <c r="T15" s="1138" t="n">
        <v>45603</v>
      </c>
      <c r="U15" s="1139" t="n">
        <v>0.696527777777778</v>
      </c>
      <c r="V15" s="1148" t="s">
        <v>970</v>
      </c>
      <c r="W15" s="497" t="n">
        <f aca="false">(U15+T15)-(P15+O15)</f>
        <v>0.80625</v>
      </c>
      <c r="X15" s="1135" t="n">
        <v>45603</v>
      </c>
      <c r="Y15" s="1146" t="n">
        <v>0.770138888888889</v>
      </c>
      <c r="Z15" s="1148" t="s">
        <v>970</v>
      </c>
      <c r="AA15" s="55" t="n">
        <f aca="false">(Y15+X15)-(U15+T15)</f>
        <v>0.0736111111111111</v>
      </c>
      <c r="AB15" s="1135"/>
      <c r="AC15" s="1136"/>
      <c r="AD15" s="1137"/>
      <c r="AE15" s="55" t="n">
        <f aca="false">(AC15+AB15)-(Y15+X15)</f>
        <v>-45603.7701388889</v>
      </c>
      <c r="AF15" s="1135"/>
      <c r="AG15" s="1136"/>
      <c r="AH15" s="1137"/>
      <c r="AI15" s="54"/>
      <c r="AJ15" s="55" t="n">
        <f aca="false">(AG15+AF15)-(U15+T15)</f>
        <v>-45603.6965277778</v>
      </c>
      <c r="AK15" s="1135"/>
      <c r="AL15" s="1148"/>
      <c r="AM15" s="1148"/>
      <c r="AN15" s="55" t="n">
        <f aca="false">(AL15+AK15)-(U15+T15)</f>
        <v>-45603.6965277778</v>
      </c>
      <c r="AO15" s="1135" t="n">
        <v>45603</v>
      </c>
      <c r="AP15" s="1136" t="n">
        <v>0.904166666666667</v>
      </c>
      <c r="AQ15" s="57" t="n">
        <f aca="false">(AP15+AO15)-(U15+T15)</f>
        <v>0.207638888888889</v>
      </c>
      <c r="AR15" s="1135" t="n">
        <v>45606</v>
      </c>
      <c r="AS15" s="1136" t="n">
        <v>0.827777777777778</v>
      </c>
      <c r="AT15" s="1148" t="s">
        <v>970</v>
      </c>
      <c r="AU15" s="59" t="n">
        <f aca="false">(AS15+AR15)-(U15+T15)</f>
        <v>3.13125</v>
      </c>
      <c r="AV15" s="61"/>
      <c r="AW15" s="61" t="s">
        <v>1327</v>
      </c>
      <c r="AX15" s="61" t="s">
        <v>578</v>
      </c>
      <c r="AY15" s="61" t="s">
        <v>99</v>
      </c>
      <c r="AZ15" s="693" t="s">
        <v>1328</v>
      </c>
      <c r="BA15" s="1045" t="s">
        <v>190</v>
      </c>
      <c r="BB15" s="1141" t="s">
        <v>1329</v>
      </c>
      <c r="BC15" s="1147" t="s">
        <v>1330</v>
      </c>
      <c r="BD15" s="1065" t="s">
        <v>700</v>
      </c>
      <c r="BE15" s="68" t="s">
        <v>64</v>
      </c>
      <c r="BF15" s="68"/>
      <c r="BJ15" s="543" t="s">
        <v>1331</v>
      </c>
      <c r="BK15" s="1062" t="n">
        <v>0</v>
      </c>
      <c r="BL15" s="1150" t="n">
        <f aca="false">BK15/BK16</f>
        <v>0</v>
      </c>
      <c r="BM15" s="1064" t="n">
        <v>0</v>
      </c>
      <c r="BN15" s="1064" t="n">
        <v>0</v>
      </c>
      <c r="BO15" s="1064" t="n">
        <v>0</v>
      </c>
      <c r="BP15" s="1064" t="n">
        <v>0</v>
      </c>
      <c r="BQ15" s="547" t="n">
        <f aca="false">BK15</f>
        <v>0</v>
      </c>
      <c r="BR15" s="99"/>
      <c r="BS15" s="99"/>
      <c r="BT15" s="99"/>
      <c r="CD15" s="99"/>
      <c r="CE15" s="99"/>
      <c r="CF15" s="757" t="n">
        <v>3205</v>
      </c>
      <c r="CG15" s="1132" t="n">
        <v>30267215</v>
      </c>
      <c r="CH15" s="764" t="s">
        <v>53</v>
      </c>
      <c r="CI15" s="764" t="s">
        <v>44</v>
      </c>
      <c r="CJ15" s="764" t="s">
        <v>54</v>
      </c>
      <c r="CK15" s="764" t="s">
        <v>171</v>
      </c>
      <c r="CL15" s="1133" t="n">
        <v>45619.6555555556</v>
      </c>
      <c r="CM15" s="764" t="s">
        <v>51</v>
      </c>
      <c r="CN15" s="1144" t="s">
        <v>48</v>
      </c>
      <c r="CO15" s="99"/>
      <c r="CP15" s="99"/>
      <c r="CQ15" s="741" t="n">
        <v>3226</v>
      </c>
      <c r="CR15" s="1132" t="n">
        <v>50333</v>
      </c>
      <c r="CS15" s="764" t="s">
        <v>56</v>
      </c>
      <c r="CT15" s="764" t="s">
        <v>44</v>
      </c>
      <c r="CU15" s="764" t="s">
        <v>54</v>
      </c>
      <c r="CV15" s="764" t="s">
        <v>597</v>
      </c>
      <c r="CW15" s="1133" t="n">
        <v>45621.8958333333</v>
      </c>
      <c r="CX15" s="764" t="s">
        <v>970</v>
      </c>
      <c r="CY15" s="1144" t="s">
        <v>48</v>
      </c>
    </row>
    <row r="16" customFormat="false" ht="14.25" hidden="false" customHeight="true" outlineLevel="0" collapsed="false">
      <c r="A16" s="324"/>
      <c r="B16" s="430" t="n">
        <v>14</v>
      </c>
      <c r="C16" s="770" t="n">
        <v>3129</v>
      </c>
      <c r="D16" s="1132" t="n">
        <v>30107119</v>
      </c>
      <c r="E16" s="764" t="s">
        <v>56</v>
      </c>
      <c r="F16" s="764" t="s">
        <v>44</v>
      </c>
      <c r="G16" s="764" t="s">
        <v>54</v>
      </c>
      <c r="H16" s="764" t="s">
        <v>104</v>
      </c>
      <c r="I16" s="1133" t="n">
        <v>45604.0604166667</v>
      </c>
      <c r="J16" s="764" t="s">
        <v>970</v>
      </c>
      <c r="K16" s="1134" t="s">
        <v>67</v>
      </c>
      <c r="L16" s="1135" t="n">
        <v>45603</v>
      </c>
      <c r="M16" s="1136" t="n">
        <v>0.803472222222222</v>
      </c>
      <c r="N16" s="1137" t="s">
        <v>970</v>
      </c>
      <c r="O16" s="1135" t="n">
        <v>45604</v>
      </c>
      <c r="P16" s="1136" t="n">
        <v>0.0604166666666667</v>
      </c>
      <c r="Q16" s="1135" t="n">
        <v>45605</v>
      </c>
      <c r="R16" s="1136" t="n">
        <v>0.577777777777778</v>
      </c>
      <c r="S16" s="1148" t="s">
        <v>970</v>
      </c>
      <c r="T16" s="1138" t="n">
        <v>45605</v>
      </c>
      <c r="U16" s="1139" t="n">
        <v>0.578472222222222</v>
      </c>
      <c r="V16" s="1148" t="s">
        <v>970</v>
      </c>
      <c r="W16" s="497" t="n">
        <f aca="false">(U16+T16)-(P16+O16)</f>
        <v>1.51805555555556</v>
      </c>
      <c r="X16" s="1135"/>
      <c r="Y16" s="1146"/>
      <c r="Z16" s="1137"/>
      <c r="AA16" s="55" t="n">
        <f aca="false">(Y16+X16)-(U16+T16)</f>
        <v>-45605.5784722222</v>
      </c>
      <c r="AB16" s="1135"/>
      <c r="AC16" s="1136"/>
      <c r="AD16" s="1137"/>
      <c r="AE16" s="55" t="n">
        <f aca="false">(AC16+AB16)-(Y16+X16)</f>
        <v>0</v>
      </c>
      <c r="AF16" s="1135"/>
      <c r="AG16" s="1136"/>
      <c r="AH16" s="1137"/>
      <c r="AI16" s="54"/>
      <c r="AJ16" s="55" t="n">
        <f aca="false">(AG16+AF16)-(U16+T16)</f>
        <v>-45605.5784722222</v>
      </c>
      <c r="AK16" s="1135"/>
      <c r="AL16" s="1148"/>
      <c r="AM16" s="1148"/>
      <c r="AN16" s="55" t="n">
        <f aca="false">(AL16+AK16)-(U16+T16)</f>
        <v>-45605.5784722222</v>
      </c>
      <c r="AO16" s="1135" t="n">
        <v>45605</v>
      </c>
      <c r="AP16" s="1136" t="n">
        <v>0.593055555555556</v>
      </c>
      <c r="AQ16" s="57" t="n">
        <f aca="false">(AP16+AO16)-(U16+T16)</f>
        <v>0.0145833333333333</v>
      </c>
      <c r="AR16" s="1135" t="n">
        <v>45607</v>
      </c>
      <c r="AS16" s="1136" t="n">
        <v>0.722916666666667</v>
      </c>
      <c r="AT16" s="1148" t="s">
        <v>970</v>
      </c>
      <c r="AU16" s="59" t="n">
        <f aca="false">(AS16+AR16)-(U16+T16)</f>
        <v>2.14444444444444</v>
      </c>
      <c r="AV16" s="61"/>
      <c r="AW16" s="61" t="s">
        <v>1193</v>
      </c>
      <c r="AX16" s="61" t="s">
        <v>578</v>
      </c>
      <c r="AY16" s="61" t="s">
        <v>110</v>
      </c>
      <c r="AZ16" s="618" t="s">
        <v>1215</v>
      </c>
      <c r="BA16" s="1045" t="s">
        <v>209</v>
      </c>
      <c r="BB16" s="1141" t="s">
        <v>1332</v>
      </c>
      <c r="BC16" s="1147" t="s">
        <v>1333</v>
      </c>
      <c r="BD16" s="1065" t="s">
        <v>700</v>
      </c>
      <c r="BE16" s="68" t="s">
        <v>64</v>
      </c>
      <c r="BF16" s="68"/>
      <c r="BJ16" s="549" t="s">
        <v>139</v>
      </c>
      <c r="BK16" s="550" t="n">
        <f aca="false">SUM(BK13:BK15)</f>
        <v>6</v>
      </c>
      <c r="BL16" s="551" t="n">
        <f aca="false">SUM(BL13:BL15)</f>
        <v>2.33333333333333</v>
      </c>
      <c r="BM16" s="552" t="n">
        <f aca="false">SUM(BM13:BM15)</f>
        <v>4</v>
      </c>
      <c r="BN16" s="552" t="n">
        <f aca="false">SUM(BN13:BN15)</f>
        <v>0</v>
      </c>
      <c r="BO16" s="552" t="n">
        <f aca="false">SUM(BO13:BO15)</f>
        <v>1</v>
      </c>
      <c r="BP16" s="552" t="n">
        <f aca="false">SUM(BP13:BP15)</f>
        <v>1</v>
      </c>
      <c r="BQ16" s="550" t="n">
        <f aca="false">SUM(BQ13:BQ15)</f>
        <v>6</v>
      </c>
      <c r="BR16" s="99"/>
      <c r="BS16" s="99"/>
      <c r="BT16" s="99"/>
      <c r="CD16" s="99"/>
      <c r="CE16" s="99"/>
      <c r="CF16" s="757" t="n">
        <v>3213</v>
      </c>
      <c r="CG16" s="1132" t="n">
        <v>546668093</v>
      </c>
      <c r="CH16" s="764" t="s">
        <v>53</v>
      </c>
      <c r="CI16" s="764" t="s">
        <v>44</v>
      </c>
      <c r="CJ16" s="764" t="s">
        <v>45</v>
      </c>
      <c r="CK16" s="764" t="s">
        <v>79</v>
      </c>
      <c r="CL16" s="1133" t="n">
        <v>45620.6416666667</v>
      </c>
      <c r="CM16" s="764" t="s">
        <v>970</v>
      </c>
      <c r="CN16" s="1144" t="s">
        <v>48</v>
      </c>
      <c r="CO16" s="99"/>
      <c r="CP16" s="99"/>
      <c r="CQ16" s="741" t="n">
        <v>3232</v>
      </c>
      <c r="CR16" s="1132" t="n">
        <v>30355546</v>
      </c>
      <c r="CS16" s="764" t="s">
        <v>56</v>
      </c>
      <c r="CT16" s="764" t="s">
        <v>44</v>
      </c>
      <c r="CU16" s="764" t="s">
        <v>54</v>
      </c>
      <c r="CV16" s="764" t="s">
        <v>597</v>
      </c>
      <c r="CW16" s="1133" t="n">
        <v>45622.5340277778</v>
      </c>
      <c r="CX16" s="764" t="s">
        <v>970</v>
      </c>
      <c r="CY16" s="1145" t="s">
        <v>71</v>
      </c>
    </row>
    <row r="17" s="525" customFormat="true" ht="14.25" hidden="false" customHeight="true" outlineLevel="0" collapsed="false">
      <c r="A17" s="324" t="n">
        <v>2</v>
      </c>
      <c r="B17" s="436" t="n">
        <v>15</v>
      </c>
      <c r="C17" s="770" t="n">
        <v>3131</v>
      </c>
      <c r="D17" s="1132" t="n">
        <v>30354000</v>
      </c>
      <c r="E17" s="764" t="s">
        <v>56</v>
      </c>
      <c r="F17" s="764" t="s">
        <v>44</v>
      </c>
      <c r="G17" s="764" t="s">
        <v>54</v>
      </c>
      <c r="H17" s="764" t="s">
        <v>87</v>
      </c>
      <c r="I17" s="1133" t="n">
        <v>45605.6020833333</v>
      </c>
      <c r="J17" s="764" t="s">
        <v>970</v>
      </c>
      <c r="K17" s="1134" t="s">
        <v>67</v>
      </c>
      <c r="L17" s="1135" t="n">
        <v>45605</v>
      </c>
      <c r="M17" s="1136" t="n">
        <v>0.570833333333333</v>
      </c>
      <c r="N17" s="1137" t="s">
        <v>970</v>
      </c>
      <c r="O17" s="1135" t="n">
        <v>45605</v>
      </c>
      <c r="P17" s="1136" t="n">
        <v>0.602083333333333</v>
      </c>
      <c r="Q17" s="1135" t="n">
        <v>45605</v>
      </c>
      <c r="R17" s="1136" t="n">
        <v>0.680555555555556</v>
      </c>
      <c r="S17" s="1148" t="s">
        <v>970</v>
      </c>
      <c r="T17" s="1138" t="n">
        <v>45605</v>
      </c>
      <c r="U17" s="1139" t="n">
        <v>0.680555555555556</v>
      </c>
      <c r="V17" s="1148" t="s">
        <v>970</v>
      </c>
      <c r="W17" s="497" t="n">
        <f aca="false">(U17+T17)-(P17+O17)</f>
        <v>0.0784722222222222</v>
      </c>
      <c r="X17" s="1135" t="n">
        <v>45606</v>
      </c>
      <c r="Y17" s="1146" t="n">
        <v>0.461805555555556</v>
      </c>
      <c r="Z17" s="1137" t="s">
        <v>51</v>
      </c>
      <c r="AA17" s="55" t="n">
        <f aca="false">(Y17+X17)-(U17+T17)</f>
        <v>0.78125</v>
      </c>
      <c r="AB17" s="1135"/>
      <c r="AC17" s="1136"/>
      <c r="AD17" s="1137"/>
      <c r="AE17" s="55" t="n">
        <f aca="false">(AC17+AB17)-(Y17+X17)</f>
        <v>-45606.4618055556</v>
      </c>
      <c r="AF17" s="1135"/>
      <c r="AG17" s="1136"/>
      <c r="AH17" s="1137"/>
      <c r="AI17" s="54"/>
      <c r="AJ17" s="55" t="n">
        <f aca="false">(AG17+AF17)-(U17+T17)</f>
        <v>-45605.6805555556</v>
      </c>
      <c r="AK17" s="1135"/>
      <c r="AL17" s="1148"/>
      <c r="AM17" s="1148"/>
      <c r="AN17" s="55" t="n">
        <f aca="false">(AL17+AK17)-(U17+T17)</f>
        <v>-45605.6805555556</v>
      </c>
      <c r="AO17" s="1135" t="n">
        <v>45606</v>
      </c>
      <c r="AP17" s="1136" t="n">
        <v>0.577083333333333</v>
      </c>
      <c r="AQ17" s="57" t="n">
        <f aca="false">(AP17+AO17)-(U17+T17)</f>
        <v>0.896527777777778</v>
      </c>
      <c r="AR17" s="1135" t="n">
        <v>45608</v>
      </c>
      <c r="AS17" s="1136" t="n">
        <v>0.608333333333333</v>
      </c>
      <c r="AT17" s="1148" t="s">
        <v>970</v>
      </c>
      <c r="AU17" s="59" t="n">
        <f aca="false">(AS17+AR17)-(U17+T17)</f>
        <v>2.92777777777778</v>
      </c>
      <c r="AV17" s="61"/>
      <c r="AW17" s="61"/>
      <c r="AX17" s="61" t="s">
        <v>90</v>
      </c>
      <c r="AY17" s="61" t="s">
        <v>91</v>
      </c>
      <c r="AZ17" s="61" t="s">
        <v>106</v>
      </c>
      <c r="BA17" s="1045" t="s">
        <v>159</v>
      </c>
      <c r="BB17" s="1141" t="s">
        <v>1334</v>
      </c>
      <c r="BC17" s="1147" t="s">
        <v>1335</v>
      </c>
      <c r="BD17" s="1053" t="s">
        <v>1050</v>
      </c>
      <c r="BE17" s="68" t="s">
        <v>64</v>
      </c>
      <c r="BF17" s="68"/>
      <c r="BJ17" s="1"/>
      <c r="BK17" s="1"/>
      <c r="BL17" s="1"/>
      <c r="BM17" s="1"/>
      <c r="BN17" s="1"/>
      <c r="BO17" s="1"/>
      <c r="BP17" s="1"/>
      <c r="BQ17" s="1"/>
      <c r="BR17" s="99"/>
      <c r="BS17" s="99"/>
      <c r="BT17" s="99"/>
      <c r="BU17" s="535" t="s">
        <v>135</v>
      </c>
      <c r="BV17" s="536" t="s">
        <v>136</v>
      </c>
      <c r="BW17" s="537" t="s">
        <v>137</v>
      </c>
      <c r="BX17" s="538" t="s">
        <v>52</v>
      </c>
      <c r="BY17" s="539" t="s">
        <v>48</v>
      </c>
      <c r="BZ17" s="540" t="s">
        <v>67</v>
      </c>
      <c r="CA17" s="541" t="s">
        <v>138</v>
      </c>
      <c r="CB17" s="542" t="s">
        <v>139</v>
      </c>
      <c r="CC17" s="1"/>
      <c r="CD17" s="99"/>
      <c r="CE17" s="99"/>
      <c r="CF17" s="741" t="n">
        <v>3219</v>
      </c>
      <c r="CG17" s="1132" t="n">
        <v>30182887</v>
      </c>
      <c r="CH17" s="764" t="s">
        <v>53</v>
      </c>
      <c r="CI17" s="764" t="s">
        <v>44</v>
      </c>
      <c r="CJ17" s="764" t="s">
        <v>54</v>
      </c>
      <c r="CK17" s="764" t="s">
        <v>597</v>
      </c>
      <c r="CL17" s="1133" t="n">
        <v>45620.8041666667</v>
      </c>
      <c r="CM17" s="764" t="s">
        <v>970</v>
      </c>
      <c r="CN17" s="1134" t="s">
        <v>67</v>
      </c>
      <c r="CO17" s="99"/>
      <c r="CP17" s="99"/>
      <c r="CQ17" s="770" t="n">
        <v>3239</v>
      </c>
      <c r="CR17" s="1132" t="n">
        <v>30230232</v>
      </c>
      <c r="CS17" s="764" t="s">
        <v>56</v>
      </c>
      <c r="CT17" s="764" t="s">
        <v>44</v>
      </c>
      <c r="CU17" s="764" t="s">
        <v>54</v>
      </c>
      <c r="CV17" s="764" t="s">
        <v>128</v>
      </c>
      <c r="CW17" s="1133" t="n">
        <v>45622.7034722222</v>
      </c>
      <c r="CX17" s="764" t="s">
        <v>970</v>
      </c>
      <c r="CY17" s="1134" t="s">
        <v>67</v>
      </c>
      <c r="CZ17" s="1"/>
    </row>
    <row r="18" customFormat="false" ht="14.25" hidden="false" customHeight="true" outlineLevel="0" collapsed="false">
      <c r="A18" s="324"/>
      <c r="B18" s="430" t="n">
        <v>16</v>
      </c>
      <c r="C18" s="757" t="n">
        <v>3140</v>
      </c>
      <c r="D18" s="1132" t="n">
        <v>30273012</v>
      </c>
      <c r="E18" s="764" t="s">
        <v>56</v>
      </c>
      <c r="F18" s="764" t="s">
        <v>44</v>
      </c>
      <c r="G18" s="764" t="s">
        <v>54</v>
      </c>
      <c r="H18" s="764" t="s">
        <v>96</v>
      </c>
      <c r="I18" s="1133" t="n">
        <v>45606.7534722222</v>
      </c>
      <c r="J18" s="764" t="s">
        <v>970</v>
      </c>
      <c r="K18" s="1143" t="s">
        <v>52</v>
      </c>
      <c r="L18" s="1135" t="n">
        <v>45606</v>
      </c>
      <c r="M18" s="1136" t="n">
        <v>0.735416666666667</v>
      </c>
      <c r="N18" s="1137" t="s">
        <v>970</v>
      </c>
      <c r="O18" s="1135" t="n">
        <v>45606</v>
      </c>
      <c r="P18" s="1136" t="n">
        <v>0.753472222222222</v>
      </c>
      <c r="Q18" s="1135" t="n">
        <v>45606</v>
      </c>
      <c r="R18" s="1136" t="n">
        <v>0.800694444444444</v>
      </c>
      <c r="S18" s="1148" t="s">
        <v>970</v>
      </c>
      <c r="T18" s="1138" t="n">
        <v>45606</v>
      </c>
      <c r="U18" s="1139" t="n">
        <v>0.8125</v>
      </c>
      <c r="V18" s="1148" t="s">
        <v>970</v>
      </c>
      <c r="W18" s="497" t="n">
        <f aca="false">(U18+T18)-(P18+O18)</f>
        <v>0.0590277777777778</v>
      </c>
      <c r="X18" s="1135"/>
      <c r="Y18" s="1146"/>
      <c r="Z18" s="1137"/>
      <c r="AA18" s="55" t="n">
        <f aca="false">(Y18+X18)-(U18+T18)</f>
        <v>-45606.8125</v>
      </c>
      <c r="AB18" s="1135"/>
      <c r="AC18" s="1136"/>
      <c r="AD18" s="1137"/>
      <c r="AE18" s="55" t="n">
        <f aca="false">(AC18+AB18)-(Y18+X18)</f>
        <v>0</v>
      </c>
      <c r="AF18" s="1135"/>
      <c r="AG18" s="1148"/>
      <c r="AH18" s="1148"/>
      <c r="AI18" s="54"/>
      <c r="AJ18" s="55" t="n">
        <f aca="false">(AG18+AF18)-(U18+T18)</f>
        <v>-45606.8125</v>
      </c>
      <c r="AK18" s="1135"/>
      <c r="AL18" s="1148"/>
      <c r="AM18" s="1148"/>
      <c r="AN18" s="55" t="n">
        <f aca="false">(AL18+AK18)-(U18+T18)</f>
        <v>-45606.8125</v>
      </c>
      <c r="AO18" s="1135" t="n">
        <v>45606</v>
      </c>
      <c r="AP18" s="1136" t="n">
        <v>0.820138888888889</v>
      </c>
      <c r="AQ18" s="57" t="n">
        <f aca="false">(AP18+AO18)-(U18+T18)</f>
        <v>0.00763888888888889</v>
      </c>
      <c r="AR18" s="1135" t="n">
        <v>45607</v>
      </c>
      <c r="AS18" s="1136" t="n">
        <v>0.659027777777778</v>
      </c>
      <c r="AT18" s="1148" t="s">
        <v>970</v>
      </c>
      <c r="AU18" s="59" t="n">
        <f aca="false">(AS18+AR18)-(U18+T18)</f>
        <v>0.846527777777778</v>
      </c>
      <c r="AV18" s="61"/>
      <c r="AW18" s="61" t="s">
        <v>1336</v>
      </c>
      <c r="AX18" s="61" t="s">
        <v>90</v>
      </c>
      <c r="AY18" s="61" t="s">
        <v>91</v>
      </c>
      <c r="AZ18" s="618" t="s">
        <v>589</v>
      </c>
      <c r="BA18" s="1045" t="s">
        <v>196</v>
      </c>
      <c r="BB18" s="1141" t="s">
        <v>1337</v>
      </c>
      <c r="BC18" s="1147" t="s">
        <v>1338</v>
      </c>
      <c r="BD18" s="1142" t="s">
        <v>698</v>
      </c>
      <c r="BE18" s="68" t="s">
        <v>64</v>
      </c>
      <c r="BF18" s="68"/>
      <c r="BJ18" s="555" t="s">
        <v>170</v>
      </c>
      <c r="BK18" s="542" t="n">
        <v>6</v>
      </c>
      <c r="BL18" s="556" t="n">
        <f aca="false">BK18/53</f>
        <v>0.113207547169811</v>
      </c>
      <c r="BM18" s="557"/>
      <c r="BR18" s="99"/>
      <c r="BS18" s="99"/>
      <c r="BT18" s="99"/>
      <c r="BU18" s="543" t="s">
        <v>961</v>
      </c>
      <c r="BV18" s="544" t="n">
        <v>6</v>
      </c>
      <c r="BW18" s="1150" t="n">
        <f aca="false">BV18/BV19</f>
        <v>3</v>
      </c>
      <c r="BX18" s="546" t="n">
        <v>2</v>
      </c>
      <c r="BY18" s="546" t="n">
        <v>2</v>
      </c>
      <c r="BZ18" s="546" t="n">
        <v>1</v>
      </c>
      <c r="CA18" s="546" t="n">
        <v>1</v>
      </c>
      <c r="CB18" s="547" t="n">
        <f aca="false">BV18</f>
        <v>6</v>
      </c>
      <c r="CD18" s="99"/>
      <c r="CE18" s="99"/>
      <c r="CF18" s="757" t="n">
        <v>3220</v>
      </c>
      <c r="CG18" s="1132" t="n">
        <v>30164268</v>
      </c>
      <c r="CH18" s="764" t="s">
        <v>53</v>
      </c>
      <c r="CI18" s="764" t="s">
        <v>44</v>
      </c>
      <c r="CJ18" s="764" t="s">
        <v>45</v>
      </c>
      <c r="CK18" s="764" t="s">
        <v>79</v>
      </c>
      <c r="CL18" s="1133" t="n">
        <v>45621.4597222222</v>
      </c>
      <c r="CM18" s="764" t="s">
        <v>51</v>
      </c>
      <c r="CN18" s="1143" t="s">
        <v>52</v>
      </c>
      <c r="CO18" s="99"/>
      <c r="CP18" s="99"/>
      <c r="CQ18" s="757" t="n">
        <v>3258</v>
      </c>
      <c r="CR18" s="1132" t="n">
        <v>30236987</v>
      </c>
      <c r="CS18" s="764" t="s">
        <v>56</v>
      </c>
      <c r="CT18" s="764" t="s">
        <v>44</v>
      </c>
      <c r="CU18" s="764" t="s">
        <v>54</v>
      </c>
      <c r="CV18" s="764" t="s">
        <v>583</v>
      </c>
      <c r="CW18" s="1133" t="n">
        <v>45626.9819444444</v>
      </c>
      <c r="CX18" s="764" t="s">
        <v>77</v>
      </c>
      <c r="CY18" s="1144" t="s">
        <v>48</v>
      </c>
      <c r="CZ18" s="525"/>
    </row>
    <row r="19" customFormat="false" ht="18.75" hidden="false" customHeight="true" outlineLevel="0" collapsed="false">
      <c r="A19" s="324"/>
      <c r="B19" s="430" t="n">
        <v>17</v>
      </c>
      <c r="C19" s="741" t="n">
        <v>3141</v>
      </c>
      <c r="D19" s="1132" t="n">
        <v>32281</v>
      </c>
      <c r="E19" s="764" t="s">
        <v>49</v>
      </c>
      <c r="F19" s="764" t="s">
        <v>65</v>
      </c>
      <c r="G19" s="764" t="s">
        <v>54</v>
      </c>
      <c r="H19" s="764" t="s">
        <v>358</v>
      </c>
      <c r="I19" s="1133" t="n">
        <v>45607.5305555556</v>
      </c>
      <c r="J19" s="764" t="s">
        <v>51</v>
      </c>
      <c r="K19" s="1145" t="s">
        <v>71</v>
      </c>
      <c r="L19" s="1135" t="n">
        <v>45607</v>
      </c>
      <c r="M19" s="1136" t="n">
        <v>0.530555555555556</v>
      </c>
      <c r="N19" s="1137" t="s">
        <v>51</v>
      </c>
      <c r="O19" s="1135" t="n">
        <v>45607</v>
      </c>
      <c r="P19" s="1136" t="n">
        <v>0.530555555555556</v>
      </c>
      <c r="Q19" s="1135"/>
      <c r="R19" s="1136"/>
      <c r="S19" s="1137"/>
      <c r="T19" s="1138" t="n">
        <v>45607</v>
      </c>
      <c r="U19" s="1139" t="n">
        <v>0.652083333333333</v>
      </c>
      <c r="V19" s="1137" t="s">
        <v>51</v>
      </c>
      <c r="W19" s="497" t="n">
        <f aca="false">(U19+T19)-(P19+O19)</f>
        <v>0.121527777777778</v>
      </c>
      <c r="X19" s="1135" t="n">
        <v>45608</v>
      </c>
      <c r="Y19" s="1146" t="n">
        <v>0.391666666666667</v>
      </c>
      <c r="Z19" s="1137" t="s">
        <v>51</v>
      </c>
      <c r="AA19" s="55" t="n">
        <f aca="false">(Y19+X19)-(U19+T19)</f>
        <v>0.739583333333333</v>
      </c>
      <c r="AB19" s="1135" t="n">
        <v>45608</v>
      </c>
      <c r="AC19" s="1146" t="n">
        <v>0.454861111111111</v>
      </c>
      <c r="AD19" s="1137" t="s">
        <v>51</v>
      </c>
      <c r="AE19" s="55" t="n">
        <f aca="false">(AC19+AB19)-(Y19+X19)</f>
        <v>0.0631944444444444</v>
      </c>
      <c r="AF19" s="1135" t="n">
        <v>45610</v>
      </c>
      <c r="AG19" s="1146" t="n">
        <v>0.588888888888889</v>
      </c>
      <c r="AH19" s="1137" t="s">
        <v>51</v>
      </c>
      <c r="AI19" s="54" t="s">
        <v>1207</v>
      </c>
      <c r="AJ19" s="55" t="n">
        <f aca="false">(AG19+AF19)-(U19+T19)</f>
        <v>2.93680555555556</v>
      </c>
      <c r="AK19" s="1135"/>
      <c r="AL19" s="1148"/>
      <c r="AM19" s="1148"/>
      <c r="AN19" s="55" t="n">
        <f aca="false">(AL19+AK19)-(U19+T19)</f>
        <v>-45607.6520833333</v>
      </c>
      <c r="AO19" s="1135" t="n">
        <v>45608</v>
      </c>
      <c r="AP19" s="1136" t="n">
        <v>0.470833333333333</v>
      </c>
      <c r="AQ19" s="57" t="n">
        <f aca="false">(AP19+AO19)-(U19+T19)</f>
        <v>0.81875</v>
      </c>
      <c r="AR19" s="1135" t="n">
        <v>45613</v>
      </c>
      <c r="AS19" s="1136" t="n">
        <v>0.6375</v>
      </c>
      <c r="AT19" s="1137" t="s">
        <v>51</v>
      </c>
      <c r="AU19" s="59" t="n">
        <f aca="false">(AS19+AR19)-(U19+T19)</f>
        <v>5.98541666666667</v>
      </c>
      <c r="AV19" s="61"/>
      <c r="AW19" s="61" t="s">
        <v>1339</v>
      </c>
      <c r="AX19" s="61" t="s">
        <v>90</v>
      </c>
      <c r="AY19" s="61" t="s">
        <v>91</v>
      </c>
      <c r="AZ19" s="618" t="s">
        <v>148</v>
      </c>
      <c r="BA19" s="1045" t="s">
        <v>743</v>
      </c>
      <c r="BB19" s="1141" t="s">
        <v>1340</v>
      </c>
      <c r="BC19" s="1147" t="s">
        <v>1341</v>
      </c>
      <c r="BD19" s="1142" t="s">
        <v>698</v>
      </c>
      <c r="BE19" s="68" t="s">
        <v>64</v>
      </c>
      <c r="BF19" s="68"/>
      <c r="BJ19" s="559"/>
      <c r="BK19" s="559"/>
      <c r="BL19" s="559"/>
      <c r="BM19" s="559"/>
      <c r="BN19" s="558"/>
      <c r="BO19" s="558"/>
      <c r="BP19" s="558"/>
      <c r="BQ19" s="558"/>
      <c r="BR19" s="99"/>
      <c r="BS19" s="99"/>
      <c r="BT19" s="99"/>
      <c r="BU19" s="543" t="s">
        <v>957</v>
      </c>
      <c r="BV19" s="544" t="n">
        <v>2</v>
      </c>
      <c r="BW19" s="1150" t="n">
        <f aca="false">BV19/BV21</f>
        <v>0.2</v>
      </c>
      <c r="BX19" s="546" t="n">
        <v>0</v>
      </c>
      <c r="BY19" s="546" t="n">
        <v>2</v>
      </c>
      <c r="BZ19" s="546" t="n">
        <v>0</v>
      </c>
      <c r="CA19" s="546" t="n">
        <v>0</v>
      </c>
      <c r="CB19" s="547" t="n">
        <f aca="false">BV19</f>
        <v>2</v>
      </c>
      <c r="CD19" s="99"/>
      <c r="CE19" s="99"/>
      <c r="CF19" s="757" t="n">
        <v>3231</v>
      </c>
      <c r="CG19" s="1132" t="n">
        <v>30338139</v>
      </c>
      <c r="CH19" s="764" t="s">
        <v>53</v>
      </c>
      <c r="CI19" s="764" t="s">
        <v>44</v>
      </c>
      <c r="CJ19" s="764" t="s">
        <v>45</v>
      </c>
      <c r="CK19" s="764" t="s">
        <v>46</v>
      </c>
      <c r="CL19" s="1133" t="n">
        <v>45622.5201388889</v>
      </c>
      <c r="CM19" s="764" t="s">
        <v>970</v>
      </c>
      <c r="CN19" s="1143" t="s">
        <v>52</v>
      </c>
      <c r="CO19" s="99"/>
      <c r="CP19" s="99"/>
      <c r="CY19" s="99"/>
    </row>
    <row r="20" customFormat="false" ht="15.75" hidden="false" customHeight="true" outlineLevel="0" collapsed="false">
      <c r="A20" s="324"/>
      <c r="B20" s="430" t="n">
        <v>18</v>
      </c>
      <c r="C20" s="757" t="n">
        <v>3142</v>
      </c>
      <c r="D20" s="1132" t="n">
        <v>30013035</v>
      </c>
      <c r="E20" s="764" t="s">
        <v>56</v>
      </c>
      <c r="F20" s="764" t="s">
        <v>65</v>
      </c>
      <c r="G20" s="764" t="s">
        <v>45</v>
      </c>
      <c r="H20" s="764" t="s">
        <v>66</v>
      </c>
      <c r="I20" s="1133" t="n">
        <v>45607.6736111111</v>
      </c>
      <c r="J20" s="764" t="s">
        <v>970</v>
      </c>
      <c r="K20" s="1143" t="s">
        <v>52</v>
      </c>
      <c r="L20" s="1135" t="n">
        <v>45607</v>
      </c>
      <c r="M20" s="1136" t="n">
        <v>0.673611111111111</v>
      </c>
      <c r="N20" s="1137" t="s">
        <v>970</v>
      </c>
      <c r="O20" s="1135" t="n">
        <v>45607</v>
      </c>
      <c r="P20" s="1136" t="n">
        <v>0.673611111111111</v>
      </c>
      <c r="Q20" s="1135" t="n">
        <v>45607</v>
      </c>
      <c r="R20" s="1136" t="n">
        <v>0.832638888888889</v>
      </c>
      <c r="S20" s="1148" t="s">
        <v>970</v>
      </c>
      <c r="T20" s="1138" t="n">
        <v>45607</v>
      </c>
      <c r="U20" s="1139" t="n">
        <v>0.833333333333333</v>
      </c>
      <c r="V20" s="1148" t="s">
        <v>970</v>
      </c>
      <c r="W20" s="497" t="n">
        <f aca="false">(U20+T20)-(P20+O20)</f>
        <v>0.159722222222222</v>
      </c>
      <c r="X20" s="1135"/>
      <c r="Y20" s="1146"/>
      <c r="Z20" s="1137"/>
      <c r="AA20" s="55" t="n">
        <f aca="false">(Y20+X20)-(U20+T20)</f>
        <v>-45607.8333333333</v>
      </c>
      <c r="AB20" s="1135"/>
      <c r="AC20" s="1136"/>
      <c r="AD20" s="1137"/>
      <c r="AE20" s="55" t="n">
        <f aca="false">(AC20+AB20)-(Y20+X20)</f>
        <v>0</v>
      </c>
      <c r="AF20" s="1135"/>
      <c r="AG20" s="1148"/>
      <c r="AH20" s="1148"/>
      <c r="AI20" s="54"/>
      <c r="AJ20" s="55" t="n">
        <f aca="false">(AG20+AF20)-(U20+T20)</f>
        <v>-45607.8333333333</v>
      </c>
      <c r="AK20" s="1135"/>
      <c r="AL20" s="1148"/>
      <c r="AM20" s="1148"/>
      <c r="AN20" s="55" t="n">
        <f aca="false">(AL20+AK20)-(U20+T20)</f>
        <v>-45607.8333333333</v>
      </c>
      <c r="AO20" s="1135" t="n">
        <v>45608</v>
      </c>
      <c r="AP20" s="1136" t="n">
        <v>0.343055555555556</v>
      </c>
      <c r="AQ20" s="57" t="n">
        <f aca="false">(AP20+AO20)-(U20+T20)</f>
        <v>0.509722222222222</v>
      </c>
      <c r="AR20" s="1135" t="n">
        <v>45608</v>
      </c>
      <c r="AS20" s="1136" t="n">
        <v>0.557638888888889</v>
      </c>
      <c r="AT20" s="1148" t="s">
        <v>970</v>
      </c>
      <c r="AU20" s="59" t="n">
        <f aca="false">(AS20+AR20)-(U20+T20)</f>
        <v>0.724305555555556</v>
      </c>
      <c r="AV20" s="61"/>
      <c r="AW20" s="61"/>
      <c r="AX20" s="61" t="s">
        <v>90</v>
      </c>
      <c r="AY20" s="61" t="s">
        <v>91</v>
      </c>
      <c r="AZ20" s="61" t="s">
        <v>195</v>
      </c>
      <c r="BA20" s="1045" t="s">
        <v>225</v>
      </c>
      <c r="BB20" s="1141" t="s">
        <v>1342</v>
      </c>
      <c r="BC20" s="1147" t="s">
        <v>1343</v>
      </c>
      <c r="BD20" s="1053" t="s">
        <v>1050</v>
      </c>
      <c r="BE20" s="68" t="s">
        <v>64</v>
      </c>
      <c r="BF20" s="68"/>
      <c r="BJ20" s="561" t="s">
        <v>52</v>
      </c>
      <c r="BK20" s="539" t="s">
        <v>48</v>
      </c>
      <c r="BL20" s="540" t="s">
        <v>67</v>
      </c>
      <c r="BM20" s="541" t="s">
        <v>138</v>
      </c>
      <c r="BN20" s="558"/>
      <c r="BO20" s="558"/>
      <c r="BP20" s="558"/>
      <c r="BQ20" s="558"/>
      <c r="BR20" s="99"/>
      <c r="BS20" s="99"/>
      <c r="BT20" s="99"/>
      <c r="BU20" s="543" t="s">
        <v>1331</v>
      </c>
      <c r="BV20" s="544" t="n">
        <v>2</v>
      </c>
      <c r="BW20" s="1150" t="n">
        <f aca="false">BV20/BV21</f>
        <v>0.2</v>
      </c>
      <c r="BX20" s="546" t="n">
        <v>0</v>
      </c>
      <c r="BY20" s="546" t="n">
        <v>1</v>
      </c>
      <c r="BZ20" s="546" t="n">
        <v>0</v>
      </c>
      <c r="CA20" s="546" t="n">
        <v>1</v>
      </c>
      <c r="CB20" s="547" t="n">
        <f aca="false">BV20</f>
        <v>2</v>
      </c>
      <c r="CD20" s="99"/>
      <c r="CE20" s="99"/>
      <c r="CF20" s="757" t="n">
        <v>3242</v>
      </c>
      <c r="CG20" s="1132" t="n">
        <v>30357745</v>
      </c>
      <c r="CH20" s="764" t="s">
        <v>53</v>
      </c>
      <c r="CI20" s="764" t="s">
        <v>44</v>
      </c>
      <c r="CJ20" s="764" t="s">
        <v>54</v>
      </c>
      <c r="CK20" s="764" t="s">
        <v>171</v>
      </c>
      <c r="CL20" s="1133" t="n">
        <v>45623.8006944444</v>
      </c>
      <c r="CM20" s="764" t="s">
        <v>970</v>
      </c>
      <c r="CN20" s="1144" t="s">
        <v>48</v>
      </c>
      <c r="CO20" s="99"/>
      <c r="CP20" s="99"/>
      <c r="CY20" s="99"/>
    </row>
    <row r="21" customFormat="false" ht="15" hidden="false" customHeight="true" outlineLevel="0" collapsed="false">
      <c r="A21" s="324"/>
      <c r="B21" s="436" t="n">
        <v>19</v>
      </c>
      <c r="C21" s="741" t="n">
        <v>3148</v>
      </c>
      <c r="D21" s="1132" t="n">
        <v>30095288</v>
      </c>
      <c r="E21" s="764" t="s">
        <v>43</v>
      </c>
      <c r="F21" s="764" t="s">
        <v>44</v>
      </c>
      <c r="G21" s="764" t="s">
        <v>45</v>
      </c>
      <c r="H21" s="764" t="s">
        <v>46</v>
      </c>
      <c r="I21" s="1133" t="n">
        <v>45609.4631944444</v>
      </c>
      <c r="J21" s="764" t="s">
        <v>51</v>
      </c>
      <c r="K21" s="1134" t="s">
        <v>67</v>
      </c>
      <c r="L21" s="1135" t="n">
        <v>45609</v>
      </c>
      <c r="M21" s="1136" t="n">
        <v>0.463194444444444</v>
      </c>
      <c r="N21" s="1137" t="s">
        <v>51</v>
      </c>
      <c r="O21" s="1135" t="n">
        <v>45609</v>
      </c>
      <c r="P21" s="1136" t="n">
        <v>0.463194444444444</v>
      </c>
      <c r="Q21" s="1135"/>
      <c r="R21" s="1136"/>
      <c r="S21" s="1137"/>
      <c r="T21" s="1138" t="n">
        <v>45609</v>
      </c>
      <c r="U21" s="1139" t="n">
        <v>0.466666666666667</v>
      </c>
      <c r="V21" s="1137" t="s">
        <v>51</v>
      </c>
      <c r="W21" s="497" t="n">
        <f aca="false">(U21+T21)-(P21+O21)</f>
        <v>0.00347222222222222</v>
      </c>
      <c r="X21" s="1135" t="n">
        <v>45610</v>
      </c>
      <c r="Y21" s="1146" t="n">
        <v>0.588888888888889</v>
      </c>
      <c r="Z21" s="1137" t="s">
        <v>51</v>
      </c>
      <c r="AA21" s="55" t="n">
        <f aca="false">(Y21+X21)-(U21+T21)</f>
        <v>1.12222222222222</v>
      </c>
      <c r="AB21" s="1135" t="n">
        <v>45610</v>
      </c>
      <c r="AC21" s="1146" t="n">
        <v>0.593055555555556</v>
      </c>
      <c r="AD21" s="1137" t="s">
        <v>51</v>
      </c>
      <c r="AE21" s="55" t="n">
        <f aca="false">(AC21+AB21)-(Y21+X21)</f>
        <v>0.00416666666666667</v>
      </c>
      <c r="AF21" s="1135"/>
      <c r="AG21" s="1148"/>
      <c r="AH21" s="1148"/>
      <c r="AI21" s="54"/>
      <c r="AJ21" s="55" t="n">
        <f aca="false">(AG21+AF21)-(U21+T21)</f>
        <v>-45609.4666666667</v>
      </c>
      <c r="AK21" s="1135"/>
      <c r="AL21" s="1148"/>
      <c r="AM21" s="1148"/>
      <c r="AN21" s="55" t="n">
        <f aca="false">(AL21+AK21)-(U21+T21)</f>
        <v>-45609.4666666667</v>
      </c>
      <c r="AO21" s="1135" t="n">
        <v>45612</v>
      </c>
      <c r="AP21" s="1136" t="n">
        <v>0.420138888888889</v>
      </c>
      <c r="AQ21" s="57" t="n">
        <f aca="false">(AP21+AO21)-(U21+T21)</f>
        <v>2.95347222222222</v>
      </c>
      <c r="AR21" s="1135" t="n">
        <v>45612</v>
      </c>
      <c r="AS21" s="1136" t="n">
        <v>0.420138888888889</v>
      </c>
      <c r="AT21" s="1137" t="s">
        <v>51</v>
      </c>
      <c r="AU21" s="59" t="n">
        <f aca="false">(AS21+AR21)-(U21+T21)</f>
        <v>2.95347222222222</v>
      </c>
      <c r="AV21" s="61"/>
      <c r="AW21" s="61"/>
      <c r="AX21" s="61" t="s">
        <v>90</v>
      </c>
      <c r="AY21" s="61" t="s">
        <v>91</v>
      </c>
      <c r="AZ21" s="61" t="s">
        <v>92</v>
      </c>
      <c r="BA21" s="1045" t="s">
        <v>93</v>
      </c>
      <c r="BB21" s="1141" t="s">
        <v>1344</v>
      </c>
      <c r="BC21" s="1147" t="s">
        <v>1345</v>
      </c>
      <c r="BD21" s="1142" t="s">
        <v>698</v>
      </c>
      <c r="BE21" s="68" t="s">
        <v>64</v>
      </c>
      <c r="BF21" s="68"/>
      <c r="BJ21" s="562" t="n">
        <f aca="false">BM16</f>
        <v>4</v>
      </c>
      <c r="BK21" s="563" t="n">
        <f aca="false">BN16</f>
        <v>0</v>
      </c>
      <c r="BL21" s="563" t="n">
        <f aca="false">BO16</f>
        <v>1</v>
      </c>
      <c r="BM21" s="563" t="n">
        <f aca="false">BP16</f>
        <v>1</v>
      </c>
      <c r="BN21" s="558"/>
      <c r="BO21" s="558"/>
      <c r="BP21" s="558"/>
      <c r="BQ21" s="558"/>
      <c r="BR21" s="99"/>
      <c r="BS21" s="99"/>
      <c r="BT21" s="99"/>
      <c r="BU21" s="549" t="s">
        <v>139</v>
      </c>
      <c r="BV21" s="550" t="n">
        <f aca="false">SUM(BV18:BV20)</f>
        <v>10</v>
      </c>
      <c r="BW21" s="551" t="n">
        <f aca="false">SUM(BW18:BW20)</f>
        <v>3.4</v>
      </c>
      <c r="BX21" s="552" t="n">
        <f aca="false">SUM(BX18:BX20)</f>
        <v>2</v>
      </c>
      <c r="BY21" s="552" t="n">
        <f aca="false">SUM(BY18:BY20)</f>
        <v>5</v>
      </c>
      <c r="BZ21" s="552" t="n">
        <f aca="false">SUM(BZ18:BZ20)</f>
        <v>1</v>
      </c>
      <c r="CA21" s="552" t="n">
        <f aca="false">SUM(CA18:CA20)</f>
        <v>2</v>
      </c>
      <c r="CB21" s="550" t="n">
        <f aca="false">SUM(CB18:CB20)</f>
        <v>10</v>
      </c>
      <c r="CD21" s="99"/>
      <c r="CE21" s="99"/>
      <c r="CF21" s="741" t="n">
        <v>3244</v>
      </c>
      <c r="CG21" s="1132" t="n">
        <v>30348910</v>
      </c>
      <c r="CH21" s="764" t="s">
        <v>53</v>
      </c>
      <c r="CI21" s="764" t="s">
        <v>44</v>
      </c>
      <c r="CJ21" s="764" t="s">
        <v>45</v>
      </c>
      <c r="CK21" s="764" t="s">
        <v>350</v>
      </c>
      <c r="CL21" s="1133" t="n">
        <v>45623.8819444444</v>
      </c>
      <c r="CM21" s="764" t="s">
        <v>970</v>
      </c>
      <c r="CN21" s="1145" t="s">
        <v>71</v>
      </c>
      <c r="CO21" s="99"/>
      <c r="CP21" s="99"/>
      <c r="CQ21" s="535" t="s">
        <v>135</v>
      </c>
      <c r="CR21" s="536" t="s">
        <v>136</v>
      </c>
      <c r="CS21" s="537" t="s">
        <v>137</v>
      </c>
      <c r="CT21" s="538" t="s">
        <v>52</v>
      </c>
      <c r="CU21" s="539" t="s">
        <v>48</v>
      </c>
      <c r="CV21" s="540" t="s">
        <v>67</v>
      </c>
      <c r="CW21" s="541" t="s">
        <v>138</v>
      </c>
      <c r="CX21" s="542" t="s">
        <v>139</v>
      </c>
      <c r="CY21" s="99"/>
    </row>
    <row r="22" customFormat="false" ht="14.25" hidden="false" customHeight="true" outlineLevel="0" collapsed="false">
      <c r="A22" s="324"/>
      <c r="B22" s="430" t="n">
        <v>20</v>
      </c>
      <c r="C22" s="757" t="n">
        <v>3153</v>
      </c>
      <c r="D22" s="1132" t="n">
        <v>30299421</v>
      </c>
      <c r="E22" s="764" t="s">
        <v>56</v>
      </c>
      <c r="F22" s="764" t="s">
        <v>69</v>
      </c>
      <c r="G22" s="764" t="s">
        <v>45</v>
      </c>
      <c r="H22" s="764" t="s">
        <v>734</v>
      </c>
      <c r="I22" s="1133" t="n">
        <v>45609.7833333333</v>
      </c>
      <c r="J22" s="764" t="s">
        <v>970</v>
      </c>
      <c r="K22" s="1144" t="s">
        <v>48</v>
      </c>
      <c r="L22" s="1135" t="n">
        <v>45609</v>
      </c>
      <c r="M22" s="1136" t="n">
        <v>0.783333333333333</v>
      </c>
      <c r="N22" s="1137" t="s">
        <v>970</v>
      </c>
      <c r="O22" s="1135" t="n">
        <v>45609</v>
      </c>
      <c r="P22" s="1136" t="n">
        <v>0.783333333333333</v>
      </c>
      <c r="Q22" s="1135" t="n">
        <v>45612</v>
      </c>
      <c r="R22" s="1136" t="n">
        <v>0.534027777777778</v>
      </c>
      <c r="S22" s="1148" t="s">
        <v>51</v>
      </c>
      <c r="T22" s="1138" t="n">
        <v>45612</v>
      </c>
      <c r="U22" s="1139" t="n">
        <v>0.534722222222222</v>
      </c>
      <c r="V22" s="1137" t="s">
        <v>51</v>
      </c>
      <c r="W22" s="497" t="n">
        <f aca="false">(U22+T22)-(P22+O22)</f>
        <v>2.75138888888889</v>
      </c>
      <c r="X22" s="1135" t="n">
        <v>45612</v>
      </c>
      <c r="Y22" s="1146" t="n">
        <v>0.540972222222222</v>
      </c>
      <c r="Z22" s="1137" t="s">
        <v>51</v>
      </c>
      <c r="AA22" s="55" t="n">
        <f aca="false">(Y22+X22)-(U22+T22)</f>
        <v>0.00625</v>
      </c>
      <c r="AB22" s="1135"/>
      <c r="AC22" s="1148"/>
      <c r="AD22" s="1148"/>
      <c r="AE22" s="55" t="n">
        <f aca="false">(AC22+AB22)-(Y22+X22)</f>
        <v>-45612.5409722222</v>
      </c>
      <c r="AF22" s="1135"/>
      <c r="AG22" s="1148"/>
      <c r="AH22" s="1148"/>
      <c r="AI22" s="54"/>
      <c r="AJ22" s="55" t="n">
        <f aca="false">(AG22+AF22)-(U22+T22)</f>
        <v>-45612.5347222222</v>
      </c>
      <c r="AK22" s="1135"/>
      <c r="AL22" s="1146"/>
      <c r="AM22" s="1137"/>
      <c r="AN22" s="55" t="n">
        <f aca="false">(AL22+AK22)-(U22+T22)</f>
        <v>-45612.5347222222</v>
      </c>
      <c r="AO22" s="1135" t="n">
        <v>45612</v>
      </c>
      <c r="AP22" s="1136" t="n">
        <v>0.576388888888889</v>
      </c>
      <c r="AQ22" s="57" t="n">
        <f aca="false">(AP22+AO22)-(U22+T22)</f>
        <v>0.0416666666666667</v>
      </c>
      <c r="AR22" s="1135" t="n">
        <v>45613</v>
      </c>
      <c r="AS22" s="1136" t="n">
        <v>0.747916666666667</v>
      </c>
      <c r="AT22" s="1148" t="s">
        <v>970</v>
      </c>
      <c r="AU22" s="59" t="n">
        <f aca="false">(AS22+AR22)-(U22+T22)</f>
        <v>1.21319444444444</v>
      </c>
      <c r="AV22" s="61"/>
      <c r="AW22" s="61"/>
      <c r="AX22" s="61" t="s">
        <v>90</v>
      </c>
      <c r="AY22" s="61" t="s">
        <v>91</v>
      </c>
      <c r="AZ22" s="61" t="s">
        <v>106</v>
      </c>
      <c r="BA22" s="1045" t="s">
        <v>585</v>
      </c>
      <c r="BB22" s="1141" t="s">
        <v>1346</v>
      </c>
      <c r="BC22" s="1151" t="s">
        <v>1347</v>
      </c>
      <c r="BD22" s="1142" t="s">
        <v>698</v>
      </c>
      <c r="BE22" s="68" t="s">
        <v>156</v>
      </c>
      <c r="BF22" s="68"/>
      <c r="BJ22" s="564" t="n">
        <f aca="false">BJ21/BK18</f>
        <v>0.666666666666667</v>
      </c>
      <c r="BK22" s="564" t="n">
        <f aca="false">BK21/BK18</f>
        <v>0</v>
      </c>
      <c r="BL22" s="564" t="n">
        <f aca="false">BL21/BK18</f>
        <v>0.166666666666667</v>
      </c>
      <c r="BM22" s="564" t="n">
        <f aca="false">BM21/BK18</f>
        <v>0.166666666666667</v>
      </c>
      <c r="BN22" s="558"/>
      <c r="BO22" s="558"/>
      <c r="BP22" s="558"/>
      <c r="BQ22" s="558"/>
      <c r="BR22" s="99"/>
      <c r="BS22" s="99"/>
      <c r="BT22" s="99"/>
      <c r="CD22" s="99"/>
      <c r="CE22" s="99"/>
      <c r="CF22" s="741" t="n">
        <v>3243</v>
      </c>
      <c r="CG22" s="1132" t="n">
        <v>20135810</v>
      </c>
      <c r="CH22" s="764" t="s">
        <v>53</v>
      </c>
      <c r="CI22" s="764" t="s">
        <v>44</v>
      </c>
      <c r="CJ22" s="764" t="s">
        <v>54</v>
      </c>
      <c r="CK22" s="764" t="s">
        <v>365</v>
      </c>
      <c r="CL22" s="1133" t="n">
        <v>45623.8888888889</v>
      </c>
      <c r="CM22" s="764" t="s">
        <v>970</v>
      </c>
      <c r="CN22" s="1145" t="s">
        <v>71</v>
      </c>
      <c r="CO22" s="99"/>
      <c r="CP22" s="99"/>
      <c r="CQ22" s="543" t="s">
        <v>961</v>
      </c>
      <c r="CR22" s="1062" t="n">
        <v>3</v>
      </c>
      <c r="CS22" s="1150" t="n">
        <f aca="false">CR22/CR23</f>
        <v>3</v>
      </c>
      <c r="CT22" s="1064" t="n">
        <v>0</v>
      </c>
      <c r="CU22" s="1064" t="n">
        <v>1</v>
      </c>
      <c r="CV22" s="1064" t="n">
        <v>0</v>
      </c>
      <c r="CW22" s="1064" t="n">
        <v>2</v>
      </c>
      <c r="CX22" s="547" t="n">
        <f aca="false">CR22</f>
        <v>3</v>
      </c>
      <c r="CY22" s="99"/>
    </row>
    <row r="23" customFormat="false" ht="15" hidden="false" customHeight="true" outlineLevel="0" collapsed="false">
      <c r="A23" s="324"/>
      <c r="B23" s="430" t="n">
        <v>21</v>
      </c>
      <c r="C23" s="741" t="n">
        <v>3155</v>
      </c>
      <c r="D23" s="1132" t="n">
        <v>30349687</v>
      </c>
      <c r="E23" s="764" t="s">
        <v>53</v>
      </c>
      <c r="F23" s="764" t="s">
        <v>44</v>
      </c>
      <c r="G23" s="764" t="s">
        <v>45</v>
      </c>
      <c r="H23" s="764" t="s">
        <v>888</v>
      </c>
      <c r="I23" s="1133" t="n">
        <v>45609.8513888889</v>
      </c>
      <c r="J23" s="764" t="s">
        <v>970</v>
      </c>
      <c r="K23" s="1145" t="s">
        <v>71</v>
      </c>
      <c r="L23" s="1135" t="n">
        <v>45609</v>
      </c>
      <c r="M23" s="1136" t="n">
        <v>0.848611111111111</v>
      </c>
      <c r="N23" s="1137" t="s">
        <v>970</v>
      </c>
      <c r="O23" s="1135" t="n">
        <v>45609</v>
      </c>
      <c r="P23" s="1136" t="n">
        <v>0.851388888888889</v>
      </c>
      <c r="Q23" s="1135" t="n">
        <v>45610</v>
      </c>
      <c r="R23" s="1136" t="n">
        <v>0.577777777777778</v>
      </c>
      <c r="S23" s="1148" t="s">
        <v>970</v>
      </c>
      <c r="T23" s="1138" t="n">
        <v>45610</v>
      </c>
      <c r="U23" s="1139" t="n">
        <v>0.577777777777778</v>
      </c>
      <c r="V23" s="1148" t="s">
        <v>970</v>
      </c>
      <c r="W23" s="497" t="n">
        <f aca="false">(U23+T23)-(P23+O23)</f>
        <v>0.726388888888889</v>
      </c>
      <c r="X23" s="1135" t="n">
        <v>45610</v>
      </c>
      <c r="Y23" s="1146" t="n">
        <v>0.6</v>
      </c>
      <c r="Z23" s="1148" t="s">
        <v>970</v>
      </c>
      <c r="AA23" s="55" t="n">
        <f aca="false">(Y23+X23)-(U23+T23)</f>
        <v>0.0222222222222222</v>
      </c>
      <c r="AB23" s="1135" t="n">
        <v>45610</v>
      </c>
      <c r="AC23" s="1146" t="n">
        <v>0.656944444444444</v>
      </c>
      <c r="AD23" s="1148" t="s">
        <v>970</v>
      </c>
      <c r="AE23" s="55" t="n">
        <f aca="false">(AC23+AB23)-(Y23+X23)</f>
        <v>0.0569444444444444</v>
      </c>
      <c r="AF23" s="1135" t="n">
        <v>45614</v>
      </c>
      <c r="AG23" s="1146" t="n">
        <v>0.597222222222222</v>
      </c>
      <c r="AH23" s="1148" t="s">
        <v>970</v>
      </c>
      <c r="AI23" s="54" t="s">
        <v>1207</v>
      </c>
      <c r="AJ23" s="55" t="n">
        <f aca="false">(AG23+AF23)-(U23+T23)</f>
        <v>4.01944444444445</v>
      </c>
      <c r="AK23" s="1135"/>
      <c r="AL23" s="1148"/>
      <c r="AM23" s="1148"/>
      <c r="AN23" s="55" t="n">
        <f aca="false">(AL23+AK23)-(U23+T23)</f>
        <v>-45610.5777777778</v>
      </c>
      <c r="AO23" s="1135" t="n">
        <v>45624</v>
      </c>
      <c r="AP23" s="1136" t="n">
        <v>0.614583333333333</v>
      </c>
      <c r="AQ23" s="57" t="n">
        <f aca="false">(AP23+AO23)-(U23+T23)</f>
        <v>14.0368055555556</v>
      </c>
      <c r="AR23" s="1135" t="n">
        <v>45624</v>
      </c>
      <c r="AS23" s="1136" t="n">
        <v>0.614583333333333</v>
      </c>
      <c r="AT23" s="1137" t="s">
        <v>970</v>
      </c>
      <c r="AU23" s="59" t="n">
        <f aca="false">(AS23+AR23)-(U23+T23)</f>
        <v>14.0368055555556</v>
      </c>
      <c r="AV23" s="61"/>
      <c r="AW23" s="61"/>
      <c r="AX23" s="61" t="s">
        <v>90</v>
      </c>
      <c r="AY23" s="61" t="s">
        <v>72</v>
      </c>
      <c r="AZ23" s="693" t="s">
        <v>73</v>
      </c>
      <c r="BA23" s="1045" t="s">
        <v>263</v>
      </c>
      <c r="BB23" s="1141" t="s">
        <v>1348</v>
      </c>
      <c r="BC23" s="1152" t="s">
        <v>1349</v>
      </c>
      <c r="BD23" s="1142" t="s">
        <v>698</v>
      </c>
      <c r="BE23" s="68" t="s">
        <v>64</v>
      </c>
      <c r="BF23" s="68"/>
      <c r="BJ23" s="557"/>
      <c r="BK23" s="557"/>
      <c r="BL23" s="557"/>
      <c r="BM23" s="557"/>
      <c r="BN23" s="558"/>
      <c r="BO23" s="558"/>
      <c r="BP23" s="558"/>
      <c r="BQ23" s="558"/>
      <c r="BR23" s="99"/>
      <c r="BS23" s="99"/>
      <c r="BT23" s="99"/>
      <c r="BU23" s="555" t="s">
        <v>228</v>
      </c>
      <c r="BV23" s="542" t="n">
        <v>10</v>
      </c>
      <c r="BW23" s="556" t="n">
        <f aca="false">BV23/53</f>
        <v>0.188679245283019</v>
      </c>
      <c r="BX23" s="557"/>
      <c r="BY23" s="558"/>
      <c r="BZ23" s="558"/>
      <c r="CA23" s="558"/>
      <c r="CB23" s="558"/>
      <c r="CD23" s="99"/>
      <c r="CE23" s="99"/>
      <c r="CF23" s="741" t="n">
        <v>3229</v>
      </c>
      <c r="CG23" s="1132" t="n">
        <v>30354232</v>
      </c>
      <c r="CH23" s="764" t="s">
        <v>53</v>
      </c>
      <c r="CI23" s="764" t="s">
        <v>44</v>
      </c>
      <c r="CJ23" s="764" t="s">
        <v>54</v>
      </c>
      <c r="CK23" s="764" t="s">
        <v>990</v>
      </c>
      <c r="CL23" s="1133" t="n">
        <v>45633.6215277778</v>
      </c>
      <c r="CM23" s="764" t="s">
        <v>970</v>
      </c>
      <c r="CN23" s="1145" t="s">
        <v>71</v>
      </c>
      <c r="CO23" s="99"/>
      <c r="CP23" s="99"/>
      <c r="CQ23" s="543" t="s">
        <v>957</v>
      </c>
      <c r="CR23" s="1062" t="n">
        <v>1</v>
      </c>
      <c r="CS23" s="1150" t="n">
        <f aca="false">CR23/CR25</f>
        <v>0.0625</v>
      </c>
      <c r="CT23" s="1064" t="n">
        <v>0</v>
      </c>
      <c r="CU23" s="1064" t="n">
        <v>1</v>
      </c>
      <c r="CV23" s="1064" t="n">
        <v>0</v>
      </c>
      <c r="CW23" s="1064" t="n">
        <v>0</v>
      </c>
      <c r="CX23" s="547" t="n">
        <f aca="false">CR23</f>
        <v>1</v>
      </c>
      <c r="CY23" s="1069"/>
    </row>
    <row r="24" customFormat="false" ht="15" hidden="false" customHeight="true" outlineLevel="0" collapsed="false">
      <c r="A24" s="324"/>
      <c r="B24" s="430" t="n">
        <v>22</v>
      </c>
      <c r="C24" s="757" t="n">
        <v>3153</v>
      </c>
      <c r="D24" s="1132" t="n">
        <v>30299421</v>
      </c>
      <c r="E24" s="764" t="s">
        <v>56</v>
      </c>
      <c r="F24" s="764" t="s">
        <v>69</v>
      </c>
      <c r="G24" s="764" t="s">
        <v>54</v>
      </c>
      <c r="H24" s="764" t="s">
        <v>70</v>
      </c>
      <c r="I24" s="1133" t="n">
        <v>45609.9395833333</v>
      </c>
      <c r="J24" s="764" t="s">
        <v>970</v>
      </c>
      <c r="K24" s="1144" t="s">
        <v>48</v>
      </c>
      <c r="L24" s="1135" t="n">
        <v>45609</v>
      </c>
      <c r="M24" s="1136" t="n">
        <v>0.783333333333333</v>
      </c>
      <c r="N24" s="1137" t="s">
        <v>970</v>
      </c>
      <c r="O24" s="1135" t="n">
        <v>45609</v>
      </c>
      <c r="P24" s="1136" t="n">
        <v>0.939583333333333</v>
      </c>
      <c r="Q24" s="1135" t="n">
        <v>45612</v>
      </c>
      <c r="R24" s="1136" t="s">
        <v>1350</v>
      </c>
      <c r="S24" s="1137" t="s">
        <v>51</v>
      </c>
      <c r="T24" s="1138" t="n">
        <v>45612</v>
      </c>
      <c r="U24" s="1139" t="n">
        <v>0.535416666666667</v>
      </c>
      <c r="V24" s="1137" t="s">
        <v>51</v>
      </c>
      <c r="W24" s="497" t="n">
        <f aca="false">(U24+T24)-(P24+O24)</f>
        <v>2.59583333333333</v>
      </c>
      <c r="X24" s="1135" t="n">
        <v>45613</v>
      </c>
      <c r="Y24" s="1146" t="n">
        <v>0.388888888888889</v>
      </c>
      <c r="Z24" s="1148" t="s">
        <v>970</v>
      </c>
      <c r="AA24" s="55" t="n">
        <f aca="false">(Y24+X24)-(U24+T24)</f>
        <v>0.853472222222222</v>
      </c>
      <c r="AB24" s="1135" t="n">
        <v>45613</v>
      </c>
      <c r="AC24" s="1146" t="n">
        <v>0.748611111111111</v>
      </c>
      <c r="AD24" s="1148" t="s">
        <v>970</v>
      </c>
      <c r="AE24" s="55" t="n">
        <f aca="false">(AC24+AB24)-(Y24+X24)</f>
        <v>0.359722222222222</v>
      </c>
      <c r="AF24" s="1135" t="n">
        <v>45615</v>
      </c>
      <c r="AG24" s="1146" t="n">
        <v>0.504166666666667</v>
      </c>
      <c r="AH24" s="1148" t="s">
        <v>51</v>
      </c>
      <c r="AI24" s="54" t="s">
        <v>1207</v>
      </c>
      <c r="AJ24" s="55" t="n">
        <f aca="false">(AG24+AF24)-(U24+T24)</f>
        <v>2.96875</v>
      </c>
      <c r="AK24" s="1135"/>
      <c r="AL24" s="1146"/>
      <c r="AM24" s="1148"/>
      <c r="AN24" s="55" t="n">
        <f aca="false">(AL24+AK24)-(U24+T24)</f>
        <v>-45612.5354166667</v>
      </c>
      <c r="AO24" s="1135"/>
      <c r="AP24" s="1136"/>
      <c r="AQ24" s="57" t="n">
        <f aca="false">(AP24+AO24)-(U24+T24)</f>
        <v>-45612.5354166667</v>
      </c>
      <c r="AR24" s="1135"/>
      <c r="AS24" s="1136"/>
      <c r="AT24" s="1148"/>
      <c r="AU24" s="59" t="n">
        <f aca="false">(AS24+AR24)-(U24+T24)</f>
        <v>-45612.5354166667</v>
      </c>
      <c r="AV24" s="61"/>
      <c r="AW24" s="61"/>
      <c r="AX24" s="61" t="s">
        <v>578</v>
      </c>
      <c r="AY24" s="61" t="s">
        <v>110</v>
      </c>
      <c r="AZ24" s="618" t="s">
        <v>1215</v>
      </c>
      <c r="BA24" s="1045" t="s">
        <v>112</v>
      </c>
      <c r="BB24" s="1141" t="s">
        <v>1351</v>
      </c>
      <c r="BC24" s="1147" t="s">
        <v>1352</v>
      </c>
      <c r="BD24" s="1149" t="s">
        <v>21</v>
      </c>
      <c r="BE24" s="68" t="s">
        <v>64</v>
      </c>
      <c r="BF24" s="68"/>
      <c r="BJ24" s="566" t="s">
        <v>189</v>
      </c>
      <c r="BK24" s="1064" t="n">
        <v>1</v>
      </c>
      <c r="BL24" s="556" t="n">
        <f aca="false">BK24/BK27</f>
        <v>0.166666666666667</v>
      </c>
      <c r="BM24" s="557"/>
      <c r="BN24" s="565"/>
      <c r="BO24" s="558"/>
      <c r="BP24" s="558"/>
      <c r="BQ24" s="558"/>
      <c r="BR24" s="99"/>
      <c r="BS24" s="99"/>
      <c r="BT24" s="99"/>
      <c r="BU24" s="559"/>
      <c r="BV24" s="559"/>
      <c r="BW24" s="559"/>
      <c r="BX24" s="559"/>
      <c r="BY24" s="558"/>
      <c r="BZ24" s="558"/>
      <c r="CA24" s="558"/>
      <c r="CB24" s="558"/>
      <c r="CD24" s="99"/>
      <c r="CE24" s="99"/>
      <c r="CN24" s="99"/>
      <c r="CO24" s="99"/>
      <c r="CP24" s="99"/>
      <c r="CQ24" s="543" t="s">
        <v>1331</v>
      </c>
      <c r="CR24" s="1062" t="n">
        <v>12</v>
      </c>
      <c r="CS24" s="1150" t="n">
        <f aca="false">CR24/CR25</f>
        <v>0.75</v>
      </c>
      <c r="CT24" s="1064" t="n">
        <v>2</v>
      </c>
      <c r="CU24" s="1064" t="n">
        <v>3</v>
      </c>
      <c r="CV24" s="1064" t="n">
        <v>4</v>
      </c>
      <c r="CW24" s="1064" t="n">
        <v>3</v>
      </c>
      <c r="CX24" s="547" t="n">
        <f aca="false">CR24</f>
        <v>12</v>
      </c>
      <c r="CY24" s="1069"/>
    </row>
    <row r="25" customFormat="false" ht="15" hidden="false" customHeight="true" outlineLevel="0" collapsed="false">
      <c r="A25" s="324" t="n">
        <v>3</v>
      </c>
      <c r="B25" s="436" t="n">
        <v>23</v>
      </c>
      <c r="C25" s="757" t="n">
        <v>3164</v>
      </c>
      <c r="D25" s="1132" t="n">
        <v>30024921</v>
      </c>
      <c r="E25" s="764" t="s">
        <v>56</v>
      </c>
      <c r="F25" s="764" t="s">
        <v>44</v>
      </c>
      <c r="G25" s="764" t="s">
        <v>54</v>
      </c>
      <c r="H25" s="764" t="s">
        <v>166</v>
      </c>
      <c r="I25" s="1133" t="n">
        <v>45612.4409722222</v>
      </c>
      <c r="J25" s="764" t="s">
        <v>51</v>
      </c>
      <c r="K25" s="1144" t="s">
        <v>48</v>
      </c>
      <c r="L25" s="1138" t="n">
        <v>45612</v>
      </c>
      <c r="M25" s="1136" t="n">
        <v>0.440972222222222</v>
      </c>
      <c r="N25" s="1148" t="s">
        <v>51</v>
      </c>
      <c r="O25" s="1135" t="n">
        <v>45612</v>
      </c>
      <c r="P25" s="1136" t="n">
        <v>0.440972222222222</v>
      </c>
      <c r="Q25" s="1135" t="n">
        <v>45612</v>
      </c>
      <c r="R25" s="1136" t="n">
        <v>0.536805555555556</v>
      </c>
      <c r="S25" s="1148" t="s">
        <v>51</v>
      </c>
      <c r="T25" s="1138" t="n">
        <v>45612</v>
      </c>
      <c r="U25" s="1139" t="n">
        <v>0.536805555555556</v>
      </c>
      <c r="V25" s="1148" t="s">
        <v>51</v>
      </c>
      <c r="W25" s="497" t="n">
        <f aca="false">(U25+T25)-(P25+O25)</f>
        <v>0.0958333333333333</v>
      </c>
      <c r="X25" s="1138" t="n">
        <v>45612</v>
      </c>
      <c r="Y25" s="1153" t="n">
        <v>0.536805555555556</v>
      </c>
      <c r="Z25" s="1137" t="s">
        <v>51</v>
      </c>
      <c r="AA25" s="55" t="n">
        <f aca="false">(Y25+X25)-(U25+T25)</f>
        <v>0</v>
      </c>
      <c r="AB25" s="1138" t="n">
        <v>45613</v>
      </c>
      <c r="AC25" s="1153" t="n">
        <v>0.632638888888889</v>
      </c>
      <c r="AD25" s="1154" t="s">
        <v>51</v>
      </c>
      <c r="AE25" s="55" t="n">
        <f aca="false">(AC25+AB25)-(Y25+X25)</f>
        <v>1.09583333333333</v>
      </c>
      <c r="AF25" s="1138"/>
      <c r="AG25" s="1154"/>
      <c r="AH25" s="1154"/>
      <c r="AI25" s="54"/>
      <c r="AJ25" s="55" t="n">
        <f aca="false">(AG25+AF25)-(U25+T25)</f>
        <v>-45612.5368055556</v>
      </c>
      <c r="AK25" s="1138"/>
      <c r="AL25" s="1154"/>
      <c r="AM25" s="1154"/>
      <c r="AN25" s="55" t="n">
        <f aca="false">(AL25+AK25)-(U25+T25)</f>
        <v>-45612.5368055556</v>
      </c>
      <c r="AO25" s="1135" t="n">
        <v>45613</v>
      </c>
      <c r="AP25" s="1136" t="n">
        <v>0.863194444444444</v>
      </c>
      <c r="AQ25" s="57" t="n">
        <f aca="false">(AP25+AO25)-(U25+T25)</f>
        <v>1.32638888888889</v>
      </c>
      <c r="AR25" s="1138" t="n">
        <v>45614</v>
      </c>
      <c r="AS25" s="1136" t="n">
        <v>0.466666666666667</v>
      </c>
      <c r="AT25" s="1137" t="s">
        <v>51</v>
      </c>
      <c r="AU25" s="59" t="n">
        <f aca="false">(AS25+AR25)-(U25+T25)</f>
        <v>1.92986111111111</v>
      </c>
      <c r="AV25" s="61"/>
      <c r="AW25" s="61" t="s">
        <v>1305</v>
      </c>
      <c r="AX25" s="61" t="s">
        <v>90</v>
      </c>
      <c r="AY25" s="61" t="s">
        <v>72</v>
      </c>
      <c r="AZ25" s="693" t="s">
        <v>73</v>
      </c>
      <c r="BA25" s="1045" t="s">
        <v>371</v>
      </c>
      <c r="BB25" s="1141" t="s">
        <v>1353</v>
      </c>
      <c r="BC25" s="1147" t="s">
        <v>1354</v>
      </c>
      <c r="BD25" s="1142" t="s">
        <v>698</v>
      </c>
      <c r="BE25" s="68" t="s">
        <v>64</v>
      </c>
      <c r="BF25" s="68"/>
      <c r="BJ25" s="562" t="s">
        <v>193</v>
      </c>
      <c r="BK25" s="1155" t="n">
        <v>5</v>
      </c>
      <c r="BL25" s="556" t="n">
        <f aca="false">BK25/BK27</f>
        <v>0.833333333333333</v>
      </c>
      <c r="BM25" s="572"/>
      <c r="BN25" s="558"/>
      <c r="BO25" s="558"/>
      <c r="BP25" s="558"/>
      <c r="BQ25" s="558"/>
      <c r="BR25" s="99"/>
      <c r="BS25" s="99"/>
      <c r="BT25" s="99"/>
      <c r="BU25" s="561" t="s">
        <v>52</v>
      </c>
      <c r="BV25" s="539" t="s">
        <v>48</v>
      </c>
      <c r="BW25" s="540" t="s">
        <v>67</v>
      </c>
      <c r="BX25" s="541" t="s">
        <v>138</v>
      </c>
      <c r="BY25" s="558"/>
      <c r="BZ25" s="558"/>
      <c r="CA25" s="558"/>
      <c r="CB25" s="558"/>
      <c r="CD25" s="99"/>
      <c r="CE25" s="99"/>
      <c r="CN25" s="99"/>
      <c r="CO25" s="99"/>
      <c r="CP25" s="99"/>
      <c r="CQ25" s="549" t="s">
        <v>139</v>
      </c>
      <c r="CR25" s="550" t="n">
        <f aca="false">SUM(CR22:CR24)</f>
        <v>16</v>
      </c>
      <c r="CS25" s="551" t="n">
        <f aca="false">SUM(CS22:CS24)</f>
        <v>3.8125</v>
      </c>
      <c r="CT25" s="552" t="n">
        <f aca="false">SUM(CT22:CT24)</f>
        <v>2</v>
      </c>
      <c r="CU25" s="552" t="n">
        <f aca="false">SUM(CU22:CU24)</f>
        <v>5</v>
      </c>
      <c r="CV25" s="552" t="n">
        <f aca="false">SUM(CV22:CV24)</f>
        <v>4</v>
      </c>
      <c r="CW25" s="552" t="n">
        <f aca="false">SUM(CW22:CW24)</f>
        <v>5</v>
      </c>
      <c r="CX25" s="550" t="n">
        <f aca="false">SUM(CX22:CX24)</f>
        <v>16</v>
      </c>
      <c r="CY25" s="1069"/>
    </row>
    <row r="26" customFormat="false" ht="14.25" hidden="false" customHeight="true" outlineLevel="0" collapsed="false">
      <c r="A26" s="324"/>
      <c r="B26" s="430" t="n">
        <v>24</v>
      </c>
      <c r="C26" s="757" t="n">
        <v>3172</v>
      </c>
      <c r="D26" s="1132" t="n">
        <v>84479</v>
      </c>
      <c r="E26" s="764" t="s">
        <v>53</v>
      </c>
      <c r="F26" s="764" t="s">
        <v>44</v>
      </c>
      <c r="G26" s="764" t="s">
        <v>54</v>
      </c>
      <c r="H26" s="764" t="s">
        <v>354</v>
      </c>
      <c r="I26" s="1133" t="n">
        <v>45613.4104166667</v>
      </c>
      <c r="J26" s="764" t="s">
        <v>970</v>
      </c>
      <c r="K26" s="1144" t="s">
        <v>48</v>
      </c>
      <c r="L26" s="1138" t="n">
        <v>45613</v>
      </c>
      <c r="M26" s="1136" t="s">
        <v>1355</v>
      </c>
      <c r="N26" s="1137" t="s">
        <v>970</v>
      </c>
      <c r="O26" s="1135" t="n">
        <v>45613</v>
      </c>
      <c r="P26" s="1136" t="n">
        <v>0.410416666666667</v>
      </c>
      <c r="Q26" s="1135" t="n">
        <v>45613</v>
      </c>
      <c r="R26" s="1136" t="n">
        <v>0.570138888888889</v>
      </c>
      <c r="S26" s="1137" t="s">
        <v>970</v>
      </c>
      <c r="T26" s="1138" t="n">
        <v>45613</v>
      </c>
      <c r="U26" s="1139" t="n">
        <v>0.570833333333333</v>
      </c>
      <c r="V26" s="1137" t="s">
        <v>970</v>
      </c>
      <c r="W26" s="497" t="n">
        <f aca="false">(U26+T26)-(P26+O26)</f>
        <v>0.160416666666667</v>
      </c>
      <c r="X26" s="1138" t="n">
        <v>45614</v>
      </c>
      <c r="Y26" s="1153" t="n">
        <v>0.596527777777778</v>
      </c>
      <c r="Z26" s="1148" t="s">
        <v>970</v>
      </c>
      <c r="AA26" s="55" t="n">
        <f aca="false">(Y26+X26)-(U26+T26)</f>
        <v>1.02569444444444</v>
      </c>
      <c r="AB26" s="1138" t="n">
        <v>45614</v>
      </c>
      <c r="AC26" s="1139" t="n">
        <v>0.634027777777778</v>
      </c>
      <c r="AD26" s="1148" t="s">
        <v>970</v>
      </c>
      <c r="AE26" s="55" t="n">
        <f aca="false">(AC26+AB26)-(Y26+X26)</f>
        <v>0.0375</v>
      </c>
      <c r="AF26" s="1138"/>
      <c r="AG26" s="1139"/>
      <c r="AH26" s="1154"/>
      <c r="AI26" s="54"/>
      <c r="AJ26" s="55" t="n">
        <f aca="false">(AG26+AF26)-(U26+T26)</f>
        <v>-45613.5708333333</v>
      </c>
      <c r="AK26" s="1138"/>
      <c r="AL26" s="1154"/>
      <c r="AM26" s="1154"/>
      <c r="AN26" s="55" t="n">
        <f aca="false">(AL26+AK26)-(U26+T26)</f>
        <v>-45613.5708333333</v>
      </c>
      <c r="AO26" s="1135" t="n">
        <v>45614</v>
      </c>
      <c r="AP26" s="1136" t="n">
        <v>0.718055555555556</v>
      </c>
      <c r="AQ26" s="57" t="n">
        <f aca="false">(AP26+AO26)-(U26+T26)</f>
        <v>1.14722222222222</v>
      </c>
      <c r="AR26" s="1138" t="n">
        <v>45614</v>
      </c>
      <c r="AS26" s="1136" t="n">
        <v>0.747222222222222</v>
      </c>
      <c r="AT26" s="1137" t="s">
        <v>970</v>
      </c>
      <c r="AU26" s="59" t="n">
        <f aca="false">(AS26+AR26)-(U26+T26)</f>
        <v>1.17638888888889</v>
      </c>
      <c r="AV26" s="61"/>
      <c r="AW26" s="61" t="s">
        <v>1356</v>
      </c>
      <c r="AX26" s="61" t="s">
        <v>578</v>
      </c>
      <c r="AY26" s="61" t="s">
        <v>110</v>
      </c>
      <c r="AZ26" s="618" t="s">
        <v>1215</v>
      </c>
      <c r="BA26" s="1045" t="s">
        <v>209</v>
      </c>
      <c r="BB26" s="1141" t="s">
        <v>1357</v>
      </c>
      <c r="BC26" s="1147" t="s">
        <v>1358</v>
      </c>
      <c r="BD26" s="1142" t="s">
        <v>698</v>
      </c>
      <c r="BE26" s="68" t="s">
        <v>64</v>
      </c>
      <c r="BF26" s="68"/>
      <c r="BJ26" s="562" t="s">
        <v>199</v>
      </c>
      <c r="BK26" s="1064" t="n">
        <v>0</v>
      </c>
      <c r="BL26" s="556" t="n">
        <f aca="false">BK26/BK27</f>
        <v>0</v>
      </c>
      <c r="BM26" s="572"/>
      <c r="BN26" s="558"/>
      <c r="BO26" s="558"/>
      <c r="BP26" s="558"/>
      <c r="BQ26" s="558"/>
      <c r="BR26" s="99"/>
      <c r="BS26" s="99"/>
      <c r="BT26" s="99"/>
      <c r="BU26" s="562" t="n">
        <f aca="false">BX21</f>
        <v>2</v>
      </c>
      <c r="BV26" s="563" t="n">
        <f aca="false">BY21</f>
        <v>5</v>
      </c>
      <c r="BW26" s="563" t="n">
        <f aca="false">BZ21</f>
        <v>1</v>
      </c>
      <c r="BX26" s="563" t="n">
        <f aca="false">CA21</f>
        <v>2</v>
      </c>
      <c r="BY26" s="558"/>
      <c r="BZ26" s="558"/>
      <c r="CA26" s="558"/>
      <c r="CB26" s="558"/>
      <c r="CD26" s="99"/>
      <c r="CE26" s="99"/>
      <c r="CN26" s="99"/>
      <c r="CO26" s="99"/>
      <c r="CP26" s="99"/>
      <c r="CY26" s="99"/>
    </row>
    <row r="27" s="525" customFormat="true" ht="14.25" hidden="false" customHeight="true" outlineLevel="0" collapsed="false">
      <c r="A27" s="324"/>
      <c r="B27" s="436" t="n">
        <v>25</v>
      </c>
      <c r="C27" s="770" t="n">
        <v>3177</v>
      </c>
      <c r="D27" s="1132" t="n">
        <v>30316263</v>
      </c>
      <c r="E27" s="764" t="s">
        <v>49</v>
      </c>
      <c r="F27" s="764" t="s">
        <v>44</v>
      </c>
      <c r="G27" s="764" t="s">
        <v>45</v>
      </c>
      <c r="H27" s="764" t="s">
        <v>465</v>
      </c>
      <c r="I27" s="1133" t="n">
        <v>45614.5090277778</v>
      </c>
      <c r="J27" s="764" t="s">
        <v>51</v>
      </c>
      <c r="K27" s="1143" t="s">
        <v>52</v>
      </c>
      <c r="L27" s="1138" t="n">
        <v>45614</v>
      </c>
      <c r="M27" s="1136" t="n">
        <v>0.509027777777778</v>
      </c>
      <c r="N27" s="1137" t="s">
        <v>51</v>
      </c>
      <c r="O27" s="1135" t="n">
        <v>45614</v>
      </c>
      <c r="P27" s="1136" t="n">
        <v>0.509027777777778</v>
      </c>
      <c r="Q27" s="1135"/>
      <c r="R27" s="1136"/>
      <c r="S27" s="1137"/>
      <c r="T27" s="1138" t="n">
        <v>45614</v>
      </c>
      <c r="U27" s="1139" t="n">
        <v>0.518055555555556</v>
      </c>
      <c r="V27" s="1137" t="s">
        <v>51</v>
      </c>
      <c r="W27" s="497" t="n">
        <f aca="false">(U27+T27)-(P27+O27)</f>
        <v>0.00902777777777778</v>
      </c>
      <c r="X27" s="1138"/>
      <c r="Y27" s="1153"/>
      <c r="Z27" s="1156"/>
      <c r="AA27" s="55" t="n">
        <f aca="false">(Y27+X27)-(U27+T27)</f>
        <v>-45614.5180555556</v>
      </c>
      <c r="AB27" s="1138"/>
      <c r="AC27" s="1139"/>
      <c r="AD27" s="1156"/>
      <c r="AE27" s="55" t="n">
        <f aca="false">(AC27+AB27)-(Y27+X27)</f>
        <v>0</v>
      </c>
      <c r="AF27" s="1138"/>
      <c r="AG27" s="1139"/>
      <c r="AH27" s="1156"/>
      <c r="AI27" s="54"/>
      <c r="AJ27" s="55" t="n">
        <f aca="false">(AG27+AF27)-(U27+T27)</f>
        <v>-45614.5180555556</v>
      </c>
      <c r="AK27" s="1138"/>
      <c r="AL27" s="1154"/>
      <c r="AM27" s="1154"/>
      <c r="AN27" s="55" t="n">
        <f aca="false">(AL27+AK27)-(U27+T27)</f>
        <v>-45614.5180555556</v>
      </c>
      <c r="AO27" s="1135" t="n">
        <v>45614</v>
      </c>
      <c r="AP27" s="1136" t="n">
        <v>0.714583333333333</v>
      </c>
      <c r="AQ27" s="57" t="n">
        <f aca="false">(AP27+AO27)-(U27+T27)</f>
        <v>0.196527777777778</v>
      </c>
      <c r="AR27" s="1138" t="n">
        <v>45615</v>
      </c>
      <c r="AS27" s="1136" t="n">
        <v>0.461111111111111</v>
      </c>
      <c r="AT27" s="1137" t="s">
        <v>51</v>
      </c>
      <c r="AU27" s="59" t="n">
        <f aca="false">(AS27+AR27)-(U27+T27)</f>
        <v>0.943055555555556</v>
      </c>
      <c r="AV27" s="61"/>
      <c r="AW27" s="61"/>
      <c r="AX27" s="61" t="s">
        <v>58</v>
      </c>
      <c r="AY27" s="61" t="s">
        <v>572</v>
      </c>
      <c r="AZ27" s="618" t="s">
        <v>663</v>
      </c>
      <c r="BA27" s="1045" t="s">
        <v>1359</v>
      </c>
      <c r="BB27" s="1141" t="s">
        <v>1360</v>
      </c>
      <c r="BC27" s="1147" t="s">
        <v>1361</v>
      </c>
      <c r="BD27" s="1053" t="s">
        <v>1050</v>
      </c>
      <c r="BE27" s="68" t="s">
        <v>64</v>
      </c>
      <c r="BF27" s="68"/>
      <c r="BJ27" s="573" t="s">
        <v>139</v>
      </c>
      <c r="BK27" s="574" t="n">
        <f aca="false">SUM(BK24:BK26)</f>
        <v>6</v>
      </c>
      <c r="BL27" s="575" t="n">
        <f aca="false">SUM(BL24:BL26)</f>
        <v>1</v>
      </c>
      <c r="BM27" s="559"/>
      <c r="BN27" s="558"/>
      <c r="BO27" s="558"/>
      <c r="BP27" s="558"/>
      <c r="BQ27" s="558"/>
      <c r="BR27" s="99"/>
      <c r="BS27" s="99"/>
      <c r="BT27" s="99"/>
      <c r="BU27" s="564" t="n">
        <f aca="false">BU26/BV23</f>
        <v>0.2</v>
      </c>
      <c r="BV27" s="564" t="n">
        <f aca="false">BV26/BV23</f>
        <v>0.5</v>
      </c>
      <c r="BW27" s="564" t="n">
        <f aca="false">BW26/BV23</f>
        <v>0.1</v>
      </c>
      <c r="BX27" s="564" t="n">
        <f aca="false">BX26/BV23</f>
        <v>0.2</v>
      </c>
      <c r="BY27" s="558"/>
      <c r="BZ27" s="558"/>
      <c r="CA27" s="558"/>
      <c r="CB27" s="558"/>
      <c r="CC27" s="1"/>
      <c r="CD27" s="99"/>
      <c r="CE27" s="99"/>
      <c r="CN27" s="99"/>
      <c r="CO27" s="99"/>
      <c r="CP27" s="99"/>
      <c r="CQ27" s="555" t="s">
        <v>660</v>
      </c>
      <c r="CR27" s="542" t="n">
        <v>16</v>
      </c>
      <c r="CS27" s="556" t="n">
        <f aca="false">CR27/44</f>
        <v>0.363636363636364</v>
      </c>
      <c r="CT27" s="557"/>
      <c r="CU27" s="558"/>
      <c r="CV27" s="558"/>
      <c r="CW27" s="558"/>
      <c r="CX27" s="558"/>
      <c r="CY27" s="99"/>
      <c r="CZ27" s="1"/>
    </row>
    <row r="28" customFormat="false" ht="14.25" hidden="false" customHeight="true" outlineLevel="0" collapsed="false">
      <c r="A28" s="324"/>
      <c r="B28" s="430" t="n">
        <v>26</v>
      </c>
      <c r="C28" s="741" t="n">
        <v>3180</v>
      </c>
      <c r="D28" s="1132" t="n">
        <v>30356364</v>
      </c>
      <c r="E28" s="764" t="s">
        <v>53</v>
      </c>
      <c r="F28" s="764" t="s">
        <v>44</v>
      </c>
      <c r="G28" s="764" t="s">
        <v>54</v>
      </c>
      <c r="H28" s="764" t="s">
        <v>354</v>
      </c>
      <c r="I28" s="1133" t="n">
        <v>45615.4576388889</v>
      </c>
      <c r="J28" s="764" t="s">
        <v>51</v>
      </c>
      <c r="K28" s="1134" t="s">
        <v>67</v>
      </c>
      <c r="L28" s="1138" t="n">
        <v>45615</v>
      </c>
      <c r="M28" s="1136" t="n">
        <v>0.44375</v>
      </c>
      <c r="N28" s="1137" t="s">
        <v>51</v>
      </c>
      <c r="O28" s="1135" t="n">
        <v>45615</v>
      </c>
      <c r="P28" s="1136" t="n">
        <v>0.457638888888889</v>
      </c>
      <c r="Q28" s="1135" t="n">
        <v>45616</v>
      </c>
      <c r="R28" s="1136" t="n">
        <v>0.638888888888889</v>
      </c>
      <c r="S28" s="1148" t="s">
        <v>51</v>
      </c>
      <c r="T28" s="1138" t="n">
        <v>45616</v>
      </c>
      <c r="U28" s="1139" t="n">
        <v>0.638888888888889</v>
      </c>
      <c r="V28" s="1157" t="s">
        <v>51</v>
      </c>
      <c r="W28" s="497" t="n">
        <f aca="false">(U28+T28)-(P28+O28)</f>
        <v>1.18125</v>
      </c>
      <c r="X28" s="1138" t="n">
        <v>45616</v>
      </c>
      <c r="Y28" s="1153" t="n">
        <v>0.640972222222222</v>
      </c>
      <c r="Z28" s="1137" t="s">
        <v>51</v>
      </c>
      <c r="AA28" s="55" t="n">
        <f aca="false">(Y28+X28)-(U28+T28)</f>
        <v>0.00208333333333333</v>
      </c>
      <c r="AB28" s="1138" t="n">
        <v>45617</v>
      </c>
      <c r="AC28" s="1153" t="n">
        <v>0.825694444444444</v>
      </c>
      <c r="AD28" s="1154" t="s">
        <v>970</v>
      </c>
      <c r="AE28" s="55" t="n">
        <f aca="false">(AC28+AB28)-(Y28+X28)</f>
        <v>1.18472222222222</v>
      </c>
      <c r="AF28" s="1138" t="n">
        <v>45619</v>
      </c>
      <c r="AG28" s="1153" t="n">
        <v>0.385416666666667</v>
      </c>
      <c r="AH28" s="1154" t="s">
        <v>51</v>
      </c>
      <c r="AI28" s="54" t="s">
        <v>1207</v>
      </c>
      <c r="AJ28" s="55" t="n">
        <f aca="false">(AG28+AF28)-(U28+T28)</f>
        <v>2.74652777777778</v>
      </c>
      <c r="AK28" s="1138"/>
      <c r="AL28" s="1154"/>
      <c r="AM28" s="1154"/>
      <c r="AN28" s="55" t="n">
        <f aca="false">(AL28+AK28)-(U28+T28)</f>
        <v>-45616.6388888889</v>
      </c>
      <c r="AO28" s="1135"/>
      <c r="AP28" s="1136"/>
      <c r="AQ28" s="57" t="n">
        <f aca="false">(AP28+AO28)-(U28+T28)</f>
        <v>-45616.6388888889</v>
      </c>
      <c r="AR28" s="1138"/>
      <c r="AS28" s="1136"/>
      <c r="AT28" s="1157"/>
      <c r="AU28" s="59" t="n">
        <f aca="false">(AS28+AR28)-(U28+T28)</f>
        <v>-45616.6388888889</v>
      </c>
      <c r="AV28" s="61"/>
      <c r="AW28" s="61" t="s">
        <v>1362</v>
      </c>
      <c r="AX28" s="61" t="s">
        <v>90</v>
      </c>
      <c r="AY28" s="61" t="s">
        <v>91</v>
      </c>
      <c r="AZ28" s="61" t="s">
        <v>106</v>
      </c>
      <c r="BA28" s="1045" t="s">
        <v>107</v>
      </c>
      <c r="BB28" s="1141" t="s">
        <v>1363</v>
      </c>
      <c r="BC28" s="1147" t="s">
        <v>1364</v>
      </c>
      <c r="BD28" s="1142" t="s">
        <v>698</v>
      </c>
      <c r="BE28" s="68" t="s">
        <v>64</v>
      </c>
      <c r="BF28" s="68"/>
      <c r="BJ28" s="562" t="s">
        <v>206</v>
      </c>
      <c r="BK28" s="1064" t="n">
        <v>6</v>
      </c>
      <c r="BL28" s="577" t="n">
        <f aca="false">BK28/BK31</f>
        <v>1</v>
      </c>
      <c r="BM28" s="559"/>
      <c r="BN28" s="558"/>
      <c r="BO28" s="558"/>
      <c r="BP28" s="558"/>
      <c r="BQ28" s="558"/>
      <c r="BR28" s="99"/>
      <c r="BS28" s="99"/>
      <c r="BT28" s="99"/>
      <c r="BU28" s="557"/>
      <c r="BV28" s="557"/>
      <c r="BW28" s="557"/>
      <c r="BX28" s="557"/>
      <c r="BY28" s="565"/>
      <c r="BZ28" s="558"/>
      <c r="CA28" s="558"/>
      <c r="CB28" s="558"/>
      <c r="CD28" s="99"/>
      <c r="CE28" s="99"/>
      <c r="CF28" s="535" t="s">
        <v>135</v>
      </c>
      <c r="CG28" s="536" t="s">
        <v>136</v>
      </c>
      <c r="CH28" s="537" t="s">
        <v>137</v>
      </c>
      <c r="CI28" s="538" t="s">
        <v>52</v>
      </c>
      <c r="CJ28" s="539" t="s">
        <v>48</v>
      </c>
      <c r="CK28" s="540" t="s">
        <v>67</v>
      </c>
      <c r="CL28" s="541" t="s">
        <v>138</v>
      </c>
      <c r="CM28" s="542" t="s">
        <v>139</v>
      </c>
      <c r="CN28" s="99"/>
      <c r="CO28" s="99"/>
      <c r="CP28" s="99"/>
      <c r="CQ28" s="559"/>
      <c r="CR28" s="559"/>
      <c r="CS28" s="559"/>
      <c r="CT28" s="559"/>
      <c r="CU28" s="558"/>
      <c r="CV28" s="558"/>
      <c r="CW28" s="558"/>
      <c r="CX28" s="558"/>
      <c r="CY28" s="99"/>
      <c r="CZ28" s="525"/>
    </row>
    <row r="29" customFormat="false" ht="15" hidden="false" customHeight="true" outlineLevel="0" collapsed="false">
      <c r="A29" s="324"/>
      <c r="B29" s="430" t="n">
        <v>27</v>
      </c>
      <c r="C29" s="741" t="n">
        <v>3181</v>
      </c>
      <c r="D29" s="1132" t="n">
        <v>30011921</v>
      </c>
      <c r="E29" s="764" t="s">
        <v>56</v>
      </c>
      <c r="F29" s="764" t="s">
        <v>69</v>
      </c>
      <c r="G29" s="764" t="s">
        <v>54</v>
      </c>
      <c r="H29" s="764" t="s">
        <v>486</v>
      </c>
      <c r="I29" s="1133" t="n">
        <v>45615.5055555556</v>
      </c>
      <c r="J29" s="764" t="s">
        <v>51</v>
      </c>
      <c r="K29" s="1145" t="s">
        <v>71</v>
      </c>
      <c r="L29" s="1138" t="n">
        <v>45615</v>
      </c>
      <c r="M29" s="1136" t="s">
        <v>1365</v>
      </c>
      <c r="N29" s="1137" t="s">
        <v>51</v>
      </c>
      <c r="O29" s="1135" t="n">
        <v>45615</v>
      </c>
      <c r="P29" s="1136" t="n">
        <v>0.505555555555556</v>
      </c>
      <c r="Q29" s="1135" t="n">
        <v>45615</v>
      </c>
      <c r="R29" s="1136" t="n">
        <v>0.734722222222222</v>
      </c>
      <c r="S29" s="1148" t="s">
        <v>51</v>
      </c>
      <c r="T29" s="1138" t="n">
        <v>45615</v>
      </c>
      <c r="U29" s="1139" t="n">
        <v>0.735416666666667</v>
      </c>
      <c r="V29" s="1157" t="s">
        <v>51</v>
      </c>
      <c r="W29" s="497" t="n">
        <f aca="false">(U29+T29)-(P29+O29)</f>
        <v>0.229861111111111</v>
      </c>
      <c r="X29" s="1138" t="n">
        <v>45615</v>
      </c>
      <c r="Y29" s="1153" t="n">
        <v>0.739583333333333</v>
      </c>
      <c r="Z29" s="1154" t="s">
        <v>970</v>
      </c>
      <c r="AA29" s="55" t="n">
        <f aca="false">(Y29+X29)-(U29+T29)</f>
        <v>0.00416666666666667</v>
      </c>
      <c r="AB29" s="1138" t="n">
        <v>45616</v>
      </c>
      <c r="AC29" s="1139" t="n">
        <v>0.641666666666667</v>
      </c>
      <c r="AD29" s="1137" t="s">
        <v>51</v>
      </c>
      <c r="AE29" s="55" t="n">
        <f aca="false">(AC29+AB29)-(Y29+X29)</f>
        <v>0.902083333333333</v>
      </c>
      <c r="AF29" s="1138" t="n">
        <v>45617</v>
      </c>
      <c r="AG29" s="1139" t="n">
        <v>0.658333333333333</v>
      </c>
      <c r="AH29" s="1154" t="s">
        <v>51</v>
      </c>
      <c r="AI29" s="54" t="s">
        <v>1207</v>
      </c>
      <c r="AJ29" s="55" t="n">
        <f aca="false">(AG29+AF29)-(U29+T29)</f>
        <v>1.92291666666667</v>
      </c>
      <c r="AK29" s="1138"/>
      <c r="AL29" s="1154"/>
      <c r="AM29" s="1154"/>
      <c r="AN29" s="55" t="n">
        <f aca="false">(AL29+AK29)-(U29+T29)</f>
        <v>-45615.7354166667</v>
      </c>
      <c r="AO29" s="1135" t="n">
        <v>45616</v>
      </c>
      <c r="AP29" s="1136" t="n">
        <v>0.752083333333333</v>
      </c>
      <c r="AQ29" s="57" t="n">
        <f aca="false">(AP29+AO29)-(U29+T29)</f>
        <v>1.01666666666667</v>
      </c>
      <c r="AR29" s="1138" t="n">
        <v>45621</v>
      </c>
      <c r="AS29" s="1136" t="n">
        <v>0.433333333333333</v>
      </c>
      <c r="AT29" s="1137" t="s">
        <v>51</v>
      </c>
      <c r="AU29" s="59" t="n">
        <f aca="false">(AS29+AR29)-(U29+T29)</f>
        <v>5.69791666666667</v>
      </c>
      <c r="AV29" s="61"/>
      <c r="AW29" s="61" t="s">
        <v>1366</v>
      </c>
      <c r="AX29" s="61" t="s">
        <v>90</v>
      </c>
      <c r="AY29" s="61" t="s">
        <v>91</v>
      </c>
      <c r="AZ29" s="61" t="s">
        <v>106</v>
      </c>
      <c r="BA29" s="1045" t="s">
        <v>159</v>
      </c>
      <c r="BB29" s="1141" t="s">
        <v>1367</v>
      </c>
      <c r="BC29" s="1147" t="s">
        <v>1368</v>
      </c>
      <c r="BD29" s="1053" t="s">
        <v>1050</v>
      </c>
      <c r="BE29" s="68" t="s">
        <v>64</v>
      </c>
      <c r="BF29" s="68"/>
      <c r="BJ29" s="562" t="s">
        <v>210</v>
      </c>
      <c r="BK29" s="1064" t="n">
        <v>0</v>
      </c>
      <c r="BL29" s="577" t="n">
        <f aca="false">BK29/BK31</f>
        <v>0</v>
      </c>
      <c r="BM29" s="559"/>
      <c r="BN29" s="558"/>
      <c r="BO29" s="558"/>
      <c r="BP29" s="558"/>
      <c r="BQ29" s="558"/>
      <c r="BR29" s="99"/>
      <c r="BS29" s="99"/>
      <c r="BT29" s="99"/>
      <c r="BU29" s="566" t="s">
        <v>189</v>
      </c>
      <c r="BV29" s="542" t="n">
        <v>3</v>
      </c>
      <c r="BW29" s="556" t="n">
        <f aca="false">BV29/BV32</f>
        <v>0.3</v>
      </c>
      <c r="BX29" s="557"/>
      <c r="BY29" s="558"/>
      <c r="BZ29" s="558"/>
      <c r="CA29" s="558"/>
      <c r="CB29" s="558"/>
      <c r="CD29" s="99"/>
      <c r="CE29" s="99"/>
      <c r="CF29" s="543" t="s">
        <v>961</v>
      </c>
      <c r="CG29" s="1062" t="n">
        <v>5</v>
      </c>
      <c r="CH29" s="1150" t="n">
        <f aca="false">CG29/CG30</f>
        <v>5</v>
      </c>
      <c r="CI29" s="1064" t="n">
        <v>1</v>
      </c>
      <c r="CJ29" s="1064" t="n">
        <v>2</v>
      </c>
      <c r="CK29" s="1064" t="n">
        <v>1</v>
      </c>
      <c r="CL29" s="1064" t="n">
        <v>1</v>
      </c>
      <c r="CM29" s="547" t="n">
        <f aca="false">CG29</f>
        <v>5</v>
      </c>
      <c r="CN29" s="1069"/>
      <c r="CO29" s="99"/>
      <c r="CP29" s="99"/>
      <c r="CQ29" s="561" t="s">
        <v>52</v>
      </c>
      <c r="CR29" s="539" t="s">
        <v>48</v>
      </c>
      <c r="CS29" s="540" t="s">
        <v>67</v>
      </c>
      <c r="CT29" s="541" t="s">
        <v>138</v>
      </c>
      <c r="CU29" s="558"/>
      <c r="CV29" s="558"/>
      <c r="CW29" s="558"/>
      <c r="CX29" s="558"/>
      <c r="CY29" s="99"/>
    </row>
    <row r="30" customFormat="false" ht="15" hidden="false" customHeight="true" outlineLevel="0" collapsed="false">
      <c r="A30" s="324"/>
      <c r="B30" s="430" t="n">
        <v>28</v>
      </c>
      <c r="C30" s="741" t="n">
        <v>3185</v>
      </c>
      <c r="D30" s="1132" t="n">
        <v>30354094</v>
      </c>
      <c r="E30" s="764" t="s">
        <v>56</v>
      </c>
      <c r="F30" s="764" t="s">
        <v>44</v>
      </c>
      <c r="G30" s="764" t="s">
        <v>45</v>
      </c>
      <c r="H30" s="764" t="s">
        <v>79</v>
      </c>
      <c r="I30" s="1133" t="n">
        <v>45615.7576388889</v>
      </c>
      <c r="J30" s="764" t="s">
        <v>970</v>
      </c>
      <c r="K30" s="1145" t="s">
        <v>71</v>
      </c>
      <c r="L30" s="1138" t="n">
        <v>45615</v>
      </c>
      <c r="M30" s="1136" t="s">
        <v>1369</v>
      </c>
      <c r="N30" s="1137" t="s">
        <v>970</v>
      </c>
      <c r="O30" s="1135" t="n">
        <v>45615</v>
      </c>
      <c r="P30" s="1136" t="n">
        <v>0.757638888888889</v>
      </c>
      <c r="Q30" s="1135" t="n">
        <v>45615</v>
      </c>
      <c r="R30" s="1136" t="s">
        <v>1370</v>
      </c>
      <c r="S30" s="1154" t="s">
        <v>970</v>
      </c>
      <c r="T30" s="1138" t="n">
        <v>45615</v>
      </c>
      <c r="U30" s="1139" t="n">
        <v>0.76875</v>
      </c>
      <c r="V30" s="1137" t="s">
        <v>970</v>
      </c>
      <c r="W30" s="497" t="n">
        <f aca="false">(U30+T30)-(P30+O30)</f>
        <v>0.0111111111111111</v>
      </c>
      <c r="X30" s="1138" t="n">
        <v>45615</v>
      </c>
      <c r="Y30" s="1153" t="n">
        <v>0.804861111111111</v>
      </c>
      <c r="Z30" s="1154" t="s">
        <v>970</v>
      </c>
      <c r="AA30" s="55" t="n">
        <f aca="false">(Y30+X30)-(U30+T30)</f>
        <v>0.0361111111111111</v>
      </c>
      <c r="AB30" s="1138" t="n">
        <v>45617</v>
      </c>
      <c r="AC30" s="1153" t="n">
        <v>0.75</v>
      </c>
      <c r="AD30" s="1148" t="s">
        <v>970</v>
      </c>
      <c r="AE30" s="55" t="n">
        <f aca="false">(AC30+AB30)-(Y30+X30)</f>
        <v>1.94513888888889</v>
      </c>
      <c r="AF30" s="1138" t="n">
        <v>45617</v>
      </c>
      <c r="AG30" s="1153" t="n">
        <v>0.75</v>
      </c>
      <c r="AH30" s="1154" t="s">
        <v>970</v>
      </c>
      <c r="AI30" s="54" t="s">
        <v>1207</v>
      </c>
      <c r="AJ30" s="55" t="n">
        <f aca="false">(AG30+AF30)-(U30+T30)</f>
        <v>1.98125</v>
      </c>
      <c r="AK30" s="1138"/>
      <c r="AL30" s="1154"/>
      <c r="AM30" s="1154"/>
      <c r="AN30" s="55" t="n">
        <f aca="false">(AL30+AK30)-(U30+T30)</f>
        <v>-45615.76875</v>
      </c>
      <c r="AO30" s="1135" t="n">
        <v>45620</v>
      </c>
      <c r="AP30" s="1136" t="n">
        <v>0.884027777777778</v>
      </c>
      <c r="AQ30" s="57" t="n">
        <f aca="false">(AP30+AO30)-(U30+T30)</f>
        <v>5.11527777777778</v>
      </c>
      <c r="AR30" s="1138" t="n">
        <v>45629</v>
      </c>
      <c r="AS30" s="1136" t="n">
        <v>0.827777777777778</v>
      </c>
      <c r="AT30" s="1137" t="s">
        <v>970</v>
      </c>
      <c r="AU30" s="59" t="n">
        <f aca="false">(AS30+AR30)-(U30+T30)</f>
        <v>14.0590277777778</v>
      </c>
      <c r="AV30" s="61"/>
      <c r="AW30" s="61"/>
      <c r="AX30" s="61" t="s">
        <v>578</v>
      </c>
      <c r="AY30" s="61" t="s">
        <v>110</v>
      </c>
      <c r="AZ30" s="618" t="s">
        <v>1215</v>
      </c>
      <c r="BA30" s="1045" t="s">
        <v>119</v>
      </c>
      <c r="BB30" s="1141" t="s">
        <v>1371</v>
      </c>
      <c r="BC30" s="1147" t="s">
        <v>1372</v>
      </c>
      <c r="BD30" s="1142" t="s">
        <v>698</v>
      </c>
      <c r="BE30" s="68" t="s">
        <v>64</v>
      </c>
      <c r="BF30" s="68"/>
      <c r="BJ30" s="562" t="s">
        <v>214</v>
      </c>
      <c r="BK30" s="1064" t="n">
        <v>0</v>
      </c>
      <c r="BL30" s="577" t="n">
        <f aca="false">BK30/BK31</f>
        <v>0</v>
      </c>
      <c r="BM30" s="559"/>
      <c r="BN30" s="558"/>
      <c r="BO30" s="558"/>
      <c r="BP30" s="558"/>
      <c r="BQ30" s="558"/>
      <c r="BR30" s="99"/>
      <c r="BS30" s="99"/>
      <c r="BT30" s="99"/>
      <c r="BU30" s="562" t="s">
        <v>193</v>
      </c>
      <c r="BV30" s="563" t="n">
        <v>6</v>
      </c>
      <c r="BW30" s="556" t="n">
        <f aca="false">BV30/BV32</f>
        <v>0.6</v>
      </c>
      <c r="BX30" s="572"/>
      <c r="BY30" s="558"/>
      <c r="BZ30" s="558"/>
      <c r="CA30" s="558"/>
      <c r="CB30" s="558"/>
      <c r="CD30" s="99"/>
      <c r="CE30" s="99"/>
      <c r="CF30" s="543" t="s">
        <v>957</v>
      </c>
      <c r="CG30" s="1062" t="n">
        <v>1</v>
      </c>
      <c r="CH30" s="1150" t="n">
        <f aca="false">CG30/CG32</f>
        <v>0.0476190476190476</v>
      </c>
      <c r="CI30" s="1064" t="n">
        <v>0</v>
      </c>
      <c r="CJ30" s="1064" t="n">
        <v>1</v>
      </c>
      <c r="CK30" s="1064" t="n">
        <v>0</v>
      </c>
      <c r="CL30" s="1064" t="n">
        <v>0</v>
      </c>
      <c r="CM30" s="547" t="n">
        <f aca="false">CG30</f>
        <v>1</v>
      </c>
      <c r="CN30" s="1069"/>
      <c r="CO30" s="99"/>
      <c r="CP30" s="99"/>
      <c r="CQ30" s="562" t="n">
        <f aca="false">CT25</f>
        <v>2</v>
      </c>
      <c r="CR30" s="563" t="n">
        <f aca="false">CU25</f>
        <v>5</v>
      </c>
      <c r="CS30" s="563" t="n">
        <f aca="false">CV25</f>
        <v>4</v>
      </c>
      <c r="CT30" s="563" t="n">
        <f aca="false">CW25</f>
        <v>5</v>
      </c>
      <c r="CU30" s="558"/>
      <c r="CV30" s="558"/>
      <c r="CW30" s="558"/>
      <c r="CX30" s="558"/>
      <c r="CY30" s="99"/>
    </row>
    <row r="31" customFormat="false" ht="15" hidden="false" customHeight="true" outlineLevel="0" collapsed="false">
      <c r="A31" s="324"/>
      <c r="B31" s="436" t="n">
        <v>29</v>
      </c>
      <c r="C31" s="770" t="n">
        <v>3186</v>
      </c>
      <c r="D31" s="1132" t="n">
        <v>30300120</v>
      </c>
      <c r="E31" s="764" t="s">
        <v>49</v>
      </c>
      <c r="F31" s="764" t="s">
        <v>44</v>
      </c>
      <c r="G31" s="764" t="s">
        <v>54</v>
      </c>
      <c r="H31" s="764" t="s">
        <v>180</v>
      </c>
      <c r="I31" s="1133" t="n">
        <v>45615.8194444444</v>
      </c>
      <c r="J31" s="764" t="s">
        <v>970</v>
      </c>
      <c r="K31" s="1143" t="s">
        <v>52</v>
      </c>
      <c r="L31" s="1138" t="n">
        <v>45615</v>
      </c>
      <c r="M31" s="1136" t="n">
        <v>0.819444444444445</v>
      </c>
      <c r="N31" s="1137" t="s">
        <v>970</v>
      </c>
      <c r="O31" s="1135" t="n">
        <v>45615</v>
      </c>
      <c r="P31" s="1136" t="n">
        <v>0.819444444444445</v>
      </c>
      <c r="Q31" s="1135"/>
      <c r="R31" s="1136"/>
      <c r="S31" s="1137"/>
      <c r="T31" s="1138" t="n">
        <v>45615</v>
      </c>
      <c r="U31" s="1139" t="n">
        <v>0.829861111111111</v>
      </c>
      <c r="V31" s="1137" t="s">
        <v>970</v>
      </c>
      <c r="W31" s="497" t="n">
        <f aca="false">(U31+T31)-(P31+O31)</f>
        <v>0.0104166666666667</v>
      </c>
      <c r="X31" s="1138" t="n">
        <v>45616</v>
      </c>
      <c r="Y31" s="1153" t="n">
        <v>0.567361111111111</v>
      </c>
      <c r="Z31" s="1154" t="s">
        <v>970</v>
      </c>
      <c r="AA31" s="55" t="n">
        <f aca="false">(Y31+X31)-(U31+T31)</f>
        <v>0.7375</v>
      </c>
      <c r="AB31" s="1138"/>
      <c r="AC31" s="1139"/>
      <c r="AD31" s="1157"/>
      <c r="AE31" s="55" t="n">
        <f aca="false">(AC31+AB31)-(Y31+X31)</f>
        <v>-45616.5673611111</v>
      </c>
      <c r="AF31" s="1138"/>
      <c r="AG31" s="1139"/>
      <c r="AH31" s="1157"/>
      <c r="AI31" s="54"/>
      <c r="AJ31" s="55" t="n">
        <f aca="false">(AG31+AF31)-(U31+T31)</f>
        <v>-45615.8298611111</v>
      </c>
      <c r="AK31" s="1138"/>
      <c r="AL31" s="1154"/>
      <c r="AM31" s="1154"/>
      <c r="AN31" s="55" t="n">
        <f aca="false">(AL31+AK31)-(U31+T31)</f>
        <v>-45615.8298611111</v>
      </c>
      <c r="AO31" s="1135" t="n">
        <v>45616</v>
      </c>
      <c r="AP31" s="1136" t="n">
        <v>0.622222222222222</v>
      </c>
      <c r="AQ31" s="57" t="n">
        <f aca="false">(AP31+AO31)-(U31+T31)</f>
        <v>0.792361111111111</v>
      </c>
      <c r="AR31" s="1138" t="n">
        <v>45616</v>
      </c>
      <c r="AS31" s="1136" t="n">
        <v>0.641666666666667</v>
      </c>
      <c r="AT31" s="1137" t="s">
        <v>970</v>
      </c>
      <c r="AU31" s="59" t="n">
        <f aca="false">(AS31+AR31)-(U31+T31)</f>
        <v>0.811805555555556</v>
      </c>
      <c r="AV31" s="61" t="n">
        <v>90524</v>
      </c>
      <c r="AW31" s="61" t="s">
        <v>1373</v>
      </c>
      <c r="AX31" s="61" t="s">
        <v>578</v>
      </c>
      <c r="AY31" s="61" t="s">
        <v>110</v>
      </c>
      <c r="AZ31" s="618" t="s">
        <v>1215</v>
      </c>
      <c r="BA31" s="1045" t="s">
        <v>119</v>
      </c>
      <c r="BB31" s="1141" t="s">
        <v>1374</v>
      </c>
      <c r="BC31" s="1147" t="s">
        <v>1375</v>
      </c>
      <c r="BD31" s="1065" t="s">
        <v>700</v>
      </c>
      <c r="BE31" s="68" t="s">
        <v>64</v>
      </c>
      <c r="BF31" s="68"/>
      <c r="BJ31" s="573" t="s">
        <v>139</v>
      </c>
      <c r="BK31" s="574" t="n">
        <f aca="false">SUM(BK28:BK30)</f>
        <v>6</v>
      </c>
      <c r="BL31" s="575" t="n">
        <f aca="false">BL28+BL29++BL30</f>
        <v>1</v>
      </c>
      <c r="BN31" s="558"/>
      <c r="BO31" s="558"/>
      <c r="BP31" s="558"/>
      <c r="BQ31" s="558"/>
      <c r="BR31" s="99"/>
      <c r="BS31" s="99"/>
      <c r="BT31" s="99"/>
      <c r="BU31" s="562" t="s">
        <v>199</v>
      </c>
      <c r="BV31" s="563" t="n">
        <v>1</v>
      </c>
      <c r="BW31" s="556" t="n">
        <f aca="false">BV31/BV32</f>
        <v>0.1</v>
      </c>
      <c r="BX31" s="572"/>
      <c r="BY31" s="558"/>
      <c r="BZ31" s="558"/>
      <c r="CA31" s="558"/>
      <c r="CB31" s="558"/>
      <c r="CD31" s="99"/>
      <c r="CE31" s="99"/>
      <c r="CF31" s="543" t="s">
        <v>1331</v>
      </c>
      <c r="CG31" s="1062" t="n">
        <v>15</v>
      </c>
      <c r="CH31" s="1150" t="n">
        <f aca="false">CG31/CG32</f>
        <v>0.714285714285714</v>
      </c>
      <c r="CI31" s="1064" t="n">
        <v>2</v>
      </c>
      <c r="CJ31" s="1064" t="n">
        <v>4</v>
      </c>
      <c r="CK31" s="1064" t="n">
        <v>3</v>
      </c>
      <c r="CL31" s="1064" t="n">
        <v>6</v>
      </c>
      <c r="CM31" s="547" t="n">
        <f aca="false">CG31</f>
        <v>15</v>
      </c>
      <c r="CN31" s="99"/>
      <c r="CO31" s="99"/>
      <c r="CP31" s="99"/>
      <c r="CQ31" s="564" t="n">
        <f aca="false">CQ30/CR27</f>
        <v>0.125</v>
      </c>
      <c r="CR31" s="564" t="n">
        <f aca="false">CR30/CR27</f>
        <v>0.3125</v>
      </c>
      <c r="CS31" s="564" t="n">
        <f aca="false">CS30/CR27</f>
        <v>0.25</v>
      </c>
      <c r="CT31" s="564" t="n">
        <f aca="false">CT30/CR27</f>
        <v>0.3125</v>
      </c>
      <c r="CU31" s="558"/>
      <c r="CV31" s="558"/>
      <c r="CW31" s="558"/>
      <c r="CX31" s="558"/>
      <c r="CY31" s="99"/>
    </row>
    <row r="32" customFormat="false" ht="15" hidden="false" customHeight="true" outlineLevel="0" collapsed="false">
      <c r="A32" s="324"/>
      <c r="B32" s="430" t="n">
        <v>30</v>
      </c>
      <c r="C32" s="770" t="n">
        <v>3192</v>
      </c>
      <c r="D32" s="1132" t="n">
        <v>30356728</v>
      </c>
      <c r="E32" s="764" t="s">
        <v>53</v>
      </c>
      <c r="F32" s="764" t="s">
        <v>44</v>
      </c>
      <c r="G32" s="764" t="s">
        <v>54</v>
      </c>
      <c r="H32" s="764" t="s">
        <v>477</v>
      </c>
      <c r="I32" s="1133" t="n">
        <v>45616.825</v>
      </c>
      <c r="J32" s="764" t="s">
        <v>970</v>
      </c>
      <c r="K32" s="1134" t="s">
        <v>67</v>
      </c>
      <c r="L32" s="1138" t="n">
        <v>45616</v>
      </c>
      <c r="M32" s="1136" t="n">
        <v>0.817361111111111</v>
      </c>
      <c r="N32" s="1137" t="s">
        <v>970</v>
      </c>
      <c r="O32" s="1135" t="n">
        <v>45616</v>
      </c>
      <c r="P32" s="1136" t="n">
        <v>0.825</v>
      </c>
      <c r="Q32" s="1135" t="n">
        <v>45616</v>
      </c>
      <c r="R32" s="1136" t="n">
        <v>0.842361111111111</v>
      </c>
      <c r="S32" s="1137" t="s">
        <v>970</v>
      </c>
      <c r="T32" s="1138" t="n">
        <v>45616</v>
      </c>
      <c r="U32" s="1139" t="n">
        <v>0.843055555555556</v>
      </c>
      <c r="V32" s="1137" t="s">
        <v>970</v>
      </c>
      <c r="W32" s="497" t="n">
        <f aca="false">(U32+T32)-(P32+O32)</f>
        <v>0.0180555555555556</v>
      </c>
      <c r="X32" s="1138" t="n">
        <v>45619</v>
      </c>
      <c r="Y32" s="1153" t="n">
        <v>0.886111111111111</v>
      </c>
      <c r="Z32" s="1137" t="s">
        <v>51</v>
      </c>
      <c r="AA32" s="55" t="n">
        <f aca="false">(Y32+X32)-(U32+T32)</f>
        <v>3.04305555555556</v>
      </c>
      <c r="AB32" s="1138"/>
      <c r="AC32" s="1154"/>
      <c r="AD32" s="1154"/>
      <c r="AE32" s="55" t="n">
        <f aca="false">(AC32+AB32)-(Y32+X32)</f>
        <v>-45619.8861111111</v>
      </c>
      <c r="AF32" s="1138"/>
      <c r="AG32" s="1154"/>
      <c r="AH32" s="1154"/>
      <c r="AI32" s="54"/>
      <c r="AJ32" s="55" t="n">
        <f aca="false">(AG32+AF32)-(U32+T32)</f>
        <v>-45616.8430555556</v>
      </c>
      <c r="AK32" s="1138"/>
      <c r="AL32" s="1154"/>
      <c r="AM32" s="1154"/>
      <c r="AN32" s="55" t="n">
        <f aca="false">(AL32+AK32)-(U32+T32)</f>
        <v>-45616.8430555556</v>
      </c>
      <c r="AO32" s="1135" t="n">
        <v>45616</v>
      </c>
      <c r="AP32" s="1136" t="n">
        <v>0.85625</v>
      </c>
      <c r="AQ32" s="57" t="n">
        <f aca="false">(AP32+AO32)-(U32+T32)</f>
        <v>0.0131944444444444</v>
      </c>
      <c r="AR32" s="1138" t="n">
        <v>45619</v>
      </c>
      <c r="AS32" s="1136" t="n">
        <v>0.604166666666667</v>
      </c>
      <c r="AT32" s="1137" t="s">
        <v>970</v>
      </c>
      <c r="AU32" s="59" t="n">
        <f aca="false">(AS32+AR32)-(U32+T32)</f>
        <v>2.76111111111111</v>
      </c>
      <c r="AV32" s="61"/>
      <c r="AW32" s="61" t="s">
        <v>1376</v>
      </c>
      <c r="AX32" s="61" t="s">
        <v>578</v>
      </c>
      <c r="AY32" s="61" t="s">
        <v>110</v>
      </c>
      <c r="AZ32" s="618" t="s">
        <v>1215</v>
      </c>
      <c r="BA32" s="1045" t="s">
        <v>119</v>
      </c>
      <c r="BB32" s="1141" t="s">
        <v>1377</v>
      </c>
      <c r="BC32" s="1147" t="s">
        <v>1378</v>
      </c>
      <c r="BD32" s="1065" t="s">
        <v>700</v>
      </c>
      <c r="BE32" s="68" t="s">
        <v>64</v>
      </c>
      <c r="BF32" s="68"/>
      <c r="BJ32" s="99"/>
      <c r="BK32" s="99"/>
      <c r="BL32" s="99"/>
      <c r="BM32" s="99"/>
      <c r="BN32" s="558"/>
      <c r="BO32" s="558"/>
      <c r="BP32" s="558"/>
      <c r="BQ32" s="558"/>
      <c r="BR32" s="99"/>
      <c r="BS32" s="99"/>
      <c r="BT32" s="99"/>
      <c r="BU32" s="573" t="s">
        <v>139</v>
      </c>
      <c r="BV32" s="574" t="n">
        <f aca="false">SUM(BV29:BV31)</f>
        <v>10</v>
      </c>
      <c r="BW32" s="575" t="n">
        <f aca="false">SUM(BW29:BW31)</f>
        <v>1</v>
      </c>
      <c r="BX32" s="559"/>
      <c r="BY32" s="558"/>
      <c r="BZ32" s="558"/>
      <c r="CA32" s="558"/>
      <c r="CB32" s="558"/>
      <c r="CD32" s="99"/>
      <c r="CE32" s="99"/>
      <c r="CF32" s="549" t="s">
        <v>139</v>
      </c>
      <c r="CG32" s="550" t="n">
        <f aca="false">SUM(CG29:CG31)</f>
        <v>21</v>
      </c>
      <c r="CH32" s="551" t="n">
        <f aca="false">SUM(CH29:CH31)</f>
        <v>5.76190476190476</v>
      </c>
      <c r="CI32" s="552" t="n">
        <f aca="false">SUM(CI29:CI31)</f>
        <v>3</v>
      </c>
      <c r="CJ32" s="552" t="n">
        <f aca="false">SUM(CJ29:CJ31)</f>
        <v>7</v>
      </c>
      <c r="CK32" s="552" t="n">
        <f aca="false">SUM(CK29:CK31)</f>
        <v>4</v>
      </c>
      <c r="CL32" s="552" t="n">
        <f aca="false">SUM(CL29:CL31)</f>
        <v>7</v>
      </c>
      <c r="CM32" s="550" t="n">
        <f aca="false">SUM(CM29:CM31)</f>
        <v>21</v>
      </c>
      <c r="CN32" s="99"/>
      <c r="CO32" s="99"/>
      <c r="CP32" s="99"/>
      <c r="CQ32" s="568"/>
      <c r="CR32" s="568"/>
      <c r="CS32" s="568"/>
      <c r="CT32" s="568"/>
      <c r="CU32" s="558"/>
      <c r="CV32" s="558"/>
      <c r="CW32" s="558"/>
      <c r="CX32" s="558"/>
      <c r="CY32" s="99"/>
    </row>
    <row r="33" customFormat="false" ht="15" hidden="false" customHeight="true" outlineLevel="0" collapsed="false">
      <c r="A33" s="324"/>
      <c r="B33" s="430" t="n">
        <v>31</v>
      </c>
      <c r="C33" s="741" t="n">
        <v>3195</v>
      </c>
      <c r="D33" s="1132" t="n">
        <v>1452372</v>
      </c>
      <c r="E33" s="764" t="s">
        <v>53</v>
      </c>
      <c r="F33" s="764" t="s">
        <v>44</v>
      </c>
      <c r="G33" s="764" t="s">
        <v>54</v>
      </c>
      <c r="H33" s="764" t="s">
        <v>128</v>
      </c>
      <c r="I33" s="1133" t="n">
        <v>45616.9652777778</v>
      </c>
      <c r="J33" s="764" t="s">
        <v>970</v>
      </c>
      <c r="K33" s="1145" t="s">
        <v>71</v>
      </c>
      <c r="L33" s="1138" t="n">
        <v>45616</v>
      </c>
      <c r="M33" s="1136" t="n">
        <v>0.965277777777778</v>
      </c>
      <c r="N33" s="1137" t="s">
        <v>970</v>
      </c>
      <c r="O33" s="1135" t="n">
        <v>45616</v>
      </c>
      <c r="P33" s="1136" t="n">
        <v>0.965277777777778</v>
      </c>
      <c r="Q33" s="1135" t="n">
        <v>45620</v>
      </c>
      <c r="R33" s="1136" t="n">
        <v>0.678472222222222</v>
      </c>
      <c r="S33" s="1137" t="s">
        <v>970</v>
      </c>
      <c r="T33" s="1138" t="n">
        <v>45620</v>
      </c>
      <c r="U33" s="1139" t="n">
        <v>0.774305555555556</v>
      </c>
      <c r="V33" s="1137" t="s">
        <v>970</v>
      </c>
      <c r="W33" s="497" t="n">
        <f aca="false">(U33+T33)-(P33+O33)</f>
        <v>3.80902777777778</v>
      </c>
      <c r="X33" s="1138" t="n">
        <v>45621</v>
      </c>
      <c r="Y33" s="1153" t="n">
        <v>0.431944444444444</v>
      </c>
      <c r="Z33" s="1137" t="s">
        <v>51</v>
      </c>
      <c r="AA33" s="55" t="n">
        <f aca="false">(Y33+X33)-(U33+T33)</f>
        <v>0.657638888888889</v>
      </c>
      <c r="AB33" s="1138" t="n">
        <v>45621</v>
      </c>
      <c r="AC33" s="1153" t="n">
        <v>0.432638888888889</v>
      </c>
      <c r="AD33" s="1137" t="s">
        <v>51</v>
      </c>
      <c r="AE33" s="55" t="n">
        <f aca="false">(AC33+AB33)-(Y33+X33)</f>
        <v>0.000694444444444445</v>
      </c>
      <c r="AF33" s="1138" t="n">
        <v>45621</v>
      </c>
      <c r="AG33" s="1153" t="n">
        <v>0.432638888888889</v>
      </c>
      <c r="AH33" s="1137" t="s">
        <v>51</v>
      </c>
      <c r="AI33" s="54" t="s">
        <v>1207</v>
      </c>
      <c r="AJ33" s="55" t="n">
        <f aca="false">(AG33+AF33)-(U33+T33)</f>
        <v>0.658333333333333</v>
      </c>
      <c r="AK33" s="1138"/>
      <c r="AL33" s="1154"/>
      <c r="AM33" s="1154"/>
      <c r="AN33" s="55" t="n">
        <f aca="false">(AL33+AK33)-(U33+T33)</f>
        <v>-45620.7743055556</v>
      </c>
      <c r="AO33" s="1135" t="n">
        <v>45623</v>
      </c>
      <c r="AP33" s="1136" t="n">
        <v>0.520833333333333</v>
      </c>
      <c r="AQ33" s="57" t="n">
        <f aca="false">(AP33+AO33)-(U33+T33)</f>
        <v>2.74652777777778</v>
      </c>
      <c r="AR33" s="1138" t="n">
        <v>45624</v>
      </c>
      <c r="AS33" s="1136" t="n">
        <v>0.616666666666667</v>
      </c>
      <c r="AT33" s="1137" t="s">
        <v>970</v>
      </c>
      <c r="AU33" s="59" t="n">
        <f aca="false">(AS33+AR33)-(U33+T33)</f>
        <v>3.84236111111111</v>
      </c>
      <c r="AV33" s="61"/>
      <c r="AW33" s="61"/>
      <c r="AX33" s="61" t="s">
        <v>90</v>
      </c>
      <c r="AY33" s="61" t="s">
        <v>123</v>
      </c>
      <c r="AZ33" s="61" t="s">
        <v>124</v>
      </c>
      <c r="BA33" s="1045" t="s">
        <v>1379</v>
      </c>
      <c r="BB33" s="1141" t="s">
        <v>1380</v>
      </c>
      <c r="BC33" s="1147" t="s">
        <v>1381</v>
      </c>
      <c r="BD33" s="1062" t="s">
        <v>699</v>
      </c>
      <c r="BE33" s="68" t="s">
        <v>156</v>
      </c>
      <c r="BF33" s="68"/>
      <c r="BN33" s="99"/>
      <c r="BO33" s="99"/>
      <c r="BP33" s="99"/>
      <c r="BQ33" s="99"/>
      <c r="BR33" s="99"/>
      <c r="BS33" s="99"/>
      <c r="BT33" s="99"/>
      <c r="BU33" s="562" t="s">
        <v>206</v>
      </c>
      <c r="BV33" s="563" t="n">
        <v>4</v>
      </c>
      <c r="BW33" s="577" t="n">
        <f aca="false">BV33/BV36</f>
        <v>0.4</v>
      </c>
      <c r="BX33" s="559"/>
      <c r="BY33" s="558"/>
      <c r="BZ33" s="558"/>
      <c r="CA33" s="558"/>
      <c r="CB33" s="558"/>
      <c r="CD33" s="99"/>
      <c r="CE33" s="99"/>
      <c r="CN33" s="99"/>
      <c r="CO33" s="99"/>
      <c r="CP33" s="99"/>
      <c r="CQ33" s="566" t="s">
        <v>189</v>
      </c>
      <c r="CR33" s="1064" t="n">
        <v>4</v>
      </c>
      <c r="CS33" s="556" t="n">
        <f aca="false">CR33/CR36</f>
        <v>0.25</v>
      </c>
      <c r="CT33" s="557"/>
      <c r="CU33" s="565"/>
      <c r="CV33" s="558"/>
      <c r="CW33" s="478"/>
      <c r="CX33" s="478"/>
      <c r="CY33" s="99"/>
    </row>
    <row r="34" customFormat="false" ht="15" hidden="false" customHeight="true" outlineLevel="0" collapsed="false">
      <c r="A34" s="324"/>
      <c r="B34" s="430" t="n">
        <v>32</v>
      </c>
      <c r="C34" s="770" t="n">
        <v>3198</v>
      </c>
      <c r="D34" s="1132" t="n">
        <v>546668093</v>
      </c>
      <c r="E34" s="764" t="s">
        <v>53</v>
      </c>
      <c r="F34" s="764" t="s">
        <v>44</v>
      </c>
      <c r="G34" s="764" t="s">
        <v>45</v>
      </c>
      <c r="H34" s="764" t="s">
        <v>46</v>
      </c>
      <c r="I34" s="1133" t="n">
        <v>45617.6118055556</v>
      </c>
      <c r="J34" s="764" t="s">
        <v>970</v>
      </c>
      <c r="K34" s="1134" t="s">
        <v>67</v>
      </c>
      <c r="L34" s="1138" t="n">
        <v>45617</v>
      </c>
      <c r="M34" s="1136" t="n">
        <v>0.606944444444444</v>
      </c>
      <c r="N34" s="1137" t="s">
        <v>970</v>
      </c>
      <c r="O34" s="1135" t="n">
        <v>45617</v>
      </c>
      <c r="P34" s="1136" t="n">
        <v>0.611805555555556</v>
      </c>
      <c r="Q34" s="1135" t="n">
        <v>45617</v>
      </c>
      <c r="R34" s="1136" t="n">
        <v>0.70625</v>
      </c>
      <c r="S34" s="1137" t="s">
        <v>970</v>
      </c>
      <c r="T34" s="1138" t="n">
        <v>45617</v>
      </c>
      <c r="U34" s="1139" t="n">
        <v>0.706944444444444</v>
      </c>
      <c r="V34" s="1137" t="s">
        <v>970</v>
      </c>
      <c r="W34" s="497" t="n">
        <f aca="false">(U34+T34)-(P34+O34)</f>
        <v>0.0951388888888889</v>
      </c>
      <c r="X34" s="1138" t="n">
        <v>45619</v>
      </c>
      <c r="Y34" s="1153" t="n">
        <v>0.386111111111111</v>
      </c>
      <c r="Z34" s="1137" t="s">
        <v>51</v>
      </c>
      <c r="AA34" s="55" t="n">
        <f aca="false">(Y34+X34)-(U34+T34)</f>
        <v>1.67916666666667</v>
      </c>
      <c r="AB34" s="1138" t="n">
        <v>45619</v>
      </c>
      <c r="AC34" s="1139" t="n">
        <v>0.738888888888889</v>
      </c>
      <c r="AD34" s="1148" t="s">
        <v>970</v>
      </c>
      <c r="AE34" s="55" t="n">
        <f aca="false">(AC34+AB34)-(Y34+X34)</f>
        <v>0.352777777777778</v>
      </c>
      <c r="AF34" s="1138"/>
      <c r="AG34" s="1139"/>
      <c r="AH34" s="1157"/>
      <c r="AI34" s="54"/>
      <c r="AJ34" s="55" t="n">
        <f aca="false">(AG34+AF34)-(U34+T34)</f>
        <v>-45617.7069444444</v>
      </c>
      <c r="AK34" s="1138" t="n">
        <v>45620</v>
      </c>
      <c r="AL34" s="1153" t="n">
        <v>0.641666666666667</v>
      </c>
      <c r="AM34" s="1154" t="s">
        <v>970</v>
      </c>
      <c r="AN34" s="55" t="n">
        <f aca="false">(AL34+AK34)-(U34+T34)</f>
        <v>2.93472222222222</v>
      </c>
      <c r="AO34" s="1135" t="n">
        <v>45619</v>
      </c>
      <c r="AP34" s="1136" t="n">
        <v>0.433333333333333</v>
      </c>
      <c r="AQ34" s="57" t="n">
        <f aca="false">(AP34+AO34)-(U34+T34)</f>
        <v>1.72638888888889</v>
      </c>
      <c r="AR34" s="1138"/>
      <c r="AS34" s="1136"/>
      <c r="AT34" s="1137"/>
      <c r="AU34" s="59" t="n">
        <f aca="false">(AS34+AR34)-(U34+T34)</f>
        <v>-45617.7069444444</v>
      </c>
      <c r="AV34" s="61"/>
      <c r="AW34" s="61"/>
      <c r="AX34" s="61" t="s">
        <v>578</v>
      </c>
      <c r="AY34" s="61" t="s">
        <v>110</v>
      </c>
      <c r="AZ34" s="618" t="s">
        <v>1215</v>
      </c>
      <c r="BA34" s="1045" t="s">
        <v>119</v>
      </c>
      <c r="BB34" s="1141" t="s">
        <v>1382</v>
      </c>
      <c r="BC34" s="1147" t="s">
        <v>1383</v>
      </c>
      <c r="BD34" s="1158" t="s">
        <v>24</v>
      </c>
      <c r="BE34" s="68" t="s">
        <v>64</v>
      </c>
      <c r="BF34" s="68"/>
      <c r="BR34" s="99"/>
      <c r="BS34" s="99"/>
      <c r="BT34" s="99"/>
      <c r="BU34" s="562" t="s">
        <v>210</v>
      </c>
      <c r="BV34" s="563" t="n">
        <v>5</v>
      </c>
      <c r="BW34" s="577" t="n">
        <f aca="false">BV34/BV36</f>
        <v>0.5</v>
      </c>
      <c r="BX34" s="559"/>
      <c r="BY34" s="558"/>
      <c r="BZ34" s="558"/>
      <c r="CA34" s="558"/>
      <c r="CB34" s="558"/>
      <c r="CC34" s="99"/>
      <c r="CD34" s="99"/>
      <c r="CE34" s="99"/>
      <c r="CF34" s="555" t="s">
        <v>64</v>
      </c>
      <c r="CG34" s="542" t="n">
        <v>21</v>
      </c>
      <c r="CH34" s="556" t="n">
        <f aca="false">CG34/53</f>
        <v>0.39622641509434</v>
      </c>
      <c r="CI34" s="557"/>
      <c r="CN34" s="99"/>
      <c r="CO34" s="99"/>
      <c r="CP34" s="99"/>
      <c r="CQ34" s="562" t="s">
        <v>193</v>
      </c>
      <c r="CR34" s="1064" t="n">
        <v>11</v>
      </c>
      <c r="CS34" s="556" t="n">
        <f aca="false">CR34/CR36</f>
        <v>0.6875</v>
      </c>
      <c r="CT34" s="557"/>
      <c r="CU34" s="558"/>
      <c r="CV34" s="558"/>
      <c r="CW34" s="478"/>
      <c r="CX34" s="478"/>
      <c r="CY34" s="99"/>
    </row>
    <row r="35" customFormat="false" ht="15" hidden="false" customHeight="true" outlineLevel="0" collapsed="false">
      <c r="A35" s="324" t="n">
        <v>4</v>
      </c>
      <c r="B35" s="436" t="n">
        <v>33</v>
      </c>
      <c r="C35" s="757" t="n">
        <v>3203</v>
      </c>
      <c r="D35" s="1132" t="n">
        <v>1825346</v>
      </c>
      <c r="E35" s="764" t="s">
        <v>53</v>
      </c>
      <c r="F35" s="764" t="s">
        <v>44</v>
      </c>
      <c r="G35" s="764" t="s">
        <v>54</v>
      </c>
      <c r="H35" s="764" t="s">
        <v>166</v>
      </c>
      <c r="I35" s="1133" t="n">
        <v>45619.5152777778</v>
      </c>
      <c r="J35" s="764" t="s">
        <v>51</v>
      </c>
      <c r="K35" s="1144" t="s">
        <v>48</v>
      </c>
      <c r="L35" s="1138" t="n">
        <v>45619</v>
      </c>
      <c r="M35" s="1136" t="n">
        <v>0.965972222222222</v>
      </c>
      <c r="N35" s="1137" t="s">
        <v>51</v>
      </c>
      <c r="O35" s="1135" t="n">
        <v>45619</v>
      </c>
      <c r="P35" s="1136" t="n">
        <v>0.515277777777778</v>
      </c>
      <c r="Q35" s="1135" t="n">
        <v>45619</v>
      </c>
      <c r="R35" s="1136" t="n">
        <v>0.644444444444445</v>
      </c>
      <c r="S35" s="1148" t="s">
        <v>51</v>
      </c>
      <c r="T35" s="1138" t="n">
        <v>45619</v>
      </c>
      <c r="U35" s="1139" t="n">
        <v>0.645138888888889</v>
      </c>
      <c r="V35" s="1148" t="s">
        <v>51</v>
      </c>
      <c r="W35" s="497" t="n">
        <f aca="false">(U35+T35)-(P35+O35)</f>
        <v>0.129861111111111</v>
      </c>
      <c r="X35" s="1138"/>
      <c r="Y35" s="1153"/>
      <c r="Z35" s="1137"/>
      <c r="AA35" s="55" t="n">
        <f aca="false">(Y35+X35)-(U35+T35)</f>
        <v>-45619.6451388889</v>
      </c>
      <c r="AB35" s="1138"/>
      <c r="AC35" s="1139"/>
      <c r="AD35" s="1148"/>
      <c r="AE35" s="55" t="n">
        <f aca="false">(AC35+AB35)-(Y35+X35)</f>
        <v>0</v>
      </c>
      <c r="AF35" s="1138"/>
      <c r="AG35" s="1139"/>
      <c r="AH35" s="1157"/>
      <c r="AI35" s="54"/>
      <c r="AJ35" s="55" t="n">
        <f aca="false">(AG35+AF35)-(U35+T35)</f>
        <v>-45619.6451388889</v>
      </c>
      <c r="AK35" s="1138"/>
      <c r="AL35" s="1154"/>
      <c r="AM35" s="1154"/>
      <c r="AN35" s="55" t="n">
        <f aca="false">(AL35+AK35)-(U35+T35)</f>
        <v>-45619.6451388889</v>
      </c>
      <c r="AO35" s="1135" t="n">
        <v>45619</v>
      </c>
      <c r="AP35" s="1136" t="n">
        <v>0.90625</v>
      </c>
      <c r="AQ35" s="57" t="n">
        <f aca="false">(AP35+AO35)-(U35+T35)</f>
        <v>0.261111111111111</v>
      </c>
      <c r="AR35" s="1138" t="n">
        <v>45621</v>
      </c>
      <c r="AS35" s="1136" t="n">
        <v>0.426388888888889</v>
      </c>
      <c r="AT35" s="1137" t="s">
        <v>51</v>
      </c>
      <c r="AU35" s="59" t="n">
        <f aca="false">(AS35+AR35)-(U35+T35)</f>
        <v>1.78125</v>
      </c>
      <c r="AV35" s="61"/>
      <c r="AW35" s="61" t="s">
        <v>1281</v>
      </c>
      <c r="AX35" s="61" t="s">
        <v>578</v>
      </c>
      <c r="AY35" s="61" t="s">
        <v>110</v>
      </c>
      <c r="AZ35" s="618" t="s">
        <v>1215</v>
      </c>
      <c r="BA35" s="1045" t="s">
        <v>119</v>
      </c>
      <c r="BB35" s="1159" t="s">
        <v>1384</v>
      </c>
      <c r="BC35" s="1147" t="s">
        <v>1385</v>
      </c>
      <c r="BD35" s="1053" t="s">
        <v>1050</v>
      </c>
      <c r="BE35" s="68" t="s">
        <v>64</v>
      </c>
      <c r="BF35" s="68"/>
      <c r="BR35" s="99"/>
      <c r="BS35" s="99"/>
      <c r="BT35" s="99"/>
      <c r="BU35" s="562" t="s">
        <v>214</v>
      </c>
      <c r="BV35" s="563" t="n">
        <v>1</v>
      </c>
      <c r="BW35" s="577" t="n">
        <f aca="false">BV35/BV36</f>
        <v>0.1</v>
      </c>
      <c r="BX35" s="559"/>
      <c r="BY35" s="558"/>
      <c r="BZ35" s="558"/>
      <c r="CA35" s="558"/>
      <c r="CB35" s="558"/>
      <c r="CC35" s="99"/>
      <c r="CD35" s="99"/>
      <c r="CE35" s="99"/>
      <c r="CF35" s="559"/>
      <c r="CG35" s="559"/>
      <c r="CH35" s="559"/>
      <c r="CI35" s="559"/>
      <c r="CN35" s="99"/>
      <c r="CO35" s="99"/>
      <c r="CP35" s="99"/>
      <c r="CQ35" s="562" t="s">
        <v>199</v>
      </c>
      <c r="CR35" s="1064" t="n">
        <v>1</v>
      </c>
      <c r="CS35" s="556" t="n">
        <f aca="false">CR35/CR36</f>
        <v>0.0625</v>
      </c>
      <c r="CT35" s="572"/>
      <c r="CU35" s="558"/>
      <c r="CV35" s="558"/>
      <c r="CW35" s="478"/>
      <c r="CX35" s="478"/>
      <c r="CY35" s="99"/>
    </row>
    <row r="36" customFormat="false" ht="15" hidden="false" customHeight="true" outlineLevel="0" collapsed="false">
      <c r="A36" s="324"/>
      <c r="B36" s="430" t="n">
        <v>34</v>
      </c>
      <c r="C36" s="757" t="n">
        <v>3205</v>
      </c>
      <c r="D36" s="1132" t="n">
        <v>30267215</v>
      </c>
      <c r="E36" s="764" t="s">
        <v>53</v>
      </c>
      <c r="F36" s="764" t="s">
        <v>44</v>
      </c>
      <c r="G36" s="764" t="s">
        <v>54</v>
      </c>
      <c r="H36" s="764" t="s">
        <v>171</v>
      </c>
      <c r="I36" s="1133" t="n">
        <v>45619.6555555556</v>
      </c>
      <c r="J36" s="764" t="s">
        <v>51</v>
      </c>
      <c r="K36" s="1144" t="s">
        <v>48</v>
      </c>
      <c r="L36" s="1138" t="n">
        <v>45619</v>
      </c>
      <c r="M36" s="1136" t="n">
        <v>0.643055555555556</v>
      </c>
      <c r="N36" s="1137" t="s">
        <v>51</v>
      </c>
      <c r="O36" s="1135" t="n">
        <v>45619</v>
      </c>
      <c r="P36" s="1136" t="n">
        <v>0.655555555555556</v>
      </c>
      <c r="Q36" s="1135" t="n">
        <v>45619</v>
      </c>
      <c r="R36" s="1136" t="n">
        <v>0.451388888888889</v>
      </c>
      <c r="S36" s="1148" t="s">
        <v>51</v>
      </c>
      <c r="T36" s="1138" t="n">
        <v>45621</v>
      </c>
      <c r="U36" s="1139" t="n">
        <v>0.451388888888889</v>
      </c>
      <c r="V36" s="1148" t="s">
        <v>51</v>
      </c>
      <c r="W36" s="497" t="n">
        <f aca="false">(U36+T36)-(P36+O36)</f>
        <v>1.79583333333333</v>
      </c>
      <c r="X36" s="1138" t="n">
        <v>45621</v>
      </c>
      <c r="Y36" s="1153" t="n">
        <v>0.572222222222222</v>
      </c>
      <c r="Z36" s="1137" t="s">
        <v>51</v>
      </c>
      <c r="AA36" s="55" t="n">
        <f aca="false">(Y36+X36)-(U36+T36)</f>
        <v>0.120833333333333</v>
      </c>
      <c r="AB36" s="1138"/>
      <c r="AC36" s="1154"/>
      <c r="AD36" s="1154"/>
      <c r="AE36" s="55" t="n">
        <f aca="false">(AC36+AB36)-(Y36+X36)</f>
        <v>-45621.5722222222</v>
      </c>
      <c r="AF36" s="1138"/>
      <c r="AG36" s="1154"/>
      <c r="AH36" s="1154"/>
      <c r="AI36" s="54"/>
      <c r="AJ36" s="55" t="n">
        <f aca="false">(AG36+AF36)-(U36+T36)</f>
        <v>-45621.4513888889</v>
      </c>
      <c r="AK36" s="1138"/>
      <c r="AL36" s="1154"/>
      <c r="AM36" s="1154"/>
      <c r="AN36" s="55" t="n">
        <f aca="false">(AL36+AK36)-(U36+T36)</f>
        <v>-45621.4513888889</v>
      </c>
      <c r="AO36" s="1135" t="n">
        <v>45621</v>
      </c>
      <c r="AP36" s="1136" t="n">
        <v>0.603472222222222</v>
      </c>
      <c r="AQ36" s="57" t="n">
        <f aca="false">(AP36+AO36)-(U36+T36)</f>
        <v>0.152083333333333</v>
      </c>
      <c r="AR36" s="1138" t="n">
        <v>45622</v>
      </c>
      <c r="AS36" s="1136" t="n">
        <v>0.454861111111111</v>
      </c>
      <c r="AT36" s="1137" t="s">
        <v>51</v>
      </c>
      <c r="AU36" s="59" t="n">
        <f aca="false">(AS36+AR36)-(U36+T36)</f>
        <v>1.00347222222222</v>
      </c>
      <c r="AV36" s="61"/>
      <c r="AW36" s="61" t="s">
        <v>1251</v>
      </c>
      <c r="AX36" s="61" t="s">
        <v>90</v>
      </c>
      <c r="AY36" s="61" t="s">
        <v>72</v>
      </c>
      <c r="AZ36" s="693" t="s">
        <v>73</v>
      </c>
      <c r="BA36" s="1045" t="s">
        <v>371</v>
      </c>
      <c r="BB36" s="1141" t="s">
        <v>1386</v>
      </c>
      <c r="BC36" s="1147" t="s">
        <v>1387</v>
      </c>
      <c r="BD36" s="1142" t="s">
        <v>698</v>
      </c>
      <c r="BE36" s="68" t="s">
        <v>64</v>
      </c>
      <c r="BF36" s="68"/>
      <c r="BR36" s="99"/>
      <c r="BS36" s="99"/>
      <c r="BT36" s="99"/>
      <c r="BU36" s="573" t="s">
        <v>139</v>
      </c>
      <c r="BV36" s="574" t="n">
        <f aca="false">SUM(BV33:BV35)</f>
        <v>10</v>
      </c>
      <c r="BW36" s="575" t="n">
        <f aca="false">BW33+BW34++BW35</f>
        <v>1</v>
      </c>
      <c r="BX36" s="559"/>
      <c r="BY36" s="558"/>
      <c r="BZ36" s="558"/>
      <c r="CA36" s="558"/>
      <c r="CB36" s="558"/>
      <c r="CC36" s="99"/>
      <c r="CD36" s="99"/>
      <c r="CE36" s="99"/>
      <c r="CF36" s="561" t="s">
        <v>52</v>
      </c>
      <c r="CG36" s="539" t="s">
        <v>48</v>
      </c>
      <c r="CH36" s="540" t="s">
        <v>67</v>
      </c>
      <c r="CI36" s="541" t="s">
        <v>138</v>
      </c>
      <c r="CJ36" s="558"/>
      <c r="CN36" s="99"/>
      <c r="CO36" s="99"/>
      <c r="CP36" s="99"/>
      <c r="CQ36" s="573" t="s">
        <v>139</v>
      </c>
      <c r="CR36" s="574" t="n">
        <f aca="false">CR33+CR34+CR35</f>
        <v>16</v>
      </c>
      <c r="CS36" s="575" t="n">
        <f aca="false">SUM(CS33:CS35)</f>
        <v>1</v>
      </c>
      <c r="CT36" s="572"/>
      <c r="CU36" s="558"/>
      <c r="CV36" s="558"/>
      <c r="CW36" s="478"/>
      <c r="CX36" s="478"/>
      <c r="CY36" s="99"/>
      <c r="CZ36" s="478"/>
      <c r="DA36" s="478"/>
    </row>
    <row r="37" customFormat="false" ht="15" hidden="false" customHeight="true" outlineLevel="0" collapsed="false">
      <c r="A37" s="324"/>
      <c r="B37" s="436" t="n">
        <v>35</v>
      </c>
      <c r="C37" s="741" t="n">
        <v>3212</v>
      </c>
      <c r="D37" s="1132" t="n">
        <v>30156862</v>
      </c>
      <c r="E37" s="764" t="s">
        <v>49</v>
      </c>
      <c r="F37" s="764" t="s">
        <v>44</v>
      </c>
      <c r="G37" s="764" t="s">
        <v>54</v>
      </c>
      <c r="H37" s="764" t="s">
        <v>104</v>
      </c>
      <c r="I37" s="1133" t="n">
        <v>45619.8423611111</v>
      </c>
      <c r="J37" s="764" t="s">
        <v>970</v>
      </c>
      <c r="K37" s="1145" t="s">
        <v>71</v>
      </c>
      <c r="L37" s="1138" t="n">
        <v>45619</v>
      </c>
      <c r="M37" s="1136" t="n">
        <v>0.842361111111111</v>
      </c>
      <c r="N37" s="1137" t="s">
        <v>970</v>
      </c>
      <c r="O37" s="1135" t="n">
        <v>45619</v>
      </c>
      <c r="P37" s="1136" t="n">
        <v>0.842361111111111</v>
      </c>
      <c r="Q37" s="1135"/>
      <c r="R37" s="1136"/>
      <c r="S37" s="1137"/>
      <c r="T37" s="1138" t="n">
        <v>45620</v>
      </c>
      <c r="U37" s="1139" t="n">
        <v>0.630555555555556</v>
      </c>
      <c r="V37" s="1137" t="s">
        <v>970</v>
      </c>
      <c r="W37" s="497" t="n">
        <f aca="false">(U37+T37)-(P37+O37)</f>
        <v>0.788194444444444</v>
      </c>
      <c r="X37" s="1138" t="n">
        <v>45621</v>
      </c>
      <c r="Y37" s="1153" t="n">
        <v>0.434722222222222</v>
      </c>
      <c r="Z37" s="1157" t="s">
        <v>51</v>
      </c>
      <c r="AA37" s="55" t="n">
        <f aca="false">(Y37+X37)-(U37+T37)</f>
        <v>0.804166666666667</v>
      </c>
      <c r="AB37" s="1138" t="n">
        <v>45621</v>
      </c>
      <c r="AC37" s="1153" t="n">
        <v>0.579166666666667</v>
      </c>
      <c r="AD37" s="1148" t="s">
        <v>970</v>
      </c>
      <c r="AE37" s="55" t="n">
        <f aca="false">(AC37+AB37)-(Y37+X37)</f>
        <v>0.144444444444444</v>
      </c>
      <c r="AF37" s="1138" t="n">
        <v>45622</v>
      </c>
      <c r="AG37" s="1153" t="n">
        <v>0.454166666666667</v>
      </c>
      <c r="AH37" s="1137" t="s">
        <v>51</v>
      </c>
      <c r="AI37" s="54" t="s">
        <v>1207</v>
      </c>
      <c r="AJ37" s="55" t="n">
        <f aca="false">(AG37+AF37)-(U37+T37)</f>
        <v>1.82361111111111</v>
      </c>
      <c r="AK37" s="1138"/>
      <c r="AL37" s="1154"/>
      <c r="AM37" s="1154"/>
      <c r="AN37" s="55" t="n">
        <f aca="false">(AL37+AK37)-(U37+T37)</f>
        <v>-45620.6305555556</v>
      </c>
      <c r="AO37" s="1135" t="n">
        <v>45623</v>
      </c>
      <c r="AP37" s="1136" t="n">
        <v>0.898611111111111</v>
      </c>
      <c r="AQ37" s="57" t="n">
        <f aca="false">(AP37+AO37)-(U37+T37)</f>
        <v>3.26805555555556</v>
      </c>
      <c r="AR37" s="1138" t="n">
        <v>45624</v>
      </c>
      <c r="AS37" s="1136" t="n">
        <v>0.653472222222222</v>
      </c>
      <c r="AT37" s="1157" t="s">
        <v>970</v>
      </c>
      <c r="AU37" s="59" t="n">
        <f aca="false">(AS37+AR37)-(U37+T37)</f>
        <v>4.02291666666667</v>
      </c>
      <c r="AV37" s="61"/>
      <c r="AW37" s="61" t="s">
        <v>1388</v>
      </c>
      <c r="AX37" s="61" t="s">
        <v>90</v>
      </c>
      <c r="AY37" s="61" t="s">
        <v>72</v>
      </c>
      <c r="AZ37" s="693" t="s">
        <v>73</v>
      </c>
      <c r="BA37" s="1045" t="s">
        <v>371</v>
      </c>
      <c r="BB37" s="1141" t="s">
        <v>1389</v>
      </c>
      <c r="BC37" s="1147" t="s">
        <v>1390</v>
      </c>
      <c r="BD37" s="1065" t="s">
        <v>700</v>
      </c>
      <c r="BE37" s="68" t="s">
        <v>64</v>
      </c>
      <c r="BF37" s="68"/>
      <c r="BR37" s="99"/>
      <c r="BS37" s="99"/>
      <c r="BT37" s="99"/>
      <c r="CC37" s="99"/>
      <c r="CD37" s="99"/>
      <c r="CE37" s="99"/>
      <c r="CF37" s="562" t="n">
        <f aca="false">CI31</f>
        <v>2</v>
      </c>
      <c r="CG37" s="563" t="n">
        <f aca="false">CJ31</f>
        <v>4</v>
      </c>
      <c r="CH37" s="563" t="n">
        <f aca="false">CK31</f>
        <v>3</v>
      </c>
      <c r="CI37" s="563" t="n">
        <f aca="false">CL31</f>
        <v>6</v>
      </c>
      <c r="CJ37" s="558"/>
      <c r="CN37" s="99"/>
      <c r="CO37" s="99"/>
      <c r="CP37" s="99"/>
      <c r="CQ37" s="562" t="s">
        <v>206</v>
      </c>
      <c r="CR37" s="1064" t="n">
        <v>12</v>
      </c>
      <c r="CS37" s="577" t="n">
        <f aca="false">CR37/CR40</f>
        <v>0.75</v>
      </c>
      <c r="CT37" s="559"/>
      <c r="CU37" s="558"/>
      <c r="CV37" s="558"/>
      <c r="CW37" s="478"/>
      <c r="CX37" s="478"/>
      <c r="CY37" s="99"/>
    </row>
    <row r="38" customFormat="false" ht="15" hidden="false" customHeight="true" outlineLevel="0" collapsed="false">
      <c r="A38" s="324"/>
      <c r="B38" s="430" t="n">
        <v>36</v>
      </c>
      <c r="C38" s="741" t="n">
        <v>3208</v>
      </c>
      <c r="D38" s="1132" t="n">
        <v>30020787</v>
      </c>
      <c r="E38" s="764" t="s">
        <v>56</v>
      </c>
      <c r="F38" s="764" t="s">
        <v>44</v>
      </c>
      <c r="G38" s="764" t="s">
        <v>54</v>
      </c>
      <c r="H38" s="764" t="s">
        <v>128</v>
      </c>
      <c r="I38" s="1133" t="n">
        <v>45619.9305555556</v>
      </c>
      <c r="J38" s="764" t="s">
        <v>970</v>
      </c>
      <c r="K38" s="1145" t="s">
        <v>71</v>
      </c>
      <c r="L38" s="1138" t="n">
        <v>45619</v>
      </c>
      <c r="M38" s="1136" t="n">
        <v>0.430555555555556</v>
      </c>
      <c r="N38" s="1137" t="s">
        <v>970</v>
      </c>
      <c r="O38" s="1135" t="n">
        <v>45619</v>
      </c>
      <c r="P38" s="1136" t="n">
        <v>0.430555555555556</v>
      </c>
      <c r="Q38" s="1135" t="n">
        <v>45619</v>
      </c>
      <c r="R38" s="1136" t="n">
        <v>0.725694444444445</v>
      </c>
      <c r="S38" s="1137" t="s">
        <v>970</v>
      </c>
      <c r="T38" s="1138" t="n">
        <v>45620</v>
      </c>
      <c r="U38" s="1139" t="n">
        <v>0.725694444444445</v>
      </c>
      <c r="V38" s="1137" t="s">
        <v>970</v>
      </c>
      <c r="W38" s="497" t="n">
        <f aca="false">(U38+T38)-(P38+O38)</f>
        <v>1.29513888888889</v>
      </c>
      <c r="X38" s="1138" t="n">
        <v>45621</v>
      </c>
      <c r="Y38" s="1153" t="n">
        <v>0.435416666666667</v>
      </c>
      <c r="Z38" s="1157" t="s">
        <v>51</v>
      </c>
      <c r="AA38" s="55" t="n">
        <f aca="false">(Y38+X38)-(U38+T38)</f>
        <v>0.709722222222222</v>
      </c>
      <c r="AB38" s="1138" t="n">
        <v>45622</v>
      </c>
      <c r="AC38" s="1153" t="n">
        <v>0.375694444444445</v>
      </c>
      <c r="AD38" s="1148" t="s">
        <v>970</v>
      </c>
      <c r="AE38" s="55" t="n">
        <f aca="false">(AC38+AB38)-(Y38+X38)</f>
        <v>0.940277777777778</v>
      </c>
      <c r="AF38" s="1138"/>
      <c r="AG38" s="1154"/>
      <c r="AH38" s="1154"/>
      <c r="AI38" s="54"/>
      <c r="AJ38" s="55" t="n">
        <f aca="false">(AG38+AF38)-(U38+T38)</f>
        <v>-45620.7256944444</v>
      </c>
      <c r="AK38" s="1138"/>
      <c r="AL38" s="1154"/>
      <c r="AM38" s="1154"/>
      <c r="AN38" s="55" t="n">
        <f aca="false">(AL38+AK38)-(U38+T38)</f>
        <v>-45620.7256944444</v>
      </c>
      <c r="AO38" s="1135" t="n">
        <v>45622</v>
      </c>
      <c r="AP38" s="1136" t="n">
        <v>0.830555555555556</v>
      </c>
      <c r="AQ38" s="57" t="n">
        <f aca="false">(AP38+AO38)-(U38+T38)</f>
        <v>2.10486111111111</v>
      </c>
      <c r="AR38" s="1138" t="n">
        <v>45624</v>
      </c>
      <c r="AS38" s="1136" t="n">
        <v>0.613888888888889</v>
      </c>
      <c r="AT38" s="1157" t="s">
        <v>970</v>
      </c>
      <c r="AU38" s="59" t="n">
        <f aca="false">(AS38+AR38)-(U38+T38)</f>
        <v>3.88819444444444</v>
      </c>
      <c r="AV38" s="61"/>
      <c r="AW38" s="61"/>
      <c r="AX38" s="61" t="s">
        <v>90</v>
      </c>
      <c r="AY38" s="61" t="s">
        <v>123</v>
      </c>
      <c r="AZ38" s="61" t="s">
        <v>124</v>
      </c>
      <c r="BA38" s="1045" t="s">
        <v>1379</v>
      </c>
      <c r="BB38" s="1141" t="s">
        <v>1391</v>
      </c>
      <c r="BC38" s="1147" t="s">
        <v>1392</v>
      </c>
      <c r="BD38" s="1142" t="s">
        <v>698</v>
      </c>
      <c r="BE38" s="68" t="s">
        <v>64</v>
      </c>
      <c r="BF38" s="68"/>
      <c r="BR38" s="99"/>
      <c r="BS38" s="99"/>
      <c r="BT38" s="99"/>
      <c r="CC38" s="99"/>
      <c r="CD38" s="99"/>
      <c r="CE38" s="99"/>
      <c r="CF38" s="564" t="n">
        <f aca="false">CF37/CG34</f>
        <v>0.0952380952380952</v>
      </c>
      <c r="CG38" s="564" t="n">
        <f aca="false">CG37/CG34</f>
        <v>0.19047619047619</v>
      </c>
      <c r="CH38" s="564" t="n">
        <f aca="false">CH37/CG34</f>
        <v>0.142857142857143</v>
      </c>
      <c r="CI38" s="564" t="n">
        <f aca="false">CI37/CG34</f>
        <v>0.285714285714286</v>
      </c>
      <c r="CJ38" s="558"/>
      <c r="CK38" s="478"/>
      <c r="CL38" s="478"/>
      <c r="CM38" s="478"/>
      <c r="CN38" s="99"/>
      <c r="CO38" s="99"/>
      <c r="CP38" s="99"/>
      <c r="CQ38" s="562" t="s">
        <v>210</v>
      </c>
      <c r="CR38" s="1064" t="n">
        <v>3</v>
      </c>
      <c r="CS38" s="577" t="n">
        <f aca="false">CR38/CR40</f>
        <v>0.1875</v>
      </c>
      <c r="CT38" s="559"/>
      <c r="CU38" s="558"/>
      <c r="CV38" s="558"/>
      <c r="CW38" s="478"/>
      <c r="CX38" s="478"/>
      <c r="CY38" s="99"/>
      <c r="CZ38" s="478"/>
      <c r="DA38" s="478"/>
      <c r="DB38" s="478"/>
    </row>
    <row r="39" customFormat="false" ht="15" hidden="false" customHeight="true" outlineLevel="0" collapsed="false">
      <c r="A39" s="324"/>
      <c r="B39" s="430" t="n">
        <v>37</v>
      </c>
      <c r="C39" s="741" t="n">
        <v>3214</v>
      </c>
      <c r="D39" s="1132" t="n">
        <v>30329479</v>
      </c>
      <c r="E39" s="764" t="s">
        <v>49</v>
      </c>
      <c r="F39" s="764" t="s">
        <v>69</v>
      </c>
      <c r="G39" s="764" t="s">
        <v>80</v>
      </c>
      <c r="H39" s="764" t="s">
        <v>462</v>
      </c>
      <c r="I39" s="1133" t="n">
        <v>45620.4347222222</v>
      </c>
      <c r="J39" s="764" t="s">
        <v>51</v>
      </c>
      <c r="K39" s="1144" t="s">
        <v>48</v>
      </c>
      <c r="L39" s="1138" t="n">
        <v>45620</v>
      </c>
      <c r="M39" s="1136" t="n">
        <v>0.434722222222222</v>
      </c>
      <c r="N39" s="1137" t="s">
        <v>51</v>
      </c>
      <c r="O39" s="1135" t="n">
        <v>45620</v>
      </c>
      <c r="P39" s="1136" t="n">
        <v>0.434722222222222</v>
      </c>
      <c r="Q39" s="1135"/>
      <c r="R39" s="1136"/>
      <c r="S39" s="1148"/>
      <c r="T39" s="1138" t="n">
        <v>45620</v>
      </c>
      <c r="U39" s="1139" t="n">
        <v>0.6625</v>
      </c>
      <c r="V39" s="1148" t="s">
        <v>51</v>
      </c>
      <c r="W39" s="497" t="n">
        <f aca="false">(U39+T39)-(P39+O39)</f>
        <v>0.227777777777778</v>
      </c>
      <c r="X39" s="1138" t="n">
        <v>45621</v>
      </c>
      <c r="Y39" s="1153" t="n">
        <v>0.429861111111111</v>
      </c>
      <c r="Z39" s="1137" t="s">
        <v>51</v>
      </c>
      <c r="AA39" s="55" t="n">
        <f aca="false">(Y39+X39)-(U39+T39)</f>
        <v>0.767361111111111</v>
      </c>
      <c r="AB39" s="1138" t="n">
        <v>45622</v>
      </c>
      <c r="AC39" s="1139" t="n">
        <v>0.375</v>
      </c>
      <c r="AD39" s="1148" t="s">
        <v>970</v>
      </c>
      <c r="AE39" s="55" t="n">
        <f aca="false">(AC39+AB39)-(Y39+X39)</f>
        <v>0.945138888888889</v>
      </c>
      <c r="AF39" s="1138" t="n">
        <v>45622</v>
      </c>
      <c r="AG39" s="1139" t="n">
        <v>0.453472222222222</v>
      </c>
      <c r="AH39" s="1137" t="s">
        <v>51</v>
      </c>
      <c r="AI39" s="54" t="s">
        <v>1207</v>
      </c>
      <c r="AJ39" s="55" t="n">
        <f aca="false">(AG39+AF39)-(U39+T39)</f>
        <v>1.79097222222222</v>
      </c>
      <c r="AK39" s="1138"/>
      <c r="AL39" s="1154"/>
      <c r="AM39" s="1154"/>
      <c r="AN39" s="55" t="n">
        <f aca="false">(AL39+AK39)-(U39+T39)</f>
        <v>-45620.6625</v>
      </c>
      <c r="AO39" s="1135"/>
      <c r="AP39" s="1136"/>
      <c r="AQ39" s="57" t="n">
        <f aca="false">(AP39+AO39)-(U39+T39)</f>
        <v>-45620.6625</v>
      </c>
      <c r="AR39" s="1138"/>
      <c r="AS39" s="1136"/>
      <c r="AT39" s="1154"/>
      <c r="AU39" s="59" t="n">
        <f aca="false">(AS39+AR39)-(U39+T39)</f>
        <v>-45620.6625</v>
      </c>
      <c r="AV39" s="61"/>
      <c r="AW39" s="61"/>
      <c r="AX39" s="61" t="s">
        <v>90</v>
      </c>
      <c r="AY39" s="61" t="s">
        <v>91</v>
      </c>
      <c r="AZ39" s="61" t="s">
        <v>106</v>
      </c>
      <c r="BA39" s="1045" t="s">
        <v>159</v>
      </c>
      <c r="BB39" s="1141" t="s">
        <v>1393</v>
      </c>
      <c r="BC39" s="1147" t="s">
        <v>1394</v>
      </c>
      <c r="BD39" s="1142" t="s">
        <v>698</v>
      </c>
      <c r="BE39" s="68" t="s">
        <v>64</v>
      </c>
      <c r="BF39" s="68"/>
      <c r="BR39" s="99"/>
      <c r="BS39" s="99"/>
      <c r="BT39" s="99"/>
      <c r="CC39" s="99"/>
      <c r="CD39" s="99"/>
      <c r="CE39" s="99"/>
      <c r="CF39" s="557"/>
      <c r="CG39" s="557"/>
      <c r="CH39" s="557"/>
      <c r="CI39" s="557"/>
      <c r="CJ39" s="558"/>
      <c r="CK39" s="478"/>
      <c r="CL39" s="478"/>
      <c r="CM39" s="478"/>
      <c r="CN39" s="99"/>
      <c r="CO39" s="99"/>
      <c r="CP39" s="99"/>
      <c r="CQ39" s="562" t="s">
        <v>688</v>
      </c>
      <c r="CR39" s="1064" t="n">
        <v>1</v>
      </c>
      <c r="CS39" s="577" t="n">
        <f aca="false">CR39/CR40</f>
        <v>0.0625</v>
      </c>
      <c r="CT39" s="559"/>
      <c r="CU39" s="558"/>
      <c r="CV39" s="558"/>
      <c r="CW39" s="478"/>
      <c r="CX39" s="478"/>
      <c r="CY39" s="99"/>
      <c r="CZ39" s="478"/>
      <c r="DA39" s="478"/>
      <c r="DB39" s="478"/>
    </row>
    <row r="40" customFormat="false" ht="15" hidden="false" customHeight="true" outlineLevel="0" collapsed="false">
      <c r="A40" s="324"/>
      <c r="B40" s="430" t="n">
        <v>38</v>
      </c>
      <c r="C40" s="757" t="n">
        <v>3213</v>
      </c>
      <c r="D40" s="1132" t="n">
        <v>546668093</v>
      </c>
      <c r="E40" s="764" t="s">
        <v>53</v>
      </c>
      <c r="F40" s="764" t="s">
        <v>44</v>
      </c>
      <c r="G40" s="764" t="s">
        <v>45</v>
      </c>
      <c r="H40" s="764" t="s">
        <v>79</v>
      </c>
      <c r="I40" s="1133" t="n">
        <v>45620.6416666667</v>
      </c>
      <c r="J40" s="764" t="s">
        <v>970</v>
      </c>
      <c r="K40" s="1144" t="s">
        <v>48</v>
      </c>
      <c r="L40" s="1138" t="n">
        <v>45620</v>
      </c>
      <c r="M40" s="1136" t="n">
        <v>0.641666666666667</v>
      </c>
      <c r="N40" s="1137" t="s">
        <v>970</v>
      </c>
      <c r="O40" s="1135" t="n">
        <v>45620</v>
      </c>
      <c r="P40" s="1136" t="n">
        <v>0.641666666666667</v>
      </c>
      <c r="Q40" s="1135"/>
      <c r="R40" s="1136"/>
      <c r="S40" s="1137"/>
      <c r="T40" s="1138" t="n">
        <v>45620</v>
      </c>
      <c r="U40" s="1139" t="n">
        <v>0.645138888888889</v>
      </c>
      <c r="V40" s="1137" t="s">
        <v>970</v>
      </c>
      <c r="W40" s="497" t="n">
        <f aca="false">(U40+T40)-(P40+O40)</f>
        <v>0.00347222222222222</v>
      </c>
      <c r="X40" s="1138" t="n">
        <v>45621</v>
      </c>
      <c r="Y40" s="1153" t="n">
        <v>0.434722222222222</v>
      </c>
      <c r="Z40" s="1157" t="s">
        <v>51</v>
      </c>
      <c r="AA40" s="55" t="n">
        <f aca="false">(Y40+X40)-(U40+T40)</f>
        <v>0.789583333333333</v>
      </c>
      <c r="AB40" s="1138"/>
      <c r="AC40" s="1154"/>
      <c r="AD40" s="1154"/>
      <c r="AE40" s="55" t="n">
        <f aca="false">(AC40+AB40)-(Y40+X40)</f>
        <v>-45621.4347222222</v>
      </c>
      <c r="AF40" s="1138"/>
      <c r="AG40" s="1139"/>
      <c r="AH40" s="1157"/>
      <c r="AI40" s="54"/>
      <c r="AJ40" s="55" t="n">
        <f aca="false">(AG40+AF40)-(U40+T40)</f>
        <v>-45620.6451388889</v>
      </c>
      <c r="AK40" s="1138"/>
      <c r="AL40" s="1154"/>
      <c r="AM40" s="1154"/>
      <c r="AN40" s="55" t="n">
        <f aca="false">(AL40+AK40)-(U40+T40)</f>
        <v>-45620.6451388889</v>
      </c>
      <c r="AO40" s="1135" t="n">
        <v>45622</v>
      </c>
      <c r="AP40" s="1136" t="n">
        <v>0.56875</v>
      </c>
      <c r="AQ40" s="57" t="n">
        <f aca="false">(AP40+AO40)-(U40+T40)</f>
        <v>1.92361111111111</v>
      </c>
      <c r="AR40" s="1138" t="n">
        <v>45622</v>
      </c>
      <c r="AS40" s="1136" t="n">
        <v>0.375694444444445</v>
      </c>
      <c r="AT40" s="1157" t="s">
        <v>970</v>
      </c>
      <c r="AU40" s="59" t="n">
        <f aca="false">(AS40+AR40)-(U40+T40)</f>
        <v>1.73055555555556</v>
      </c>
      <c r="AV40" s="61"/>
      <c r="AW40" s="61"/>
      <c r="AX40" s="61" t="s">
        <v>578</v>
      </c>
      <c r="AY40" s="61" t="s">
        <v>110</v>
      </c>
      <c r="AZ40" s="618" t="s">
        <v>1215</v>
      </c>
      <c r="BA40" s="1045" t="s">
        <v>119</v>
      </c>
      <c r="BB40" s="1141" t="s">
        <v>1395</v>
      </c>
      <c r="BC40" s="1147" t="s">
        <v>1396</v>
      </c>
      <c r="BD40" s="1142" t="s">
        <v>698</v>
      </c>
      <c r="BE40" s="68" t="s">
        <v>64</v>
      </c>
      <c r="BF40" s="68"/>
      <c r="BR40" s="99"/>
      <c r="BS40" s="99"/>
      <c r="BT40" s="99"/>
      <c r="CC40" s="99"/>
      <c r="CD40" s="99"/>
      <c r="CE40" s="99"/>
      <c r="CF40" s="566" t="s">
        <v>189</v>
      </c>
      <c r="CG40" s="1064" t="n">
        <v>0</v>
      </c>
      <c r="CH40" s="556" t="n">
        <f aca="false">CG40/CG43</f>
        <v>0</v>
      </c>
      <c r="CI40" s="557"/>
      <c r="CJ40" s="558"/>
      <c r="CK40" s="478"/>
      <c r="CL40" s="478"/>
      <c r="CM40" s="478"/>
      <c r="CN40" s="99"/>
      <c r="CO40" s="99"/>
      <c r="CP40" s="99"/>
      <c r="CQ40" s="573" t="s">
        <v>139</v>
      </c>
      <c r="CR40" s="574" t="n">
        <f aca="false">CR37+CR38+CR39</f>
        <v>16</v>
      </c>
      <c r="CS40" s="575" t="n">
        <f aca="false">CS37+CS38+CS39</f>
        <v>1</v>
      </c>
      <c r="CT40" s="559"/>
      <c r="CU40" s="558"/>
      <c r="CV40" s="558"/>
      <c r="CW40" s="478"/>
      <c r="CX40" s="478"/>
      <c r="CY40" s="99"/>
      <c r="CZ40" s="478"/>
      <c r="DA40" s="478"/>
      <c r="DB40" s="478"/>
    </row>
    <row r="41" customFormat="false" ht="15" hidden="false" customHeight="true" outlineLevel="0" collapsed="false">
      <c r="A41" s="324"/>
      <c r="B41" s="436" t="n">
        <v>39</v>
      </c>
      <c r="C41" s="770" t="n">
        <v>3215</v>
      </c>
      <c r="D41" s="1132" t="n">
        <v>30329479</v>
      </c>
      <c r="E41" s="764" t="s">
        <v>49</v>
      </c>
      <c r="F41" s="764" t="s">
        <v>69</v>
      </c>
      <c r="G41" s="764" t="s">
        <v>54</v>
      </c>
      <c r="H41" s="764" t="s">
        <v>468</v>
      </c>
      <c r="I41" s="1133" t="n">
        <v>45620.6625</v>
      </c>
      <c r="J41" s="764" t="s">
        <v>51</v>
      </c>
      <c r="K41" s="1143" t="s">
        <v>52</v>
      </c>
      <c r="L41" s="1138" t="n">
        <v>45620</v>
      </c>
      <c r="M41" s="1136" t="n">
        <v>0.6625</v>
      </c>
      <c r="N41" s="1137" t="s">
        <v>51</v>
      </c>
      <c r="O41" s="1135" t="n">
        <v>45620</v>
      </c>
      <c r="P41" s="1136" t="n">
        <v>0.6625</v>
      </c>
      <c r="Q41" s="1135"/>
      <c r="R41" s="1136"/>
      <c r="S41" s="1148"/>
      <c r="T41" s="1138" t="n">
        <v>45620</v>
      </c>
      <c r="U41" s="1139" t="n">
        <v>0.665972222222222</v>
      </c>
      <c r="V41" s="1148" t="s">
        <v>51</v>
      </c>
      <c r="W41" s="497" t="n">
        <f aca="false">(U41+T41)-(P41+O41)</f>
        <v>0.00347222222222222</v>
      </c>
      <c r="X41" s="1138" t="n">
        <v>45620</v>
      </c>
      <c r="Y41" s="1153" t="n">
        <v>0.815972222222222</v>
      </c>
      <c r="Z41" s="1154" t="s">
        <v>970</v>
      </c>
      <c r="AA41" s="55" t="n">
        <f aca="false">(Y41+X41)-(U41+T41)</f>
        <v>0.15</v>
      </c>
      <c r="AB41" s="1138"/>
      <c r="AC41" s="1154"/>
      <c r="AD41" s="1154"/>
      <c r="AE41" s="55" t="n">
        <f aca="false">(AC41+AB41)-(Y41+X41)</f>
        <v>-45620.8159722222</v>
      </c>
      <c r="AF41" s="1138"/>
      <c r="AG41" s="1154"/>
      <c r="AH41" s="1154"/>
      <c r="AI41" s="54"/>
      <c r="AJ41" s="55" t="n">
        <f aca="false">(AG41+AF41)-(U41+T41)</f>
        <v>-45620.6659722222</v>
      </c>
      <c r="AK41" s="1138"/>
      <c r="AL41" s="1154"/>
      <c r="AM41" s="1154"/>
      <c r="AN41" s="55" t="n">
        <f aca="false">(AL41+AK41)-(U41+T41)</f>
        <v>-45620.6659722222</v>
      </c>
      <c r="AO41" s="1135" t="n">
        <v>45620</v>
      </c>
      <c r="AP41" s="1136" t="n">
        <v>0.995833333333333</v>
      </c>
      <c r="AQ41" s="57" t="n">
        <f aca="false">(AP41+AO41)-(U41+T41)</f>
        <v>0.329861111111111</v>
      </c>
      <c r="AR41" s="1138" t="n">
        <v>45621</v>
      </c>
      <c r="AS41" s="1136" t="n">
        <v>0.429861111111111</v>
      </c>
      <c r="AT41" s="1157" t="s">
        <v>51</v>
      </c>
      <c r="AU41" s="59" t="n">
        <f aca="false">(AS41+AR41)-(U41+T41)</f>
        <v>0.763888888888889</v>
      </c>
      <c r="AV41" s="61"/>
      <c r="AW41" s="61"/>
      <c r="AX41" s="61" t="s">
        <v>90</v>
      </c>
      <c r="AY41" s="61" t="s">
        <v>91</v>
      </c>
      <c r="AZ41" s="61" t="s">
        <v>92</v>
      </c>
      <c r="BA41" s="1045" t="s">
        <v>93</v>
      </c>
      <c r="BB41" s="1141" t="s">
        <v>1397</v>
      </c>
      <c r="BC41" s="1147" t="s">
        <v>1398</v>
      </c>
      <c r="BD41" s="1142" t="s">
        <v>698</v>
      </c>
      <c r="BE41" s="68" t="s">
        <v>64</v>
      </c>
      <c r="BF41" s="68"/>
      <c r="BR41" s="99"/>
      <c r="BS41" s="99"/>
      <c r="BT41" s="99"/>
      <c r="CC41" s="99"/>
      <c r="CD41" s="99"/>
      <c r="CE41" s="99"/>
      <c r="CF41" s="562" t="s">
        <v>193</v>
      </c>
      <c r="CG41" s="1064" t="n">
        <v>21</v>
      </c>
      <c r="CH41" s="556" t="n">
        <f aca="false">CG41/CG43</f>
        <v>1</v>
      </c>
      <c r="CI41" s="572"/>
      <c r="CJ41" s="565"/>
      <c r="CK41" s="478"/>
      <c r="CL41" s="478"/>
      <c r="CM41" s="478"/>
      <c r="CN41" s="99"/>
      <c r="CO41" s="99"/>
      <c r="CP41" s="99"/>
      <c r="CT41" s="99"/>
      <c r="CU41" s="99"/>
      <c r="CV41" s="99"/>
      <c r="CW41" s="478"/>
      <c r="CX41" s="478"/>
      <c r="CY41" s="99"/>
      <c r="CZ41" s="478"/>
      <c r="DA41" s="478"/>
      <c r="DB41" s="478"/>
    </row>
    <row r="42" customFormat="false" ht="15" hidden="false" customHeight="true" outlineLevel="0" collapsed="false">
      <c r="A42" s="324"/>
      <c r="B42" s="430" t="n">
        <v>40</v>
      </c>
      <c r="C42" s="741" t="n">
        <v>3216</v>
      </c>
      <c r="D42" s="1132" t="n">
        <v>1396563</v>
      </c>
      <c r="E42" s="764" t="s">
        <v>49</v>
      </c>
      <c r="F42" s="764" t="s">
        <v>44</v>
      </c>
      <c r="G42" s="764" t="s">
        <v>45</v>
      </c>
      <c r="H42" s="764" t="s">
        <v>50</v>
      </c>
      <c r="I42" s="1133" t="n">
        <v>45620.6659722222</v>
      </c>
      <c r="J42" s="764" t="s">
        <v>51</v>
      </c>
      <c r="K42" s="1144" t="s">
        <v>48</v>
      </c>
      <c r="L42" s="1138" t="n">
        <v>45620</v>
      </c>
      <c r="M42" s="1136" t="n">
        <v>0.665972222222222</v>
      </c>
      <c r="N42" s="1137" t="s">
        <v>51</v>
      </c>
      <c r="O42" s="1135" t="n">
        <v>45620</v>
      </c>
      <c r="P42" s="1136" t="n">
        <v>0.665972222222222</v>
      </c>
      <c r="Q42" s="1135"/>
      <c r="R42" s="1136"/>
      <c r="S42" s="1148"/>
      <c r="T42" s="1138" t="n">
        <v>45620</v>
      </c>
      <c r="U42" s="1139" t="n">
        <v>0.684027777777778</v>
      </c>
      <c r="V42" s="1148" t="s">
        <v>51</v>
      </c>
      <c r="W42" s="497" t="n">
        <f aca="false">(U42+T42)-(P42+O42)</f>
        <v>0.0180555555555556</v>
      </c>
      <c r="X42" s="1138" t="n">
        <v>45621</v>
      </c>
      <c r="Y42" s="1153" t="n">
        <v>0.429861111111111</v>
      </c>
      <c r="Z42" s="1154" t="s">
        <v>51</v>
      </c>
      <c r="AA42" s="55" t="n">
        <f aca="false">(Y42+X42)-(U42+T42)</f>
        <v>0.745833333333333</v>
      </c>
      <c r="AB42" s="1138"/>
      <c r="AC42" s="1154"/>
      <c r="AD42" s="1154"/>
      <c r="AE42" s="55" t="n">
        <f aca="false">(AC42+AB42)-(Y42+X42)</f>
        <v>-45621.4298611111</v>
      </c>
      <c r="AF42" s="1138"/>
      <c r="AG42" s="1154"/>
      <c r="AH42" s="1154"/>
      <c r="AI42" s="54"/>
      <c r="AJ42" s="55" t="n">
        <f aca="false">(AG42+AF42)-(U42+T42)</f>
        <v>-45620.6840277778</v>
      </c>
      <c r="AK42" s="1138"/>
      <c r="AL42" s="1154"/>
      <c r="AM42" s="1154"/>
      <c r="AN42" s="55" t="n">
        <f aca="false">(AL42+AK42)-(U42+T42)</f>
        <v>-45620.6840277778</v>
      </c>
      <c r="AO42" s="1135" t="n">
        <v>45621</v>
      </c>
      <c r="AP42" s="1136" t="n">
        <v>0.695833333333333</v>
      </c>
      <c r="AQ42" s="57" t="n">
        <f aca="false">(AP42+AO42)-(U42+T42)</f>
        <v>1.01180555555556</v>
      </c>
      <c r="AR42" s="1138" t="n">
        <v>45622</v>
      </c>
      <c r="AS42" s="1136" t="n">
        <v>0.375</v>
      </c>
      <c r="AT42" s="1157" t="s">
        <v>970</v>
      </c>
      <c r="AU42" s="59" t="n">
        <f aca="false">(AS42+AR42)-(U42+T42)</f>
        <v>1.69097222222222</v>
      </c>
      <c r="AV42" s="61"/>
      <c r="AW42" s="61"/>
      <c r="AX42" s="61" t="s">
        <v>58</v>
      </c>
      <c r="AY42" s="61" t="s">
        <v>572</v>
      </c>
      <c r="AZ42" s="1052" t="s">
        <v>60</v>
      </c>
      <c r="BA42" s="1045" t="s">
        <v>61</v>
      </c>
      <c r="BB42" s="1141" t="s">
        <v>1399</v>
      </c>
      <c r="BC42" s="1147" t="s">
        <v>1400</v>
      </c>
      <c r="BD42" s="1142" t="s">
        <v>698</v>
      </c>
      <c r="BE42" s="68" t="s">
        <v>64</v>
      </c>
      <c r="BF42" s="68"/>
      <c r="BR42" s="99"/>
      <c r="BS42" s="99"/>
      <c r="BT42" s="99"/>
      <c r="CC42" s="99"/>
      <c r="CD42" s="99"/>
      <c r="CE42" s="99"/>
      <c r="CF42" s="562" t="s">
        <v>199</v>
      </c>
      <c r="CG42" s="1064" t="n">
        <v>0</v>
      </c>
      <c r="CH42" s="556" t="n">
        <f aca="false">CG42/CG43</f>
        <v>0</v>
      </c>
      <c r="CI42" s="572"/>
      <c r="CJ42" s="478"/>
      <c r="CK42" s="478"/>
      <c r="CL42" s="478"/>
      <c r="CM42" s="478"/>
      <c r="CN42" s="99"/>
      <c r="CO42" s="99"/>
      <c r="CP42" s="99"/>
      <c r="CT42" s="99"/>
      <c r="CU42" s="99"/>
      <c r="CV42" s="99"/>
      <c r="CW42" s="478"/>
      <c r="CX42" s="478"/>
      <c r="CY42" s="99"/>
      <c r="CZ42" s="478"/>
      <c r="DA42" s="478"/>
      <c r="DB42" s="478"/>
    </row>
    <row r="43" customFormat="false" ht="17.25" hidden="false" customHeight="true" outlineLevel="0" collapsed="false">
      <c r="A43" s="324"/>
      <c r="B43" s="430" t="n">
        <v>41</v>
      </c>
      <c r="C43" s="770" t="n">
        <v>3217</v>
      </c>
      <c r="D43" s="1132" t="n">
        <v>30356775</v>
      </c>
      <c r="E43" s="764" t="s">
        <v>43</v>
      </c>
      <c r="F43" s="764" t="s">
        <v>44</v>
      </c>
      <c r="G43" s="764" t="s">
        <v>45</v>
      </c>
      <c r="H43" s="764" t="s">
        <v>46</v>
      </c>
      <c r="I43" s="1133" t="n">
        <v>45620.6951388889</v>
      </c>
      <c r="J43" s="764" t="s">
        <v>51</v>
      </c>
      <c r="K43" s="1143" t="s">
        <v>52</v>
      </c>
      <c r="L43" s="1138" t="n">
        <v>45620</v>
      </c>
      <c r="M43" s="1136" t="n">
        <v>0.695138888888889</v>
      </c>
      <c r="N43" s="1137" t="s">
        <v>51</v>
      </c>
      <c r="O43" s="1135" t="n">
        <v>45620</v>
      </c>
      <c r="P43" s="1136" t="n">
        <v>0.695138888888889</v>
      </c>
      <c r="Q43" s="1135"/>
      <c r="R43" s="1136"/>
      <c r="S43" s="1148"/>
      <c r="T43" s="1138" t="n">
        <v>45620</v>
      </c>
      <c r="U43" s="1139" t="n">
        <v>0.698611111111111</v>
      </c>
      <c r="V43" s="1148" t="s">
        <v>51</v>
      </c>
      <c r="W43" s="497" t="n">
        <f aca="false">(U43+T43)-(P43+O43)</f>
        <v>0.00347222222222222</v>
      </c>
      <c r="X43" s="1138"/>
      <c r="Y43" s="1154"/>
      <c r="Z43" s="1157"/>
      <c r="AA43" s="55" t="n">
        <f aca="false">(Y43+X43)-(U43+T43)</f>
        <v>-45620.6986111111</v>
      </c>
      <c r="AB43" s="1138"/>
      <c r="AC43" s="1154"/>
      <c r="AD43" s="1154"/>
      <c r="AE43" s="55" t="n">
        <f aca="false">(AC43+AB43)-(Y43+X43)</f>
        <v>0</v>
      </c>
      <c r="AF43" s="1138"/>
      <c r="AG43" s="1154"/>
      <c r="AH43" s="1154"/>
      <c r="AI43" s="54"/>
      <c r="AJ43" s="55" t="n">
        <f aca="false">(AG43+AF43)-(U43+T43)</f>
        <v>-45620.6986111111</v>
      </c>
      <c r="AK43" s="1138"/>
      <c r="AL43" s="1154"/>
      <c r="AM43" s="1154"/>
      <c r="AN43" s="55" t="n">
        <f aca="false">(AL43+AK43)-(U43+T43)</f>
        <v>-45620.6986111111</v>
      </c>
      <c r="AO43" s="1135" t="n">
        <v>45620</v>
      </c>
      <c r="AP43" s="1136" t="n">
        <v>0.768055555555556</v>
      </c>
      <c r="AQ43" s="57" t="n">
        <f aca="false">(AP43+AO43)-(U43+T43)</f>
        <v>0.0694444444444445</v>
      </c>
      <c r="AR43" s="1138" t="n">
        <v>45621</v>
      </c>
      <c r="AS43" s="1136" t="n">
        <v>0.430555555555556</v>
      </c>
      <c r="AT43" s="1148" t="s">
        <v>51</v>
      </c>
      <c r="AU43" s="59" t="n">
        <f aca="false">(AS43+AR43)-(U43+T43)</f>
        <v>0.731944444444444</v>
      </c>
      <c r="AV43" s="61"/>
      <c r="AW43" s="61"/>
      <c r="AX43" s="61" t="s">
        <v>90</v>
      </c>
      <c r="AY43" s="61" t="s">
        <v>91</v>
      </c>
      <c r="AZ43" s="61" t="s">
        <v>92</v>
      </c>
      <c r="BA43" s="1045" t="s">
        <v>636</v>
      </c>
      <c r="BB43" s="1141" t="s">
        <v>1401</v>
      </c>
      <c r="BC43" s="1147" t="s">
        <v>1402</v>
      </c>
      <c r="BD43" s="1142" t="s">
        <v>698</v>
      </c>
      <c r="BE43" s="68" t="s">
        <v>64</v>
      </c>
      <c r="BF43" s="68"/>
      <c r="BR43" s="99"/>
      <c r="BS43" s="99"/>
      <c r="BT43" s="99"/>
      <c r="CC43" s="99"/>
      <c r="CD43" s="99"/>
      <c r="CE43" s="99"/>
      <c r="CF43" s="573" t="s">
        <v>139</v>
      </c>
      <c r="CG43" s="574" t="n">
        <f aca="false">CG40+CG41+CG42</f>
        <v>21</v>
      </c>
      <c r="CH43" s="575" t="n">
        <f aca="false">SUM(CH40:CH42)</f>
        <v>1</v>
      </c>
      <c r="CI43" s="559"/>
      <c r="CJ43" s="478"/>
      <c r="CK43" s="478"/>
      <c r="CL43" s="478"/>
      <c r="CM43" s="478"/>
      <c r="CN43" s="99"/>
      <c r="CO43" s="99"/>
      <c r="CP43" s="99"/>
      <c r="CQ43" s="99"/>
      <c r="CR43" s="99"/>
      <c r="CS43" s="99"/>
      <c r="CT43" s="99"/>
      <c r="CU43" s="99"/>
      <c r="CV43" s="99"/>
      <c r="CW43" s="478"/>
      <c r="CX43" s="478"/>
      <c r="CY43" s="99"/>
      <c r="CZ43" s="478"/>
      <c r="DA43" s="478"/>
      <c r="DB43" s="478"/>
    </row>
    <row r="44" customFormat="false" ht="15" hidden="false" customHeight="true" outlineLevel="0" collapsed="false">
      <c r="A44" s="324"/>
      <c r="B44" s="430" t="n">
        <v>42</v>
      </c>
      <c r="C44" s="741" t="n">
        <v>3219</v>
      </c>
      <c r="D44" s="1132" t="n">
        <v>30182887</v>
      </c>
      <c r="E44" s="764" t="s">
        <v>53</v>
      </c>
      <c r="F44" s="764" t="s">
        <v>44</v>
      </c>
      <c r="G44" s="764" t="s">
        <v>54</v>
      </c>
      <c r="H44" s="764" t="s">
        <v>597</v>
      </c>
      <c r="I44" s="1133" t="n">
        <v>45620.8041666667</v>
      </c>
      <c r="J44" s="764" t="s">
        <v>970</v>
      </c>
      <c r="K44" s="1134" t="s">
        <v>67</v>
      </c>
      <c r="L44" s="1138" t="n">
        <v>45620</v>
      </c>
      <c r="M44" s="1136" t="n">
        <v>0.789583333333333</v>
      </c>
      <c r="N44" s="1137" t="s">
        <v>970</v>
      </c>
      <c r="O44" s="1135" t="n">
        <v>45620</v>
      </c>
      <c r="P44" s="1136" t="n">
        <v>0.304166666666667</v>
      </c>
      <c r="Q44" s="1135" t="n">
        <v>45620</v>
      </c>
      <c r="R44" s="1136" t="n">
        <v>0.833333333333333</v>
      </c>
      <c r="S44" s="1137" t="s">
        <v>970</v>
      </c>
      <c r="T44" s="1138" t="n">
        <v>45620</v>
      </c>
      <c r="U44" s="1139" t="n">
        <v>0.834722222222222</v>
      </c>
      <c r="V44" s="1137" t="s">
        <v>970</v>
      </c>
      <c r="W44" s="497" t="n">
        <f aca="false">(U44+T44)-(P44+O44)</f>
        <v>0.530555555555556</v>
      </c>
      <c r="X44" s="1138" t="n">
        <v>45621</v>
      </c>
      <c r="Y44" s="1153" t="n">
        <v>0.435416666666667</v>
      </c>
      <c r="Z44" s="1157" t="s">
        <v>51</v>
      </c>
      <c r="AA44" s="55" t="n">
        <f aca="false">(Y44+X44)-(U44+T44)</f>
        <v>0.600694444444444</v>
      </c>
      <c r="AB44" s="1138" t="n">
        <v>45622</v>
      </c>
      <c r="AC44" s="1153" t="n">
        <v>0.374305555555556</v>
      </c>
      <c r="AD44" s="1148" t="s">
        <v>970</v>
      </c>
      <c r="AE44" s="55" t="n">
        <f aca="false">(AC44+AB44)-(Y44+X44)</f>
        <v>0.938888888888889</v>
      </c>
      <c r="AF44" s="1138" t="n">
        <v>45623</v>
      </c>
      <c r="AG44" s="1153" t="n">
        <v>0.640277777777778</v>
      </c>
      <c r="AH44" s="1137" t="s">
        <v>77</v>
      </c>
      <c r="AI44" s="54" t="s">
        <v>1207</v>
      </c>
      <c r="AJ44" s="55" t="n">
        <f aca="false">(AG44+AF44)-(U44+T44)</f>
        <v>2.80555555555556</v>
      </c>
      <c r="AK44" s="1138"/>
      <c r="AL44" s="1154"/>
      <c r="AM44" s="1154"/>
      <c r="AN44" s="55" t="n">
        <f aca="false">(AL44+AK44)-(U44+T44)</f>
        <v>-45620.8347222222</v>
      </c>
      <c r="AO44" s="1135" t="n">
        <v>45704</v>
      </c>
      <c r="AP44" s="1136" t="n">
        <v>0.65</v>
      </c>
      <c r="AQ44" s="57" t="n">
        <f aca="false">(AP44+AO44)-(U44+T44)</f>
        <v>83.8152777777778</v>
      </c>
      <c r="AR44" s="1138"/>
      <c r="AS44" s="1136"/>
      <c r="AT44" s="1157"/>
      <c r="AU44" s="59" t="n">
        <f aca="false">(AS44+AR44)-(U44+T44)</f>
        <v>-45620.8347222222</v>
      </c>
      <c r="AV44" s="61"/>
      <c r="AW44" s="61" t="s">
        <v>1403</v>
      </c>
      <c r="AX44" s="61" t="s">
        <v>90</v>
      </c>
      <c r="AY44" s="61" t="s">
        <v>91</v>
      </c>
      <c r="AZ44" s="61" t="s">
        <v>92</v>
      </c>
      <c r="BA44" s="1045" t="s">
        <v>93</v>
      </c>
      <c r="BB44" s="1141" t="s">
        <v>1404</v>
      </c>
      <c r="BC44" s="1160" t="s">
        <v>1405</v>
      </c>
      <c r="BD44" s="1149" t="s">
        <v>21</v>
      </c>
      <c r="BE44" s="68" t="s">
        <v>64</v>
      </c>
      <c r="BF44" s="68"/>
      <c r="BR44" s="99"/>
      <c r="BS44" s="99"/>
      <c r="BT44" s="99"/>
      <c r="CC44" s="99"/>
      <c r="CD44" s="99"/>
      <c r="CE44" s="99"/>
      <c r="CF44" s="562" t="s">
        <v>206</v>
      </c>
      <c r="CG44" s="1064" t="n">
        <v>14</v>
      </c>
      <c r="CH44" s="577" t="n">
        <f aca="false">CG44/CG47</f>
        <v>0.666666666666667</v>
      </c>
      <c r="CI44" s="559"/>
      <c r="CJ44" s="478"/>
      <c r="CK44" s="478"/>
      <c r="CL44" s="478"/>
      <c r="CM44" s="478"/>
      <c r="CN44" s="99"/>
      <c r="CO44" s="99"/>
      <c r="CP44" s="99"/>
      <c r="CQ44" s="99"/>
      <c r="CR44" s="99"/>
      <c r="CS44" s="99"/>
      <c r="CT44" s="99"/>
      <c r="CU44" s="99"/>
      <c r="CV44" s="99"/>
      <c r="CW44" s="478"/>
      <c r="CX44" s="478"/>
      <c r="CY44" s="478"/>
      <c r="CZ44" s="478"/>
      <c r="DA44" s="478"/>
      <c r="DB44" s="478"/>
    </row>
    <row r="45" customFormat="false" ht="15" hidden="false" customHeight="true" outlineLevel="0" collapsed="false">
      <c r="A45" s="324"/>
      <c r="B45" s="436" t="n">
        <v>43</v>
      </c>
      <c r="C45" s="757" t="n">
        <v>3220</v>
      </c>
      <c r="D45" s="1132" t="n">
        <v>30164268</v>
      </c>
      <c r="E45" s="764" t="s">
        <v>53</v>
      </c>
      <c r="F45" s="764" t="s">
        <v>44</v>
      </c>
      <c r="G45" s="764" t="s">
        <v>45</v>
      </c>
      <c r="H45" s="764" t="s">
        <v>79</v>
      </c>
      <c r="I45" s="1133" t="n">
        <v>45621.4597222222</v>
      </c>
      <c r="J45" s="764" t="s">
        <v>51</v>
      </c>
      <c r="K45" s="1143" t="s">
        <v>52</v>
      </c>
      <c r="L45" s="1138" t="n">
        <v>45621</v>
      </c>
      <c r="M45" s="1136" t="n">
        <v>0.449305555555556</v>
      </c>
      <c r="N45" s="1137" t="s">
        <v>51</v>
      </c>
      <c r="O45" s="1135" t="n">
        <v>45621</v>
      </c>
      <c r="P45" s="1136" t="n">
        <v>0.459722222222222</v>
      </c>
      <c r="Q45" s="1135" t="n">
        <v>45621</v>
      </c>
      <c r="R45" s="1136" t="n">
        <v>0.513888888888889</v>
      </c>
      <c r="S45" s="1148" t="s">
        <v>51</v>
      </c>
      <c r="T45" s="1138" t="n">
        <v>45621</v>
      </c>
      <c r="U45" s="1139" t="n">
        <v>0.513888888888889</v>
      </c>
      <c r="V45" s="1148" t="s">
        <v>51</v>
      </c>
      <c r="W45" s="497" t="n">
        <f aca="false">(U45+T45)-(P45+O45)</f>
        <v>0.0541666666666667</v>
      </c>
      <c r="X45" s="1138"/>
      <c r="Y45" s="1153"/>
      <c r="Z45" s="1154"/>
      <c r="AA45" s="55" t="n">
        <f aca="false">(Y45+X45)-(U45+T45)</f>
        <v>-45621.5138888889</v>
      </c>
      <c r="AB45" s="1138"/>
      <c r="AC45" s="1139"/>
      <c r="AD45" s="1137"/>
      <c r="AE45" s="55" t="n">
        <f aca="false">(AC45+AB45)-(Y45+X45)</f>
        <v>0</v>
      </c>
      <c r="AF45" s="1138"/>
      <c r="AG45" s="1139"/>
      <c r="AH45" s="1154"/>
      <c r="AI45" s="54"/>
      <c r="AJ45" s="55" t="n">
        <f aca="false">(AG45+AF45)-(U45+T45)</f>
        <v>-45621.5138888889</v>
      </c>
      <c r="AK45" s="1138"/>
      <c r="AL45" s="1154"/>
      <c r="AM45" s="1154"/>
      <c r="AN45" s="55" t="n">
        <f aca="false">(AL45+AK45)-(U45+T45)</f>
        <v>-45621.5138888889</v>
      </c>
      <c r="AO45" s="1135" t="n">
        <v>45621</v>
      </c>
      <c r="AP45" s="1136" t="n">
        <v>0.629166666666667</v>
      </c>
      <c r="AQ45" s="57" t="n">
        <f aca="false">(AP45+AO45)-(U45+T45)</f>
        <v>0.115277777777778</v>
      </c>
      <c r="AR45" s="1138" t="n">
        <v>45622</v>
      </c>
      <c r="AS45" s="1136" t="n">
        <v>0.377083333333333</v>
      </c>
      <c r="AT45" s="1157" t="s">
        <v>970</v>
      </c>
      <c r="AU45" s="59" t="n">
        <f aca="false">(AS45+AR45)-(U45+T45)</f>
        <v>0.863194444444445</v>
      </c>
      <c r="AV45" s="61"/>
      <c r="AW45" s="61"/>
      <c r="AX45" s="61" t="s">
        <v>90</v>
      </c>
      <c r="AY45" s="61" t="s">
        <v>91</v>
      </c>
      <c r="AZ45" s="61" t="s">
        <v>92</v>
      </c>
      <c r="BA45" s="1045" t="s">
        <v>636</v>
      </c>
      <c r="BB45" s="1141" t="s">
        <v>1406</v>
      </c>
      <c r="BC45" s="1147" t="s">
        <v>1407</v>
      </c>
      <c r="BD45" s="1142" t="s">
        <v>698</v>
      </c>
      <c r="BE45" s="68" t="s">
        <v>64</v>
      </c>
      <c r="BF45" s="68"/>
      <c r="BR45" s="99"/>
      <c r="BS45" s="99"/>
      <c r="BT45" s="99"/>
      <c r="CC45" s="99"/>
      <c r="CD45" s="99"/>
      <c r="CE45" s="99"/>
      <c r="CF45" s="562" t="s">
        <v>210</v>
      </c>
      <c r="CG45" s="1064" t="n">
        <v>7</v>
      </c>
      <c r="CH45" s="577" t="n">
        <f aca="false">CG45/CG47</f>
        <v>0.333333333333333</v>
      </c>
      <c r="CI45" s="559"/>
      <c r="CJ45" s="478"/>
      <c r="CK45" s="478"/>
      <c r="CL45" s="478"/>
      <c r="CM45" s="478"/>
      <c r="CN45" s="478"/>
      <c r="CO45" s="99"/>
      <c r="CP45" s="99"/>
      <c r="CQ45" s="99"/>
      <c r="CR45" s="99"/>
      <c r="CS45" s="99"/>
      <c r="CT45" s="99"/>
      <c r="CU45" s="99"/>
      <c r="CV45" s="478"/>
      <c r="CW45" s="478"/>
      <c r="CX45" s="478"/>
      <c r="CY45" s="478"/>
      <c r="CZ45" s="478"/>
      <c r="DA45" s="478"/>
      <c r="DB45" s="478"/>
    </row>
    <row r="46" customFormat="false" ht="14.25" hidden="false" customHeight="true" outlineLevel="0" collapsed="false">
      <c r="A46" s="324"/>
      <c r="B46" s="430" t="n">
        <v>44</v>
      </c>
      <c r="C46" s="741" t="n">
        <v>3226</v>
      </c>
      <c r="D46" s="1132" t="n">
        <v>50333</v>
      </c>
      <c r="E46" s="764" t="s">
        <v>56</v>
      </c>
      <c r="F46" s="764" t="s">
        <v>44</v>
      </c>
      <c r="G46" s="764" t="s">
        <v>54</v>
      </c>
      <c r="H46" s="764" t="s">
        <v>597</v>
      </c>
      <c r="I46" s="1133" t="n">
        <v>45621.8958333333</v>
      </c>
      <c r="J46" s="764" t="s">
        <v>970</v>
      </c>
      <c r="K46" s="1144" t="s">
        <v>48</v>
      </c>
      <c r="L46" s="1138" t="n">
        <v>45621</v>
      </c>
      <c r="M46" s="1136" t="n">
        <v>0.713888888888889</v>
      </c>
      <c r="N46" s="1137" t="s">
        <v>970</v>
      </c>
      <c r="O46" s="1135" t="n">
        <v>45621</v>
      </c>
      <c r="P46" s="1136" t="n">
        <v>0.895833333333333</v>
      </c>
      <c r="Q46" s="1135" t="n">
        <v>45622</v>
      </c>
      <c r="R46" s="1136" t="n">
        <v>0.886111111111111</v>
      </c>
      <c r="S46" s="1157" t="s">
        <v>970</v>
      </c>
      <c r="T46" s="1138" t="n">
        <v>45622</v>
      </c>
      <c r="U46" s="1139" t="n">
        <v>0.888194444444444</v>
      </c>
      <c r="V46" s="1157" t="s">
        <v>970</v>
      </c>
      <c r="W46" s="497" t="n">
        <f aca="false">(U46+T46)-(P46+O46)</f>
        <v>0.992361111111111</v>
      </c>
      <c r="X46" s="1138" t="n">
        <v>45623</v>
      </c>
      <c r="Y46" s="1153" t="n">
        <v>0.640277777777778</v>
      </c>
      <c r="Z46" s="1137" t="s">
        <v>77</v>
      </c>
      <c r="AA46" s="55" t="n">
        <f aca="false">(Y46+X46)-(U46+T46)</f>
        <v>0.752083333333333</v>
      </c>
      <c r="AB46" s="1138" t="n">
        <v>45624</v>
      </c>
      <c r="AC46" s="1139" t="n">
        <v>0.590277777777778</v>
      </c>
      <c r="AD46" s="1148" t="s">
        <v>970</v>
      </c>
      <c r="AE46" s="55" t="n">
        <f aca="false">(AC46+AB46)-(Y46+X46)</f>
        <v>0.95</v>
      </c>
      <c r="AF46" s="1138" t="n">
        <v>45624</v>
      </c>
      <c r="AG46" s="1139" t="n">
        <v>0.865277777777778</v>
      </c>
      <c r="AH46" s="1148" t="s">
        <v>970</v>
      </c>
      <c r="AI46" s="54" t="s">
        <v>1207</v>
      </c>
      <c r="AJ46" s="55" t="n">
        <f aca="false">(AG46+AF46)-(U46+T46)</f>
        <v>1.97708333333333</v>
      </c>
      <c r="AK46" s="1138"/>
      <c r="AL46" s="1154"/>
      <c r="AM46" s="1154"/>
      <c r="AN46" s="55" t="n">
        <f aca="false">(AL46+AK46)-(U46+T46)</f>
        <v>-45622.8881944444</v>
      </c>
      <c r="AO46" s="1135" t="n">
        <v>45624</v>
      </c>
      <c r="AP46" s="1136" t="n">
        <v>0.631944444444444</v>
      </c>
      <c r="AQ46" s="57" t="n">
        <f aca="false">(AP46+AO46)-(U46+T46)</f>
        <v>1.74375</v>
      </c>
      <c r="AR46" s="1138"/>
      <c r="AS46" s="1136"/>
      <c r="AT46" s="1154"/>
      <c r="AU46" s="59" t="n">
        <f aca="false">(AS46+AR46)-(U46+T46)</f>
        <v>-45622.8881944444</v>
      </c>
      <c r="AV46" s="61"/>
      <c r="AW46" s="61" t="s">
        <v>1408</v>
      </c>
      <c r="AX46" s="61" t="s">
        <v>578</v>
      </c>
      <c r="AY46" s="61" t="s">
        <v>110</v>
      </c>
      <c r="AZ46" s="618" t="s">
        <v>1215</v>
      </c>
      <c r="BA46" s="1045" t="s">
        <v>209</v>
      </c>
      <c r="BB46" s="1141" t="s">
        <v>1409</v>
      </c>
      <c r="BC46" s="1147" t="s">
        <v>1410</v>
      </c>
      <c r="BD46" s="1149" t="s">
        <v>21</v>
      </c>
      <c r="BE46" s="68" t="s">
        <v>64</v>
      </c>
      <c r="BF46" s="68"/>
      <c r="BR46" s="99"/>
      <c r="BS46" s="99"/>
      <c r="BT46" s="99"/>
      <c r="CC46" s="99"/>
      <c r="CD46" s="99"/>
      <c r="CE46" s="99"/>
      <c r="CF46" s="562" t="s">
        <v>688</v>
      </c>
      <c r="CG46" s="1064" t="n">
        <v>0</v>
      </c>
      <c r="CH46" s="577" t="n">
        <f aca="false">CG46/CG47</f>
        <v>0</v>
      </c>
      <c r="CI46" s="559"/>
      <c r="CJ46" s="478"/>
      <c r="CK46" s="478"/>
      <c r="CL46" s="478"/>
      <c r="CM46" s="478"/>
      <c r="CN46" s="478"/>
      <c r="CO46" s="99"/>
      <c r="CP46" s="99"/>
      <c r="CQ46" s="99"/>
      <c r="CR46" s="99"/>
      <c r="CS46" s="99"/>
      <c r="CT46" s="99"/>
      <c r="CU46" s="99"/>
      <c r="CV46" s="478"/>
      <c r="CW46" s="478"/>
      <c r="CX46" s="478"/>
      <c r="CY46" s="478"/>
    </row>
    <row r="47" customFormat="false" ht="15" hidden="false" customHeight="true" outlineLevel="0" collapsed="false">
      <c r="A47" s="324"/>
      <c r="B47" s="436" t="n">
        <v>45</v>
      </c>
      <c r="C47" s="757" t="n">
        <v>3231</v>
      </c>
      <c r="D47" s="1132" t="n">
        <v>30338139</v>
      </c>
      <c r="E47" s="764" t="s">
        <v>53</v>
      </c>
      <c r="F47" s="764" t="s">
        <v>44</v>
      </c>
      <c r="G47" s="764" t="s">
        <v>45</v>
      </c>
      <c r="H47" s="764" t="s">
        <v>46</v>
      </c>
      <c r="I47" s="1133" t="n">
        <v>45622.5201388889</v>
      </c>
      <c r="J47" s="764" t="s">
        <v>970</v>
      </c>
      <c r="K47" s="1143" t="s">
        <v>52</v>
      </c>
      <c r="L47" s="1138" t="n">
        <v>45622</v>
      </c>
      <c r="M47" s="1136" t="n">
        <v>0.514583333333333</v>
      </c>
      <c r="N47" s="1137" t="s">
        <v>970</v>
      </c>
      <c r="O47" s="1135" t="n">
        <v>45622</v>
      </c>
      <c r="P47" s="1136" t="n">
        <v>0.520138888888889</v>
      </c>
      <c r="Q47" s="1135" t="n">
        <v>45623</v>
      </c>
      <c r="R47" s="1136" t="n">
        <v>0.675694444444444</v>
      </c>
      <c r="S47" s="1157" t="s">
        <v>970</v>
      </c>
      <c r="T47" s="1138" t="n">
        <v>45623</v>
      </c>
      <c r="U47" s="1139" t="n">
        <v>0.676388888888889</v>
      </c>
      <c r="V47" s="1157" t="s">
        <v>970</v>
      </c>
      <c r="W47" s="497" t="n">
        <f aca="false">(U47+T47)-(P47+O47)</f>
        <v>1.15625</v>
      </c>
      <c r="X47" s="1138"/>
      <c r="Y47" s="1153"/>
      <c r="Z47" s="1157"/>
      <c r="AA47" s="55" t="n">
        <f aca="false">(Y47+X47)-(U47+T47)</f>
        <v>-45623.6763888889</v>
      </c>
      <c r="AB47" s="1138"/>
      <c r="AC47" s="1154"/>
      <c r="AD47" s="1154"/>
      <c r="AE47" s="55" t="n">
        <f aca="false">(AC47+AB47)-(Y47+X47)</f>
        <v>0</v>
      </c>
      <c r="AF47" s="1138"/>
      <c r="AG47" s="1154"/>
      <c r="AH47" s="1154"/>
      <c r="AI47" s="54"/>
      <c r="AJ47" s="55" t="n">
        <f aca="false">(AG47+AF47)-(U47+T47)</f>
        <v>-45623.6763888889</v>
      </c>
      <c r="AK47" s="1138"/>
      <c r="AL47" s="1154"/>
      <c r="AM47" s="1154"/>
      <c r="AN47" s="55" t="n">
        <f aca="false">(AL47+AK47)-(U47+T47)</f>
        <v>-45623.6763888889</v>
      </c>
      <c r="AO47" s="1135" t="n">
        <v>45623</v>
      </c>
      <c r="AP47" s="1136" t="n">
        <v>0.711805555555556</v>
      </c>
      <c r="AQ47" s="57" t="n">
        <f aca="false">(AP47+AO47)-(U47+T47)</f>
        <v>0.0354166666666667</v>
      </c>
      <c r="AR47" s="1138" t="n">
        <v>45623</v>
      </c>
      <c r="AS47" s="1136" t="n">
        <v>0.850694444444445</v>
      </c>
      <c r="AT47" s="1157" t="s">
        <v>970</v>
      </c>
      <c r="AU47" s="59" t="n">
        <f aca="false">(AS47+AR47)-(U47+T47)</f>
        <v>0.174305555555556</v>
      </c>
      <c r="AV47" s="61"/>
      <c r="AW47" s="61"/>
      <c r="AX47" s="61" t="s">
        <v>578</v>
      </c>
      <c r="AY47" s="61" t="s">
        <v>110</v>
      </c>
      <c r="AZ47" s="618" t="s">
        <v>1215</v>
      </c>
      <c r="BA47" s="1045" t="s">
        <v>209</v>
      </c>
      <c r="BB47" s="1141" t="s">
        <v>1411</v>
      </c>
      <c r="BC47" s="1147" t="s">
        <v>1412</v>
      </c>
      <c r="BD47" s="1142" t="s">
        <v>698</v>
      </c>
      <c r="BE47" s="68" t="s">
        <v>64</v>
      </c>
      <c r="BF47" s="68"/>
      <c r="BJ47" s="99"/>
      <c r="BK47" s="99"/>
      <c r="BL47" s="99"/>
      <c r="BM47" s="99"/>
      <c r="BN47" s="99"/>
      <c r="BO47" s="99"/>
      <c r="BP47" s="99"/>
      <c r="BQ47" s="99"/>
      <c r="BR47" s="99"/>
      <c r="BS47" s="99"/>
      <c r="BT47" s="99"/>
      <c r="CC47" s="99"/>
      <c r="CD47" s="99"/>
      <c r="CE47" s="99"/>
      <c r="CF47" s="573" t="s">
        <v>139</v>
      </c>
      <c r="CG47" s="574" t="n">
        <f aca="false">CG44+CG45+CG46</f>
        <v>21</v>
      </c>
      <c r="CH47" s="575" t="n">
        <f aca="false">CH44+CH45+CH46</f>
        <v>1</v>
      </c>
      <c r="CI47" s="99"/>
      <c r="CJ47" s="478"/>
      <c r="CK47" s="478"/>
      <c r="CL47" s="478"/>
      <c r="CM47" s="478"/>
      <c r="CN47" s="478"/>
      <c r="CO47" s="99"/>
      <c r="CP47" s="99"/>
      <c r="CQ47" s="99"/>
      <c r="CR47" s="99"/>
      <c r="CS47" s="99"/>
      <c r="CT47" s="99"/>
      <c r="CU47" s="99"/>
      <c r="CV47" s="478"/>
      <c r="CW47" s="478"/>
      <c r="CX47" s="478"/>
      <c r="CY47" s="478"/>
    </row>
    <row r="48" customFormat="false" ht="15" hidden="false" customHeight="true" outlineLevel="0" collapsed="false">
      <c r="A48" s="324"/>
      <c r="B48" s="430" t="n">
        <v>46</v>
      </c>
      <c r="C48" s="741" t="n">
        <v>3232</v>
      </c>
      <c r="D48" s="1132" t="n">
        <v>30355546</v>
      </c>
      <c r="E48" s="764" t="s">
        <v>56</v>
      </c>
      <c r="F48" s="764" t="s">
        <v>44</v>
      </c>
      <c r="G48" s="764" t="s">
        <v>54</v>
      </c>
      <c r="H48" s="764" t="s">
        <v>597</v>
      </c>
      <c r="I48" s="1133" t="n">
        <v>45622.5340277778</v>
      </c>
      <c r="J48" s="764" t="s">
        <v>970</v>
      </c>
      <c r="K48" s="1145" t="s">
        <v>71</v>
      </c>
      <c r="L48" s="1138" t="n">
        <v>45622</v>
      </c>
      <c r="M48" s="1136" t="n">
        <v>0.534027777777778</v>
      </c>
      <c r="N48" s="1137" t="s">
        <v>970</v>
      </c>
      <c r="O48" s="1135" t="n">
        <v>45622</v>
      </c>
      <c r="P48" s="1136" t="n">
        <v>0.534027777777778</v>
      </c>
      <c r="Q48" s="1135"/>
      <c r="R48" s="1136"/>
      <c r="S48" s="1157"/>
      <c r="T48" s="1138" t="n">
        <v>45622</v>
      </c>
      <c r="U48" s="1139" t="n">
        <v>0.539583333333333</v>
      </c>
      <c r="V48" s="1157" t="s">
        <v>970</v>
      </c>
      <c r="W48" s="497" t="n">
        <f aca="false">(U48+T48)-(P48+O48)</f>
        <v>0.00555555555555556</v>
      </c>
      <c r="X48" s="1138" t="n">
        <v>45623</v>
      </c>
      <c r="Y48" s="1153" t="n">
        <v>0.640972222222222</v>
      </c>
      <c r="Z48" s="1137" t="s">
        <v>77</v>
      </c>
      <c r="AA48" s="55" t="n">
        <f aca="false">(Y48+X48)-(U48+T48)</f>
        <v>1.10138888888889</v>
      </c>
      <c r="AB48" s="1138"/>
      <c r="AC48" s="1139"/>
      <c r="AD48" s="1157"/>
      <c r="AE48" s="55" t="n">
        <f aca="false">(AC48+AB48)-(Y48+X48)</f>
        <v>-45623.6409722222</v>
      </c>
      <c r="AF48" s="1138"/>
      <c r="AG48" s="1139"/>
      <c r="AH48" s="1157"/>
      <c r="AI48" s="54"/>
      <c r="AJ48" s="55" t="n">
        <f aca="false">(AG48+AF48)-(U48+T48)</f>
        <v>-45622.5395833333</v>
      </c>
      <c r="AK48" s="1138"/>
      <c r="AL48" s="1154"/>
      <c r="AM48" s="1154"/>
      <c r="AN48" s="55" t="n">
        <f aca="false">(AL48+AK48)-(U48+T48)</f>
        <v>-45622.5395833333</v>
      </c>
      <c r="AO48" s="1135" t="n">
        <v>45623</v>
      </c>
      <c r="AP48" s="1136" t="n">
        <v>0.671527777777778</v>
      </c>
      <c r="AQ48" s="57" t="n">
        <f aca="false">(AP48+AO48)-(U48+T48)</f>
        <v>1.13194444444444</v>
      </c>
      <c r="AR48" s="1138" t="n">
        <v>45636</v>
      </c>
      <c r="AS48" s="1136" t="n">
        <v>0.870138888888889</v>
      </c>
      <c r="AT48" s="1157" t="s">
        <v>970</v>
      </c>
      <c r="AU48" s="59" t="n">
        <f aca="false">(AS48+AR48)-(U48+T48)</f>
        <v>14.3305555555556</v>
      </c>
      <c r="AV48" s="61"/>
      <c r="AW48" s="61" t="s">
        <v>1408</v>
      </c>
      <c r="AX48" s="61" t="s">
        <v>578</v>
      </c>
      <c r="AY48" s="61" t="s">
        <v>110</v>
      </c>
      <c r="AZ48" s="618" t="s">
        <v>1215</v>
      </c>
      <c r="BA48" s="1045" t="s">
        <v>119</v>
      </c>
      <c r="BB48" s="1141" t="s">
        <v>1413</v>
      </c>
      <c r="BC48" s="1147" t="s">
        <v>1414</v>
      </c>
      <c r="BD48" s="1142" t="s">
        <v>698</v>
      </c>
      <c r="BE48" s="68" t="s">
        <v>64</v>
      </c>
      <c r="BF48" s="68"/>
      <c r="BJ48" s="99"/>
      <c r="BK48" s="99"/>
      <c r="BL48" s="99"/>
      <c r="BM48" s="99"/>
      <c r="BN48" s="99"/>
      <c r="BO48" s="99"/>
      <c r="BP48" s="99"/>
      <c r="BQ48" s="99"/>
      <c r="BR48" s="99"/>
      <c r="BS48" s="99"/>
      <c r="BT48" s="99"/>
      <c r="CC48" s="99"/>
      <c r="CD48" s="99"/>
      <c r="CE48" s="99"/>
      <c r="CI48" s="99"/>
      <c r="CJ48" s="478"/>
      <c r="CK48" s="478"/>
      <c r="CL48" s="478"/>
      <c r="CM48" s="478"/>
      <c r="CN48" s="478"/>
      <c r="CO48" s="99"/>
      <c r="CP48" s="99"/>
      <c r="CQ48" s="99"/>
      <c r="CR48" s="99"/>
      <c r="CS48" s="99"/>
      <c r="CT48" s="99"/>
      <c r="CU48" s="99"/>
      <c r="CV48" s="478"/>
      <c r="CW48" s="478"/>
      <c r="CX48" s="478"/>
      <c r="CY48" s="478"/>
    </row>
    <row r="49" customFormat="false" ht="15" hidden="false" customHeight="true" outlineLevel="0" collapsed="false">
      <c r="A49" s="324"/>
      <c r="B49" s="430" t="n">
        <v>47</v>
      </c>
      <c r="C49" s="770" t="n">
        <v>3239</v>
      </c>
      <c r="D49" s="1132" t="n">
        <v>30230232</v>
      </c>
      <c r="E49" s="764" t="s">
        <v>56</v>
      </c>
      <c r="F49" s="764" t="s">
        <v>44</v>
      </c>
      <c r="G49" s="764" t="s">
        <v>54</v>
      </c>
      <c r="H49" s="764" t="s">
        <v>128</v>
      </c>
      <c r="I49" s="1133" t="n">
        <v>45622.7034722222</v>
      </c>
      <c r="J49" s="764" t="s">
        <v>970</v>
      </c>
      <c r="K49" s="1134" t="s">
        <v>67</v>
      </c>
      <c r="L49" s="1138" t="n">
        <v>45622</v>
      </c>
      <c r="M49" s="1136" t="n">
        <v>0.703472222222222</v>
      </c>
      <c r="N49" s="1137" t="s">
        <v>970</v>
      </c>
      <c r="O49" s="1135" t="n">
        <v>45622</v>
      </c>
      <c r="P49" s="1136" t="n">
        <v>0.703472222222222</v>
      </c>
      <c r="Q49" s="1135"/>
      <c r="R49" s="1136"/>
      <c r="S49" s="1157"/>
      <c r="T49" s="1138" t="n">
        <v>45622</v>
      </c>
      <c r="U49" s="1139" t="n">
        <v>0.707638888888889</v>
      </c>
      <c r="V49" s="1157" t="s">
        <v>970</v>
      </c>
      <c r="W49" s="497" t="n">
        <f aca="false">(U49+T49)-(P49+O49)</f>
        <v>0.00416666666666667</v>
      </c>
      <c r="X49" s="1138"/>
      <c r="Y49" s="1154"/>
      <c r="Z49" s="1154"/>
      <c r="AA49" s="55" t="n">
        <f aca="false">(Y49+X49)-(U49+T49)</f>
        <v>-45622.7076388889</v>
      </c>
      <c r="AB49" s="1138"/>
      <c r="AC49" s="1154"/>
      <c r="AD49" s="1154"/>
      <c r="AE49" s="55" t="n">
        <f aca="false">(AC49+AB49)-(Y49+X49)</f>
        <v>0</v>
      </c>
      <c r="AF49" s="1138"/>
      <c r="AG49" s="1154"/>
      <c r="AH49" s="1154"/>
      <c r="AI49" s="54"/>
      <c r="AJ49" s="55" t="n">
        <f aca="false">(AG49+AF49)-(U49+T49)</f>
        <v>-45622.7076388889</v>
      </c>
      <c r="AK49" s="1138"/>
      <c r="AL49" s="1154"/>
      <c r="AM49" s="1154"/>
      <c r="AN49" s="55" t="n">
        <f aca="false">(AL49+AK49)-(U49+T49)</f>
        <v>-45622.7076388889</v>
      </c>
      <c r="AO49" s="1135" t="n">
        <v>45623</v>
      </c>
      <c r="AP49" s="1136" t="n">
        <v>0.547916666666667</v>
      </c>
      <c r="AQ49" s="57" t="n">
        <f aca="false">(AP49+AO49)-(U49+T49)</f>
        <v>0.840277777777778</v>
      </c>
      <c r="AR49" s="1138" t="n">
        <v>45624</v>
      </c>
      <c r="AS49" s="1136" t="n">
        <v>0.882638888888889</v>
      </c>
      <c r="AT49" s="1157" t="s">
        <v>970</v>
      </c>
      <c r="AU49" s="59" t="n">
        <f aca="false">(AS49+AR49)-(U49+T49)</f>
        <v>2.175</v>
      </c>
      <c r="AV49" s="61"/>
      <c r="AW49" s="61"/>
      <c r="AX49" s="61" t="s">
        <v>90</v>
      </c>
      <c r="AY49" s="61" t="s">
        <v>123</v>
      </c>
      <c r="AZ49" s="61" t="s">
        <v>124</v>
      </c>
      <c r="BA49" s="1045" t="s">
        <v>125</v>
      </c>
      <c r="BB49" s="1141" t="s">
        <v>1415</v>
      </c>
      <c r="BC49" s="1147" t="s">
        <v>1416</v>
      </c>
      <c r="BD49" s="1062" t="s">
        <v>699</v>
      </c>
      <c r="BE49" s="68" t="s">
        <v>64</v>
      </c>
      <c r="BF49" s="68"/>
      <c r="BJ49" s="99"/>
      <c r="BK49" s="99"/>
      <c r="BL49" s="99"/>
      <c r="BM49" s="99"/>
      <c r="BN49" s="99"/>
      <c r="BO49" s="99"/>
      <c r="BP49" s="99"/>
      <c r="BQ49" s="99"/>
      <c r="BR49" s="99"/>
      <c r="BS49" s="99"/>
      <c r="BT49" s="99"/>
      <c r="CC49" s="99"/>
      <c r="CD49" s="99"/>
      <c r="CE49" s="99"/>
      <c r="CJ49" s="478"/>
      <c r="CK49" s="478"/>
      <c r="CL49" s="478"/>
      <c r="CM49" s="478"/>
      <c r="CN49" s="478"/>
      <c r="CO49" s="99"/>
      <c r="CP49" s="99"/>
      <c r="CQ49" s="99"/>
      <c r="CR49" s="99"/>
      <c r="CS49" s="99"/>
      <c r="CT49" s="99"/>
      <c r="CU49" s="99"/>
      <c r="CV49" s="478"/>
      <c r="CW49" s="478"/>
      <c r="CX49" s="478"/>
      <c r="CY49" s="478"/>
      <c r="CZ49" s="478"/>
      <c r="DA49" s="478"/>
    </row>
    <row r="50" customFormat="false" ht="15" hidden="false" customHeight="true" outlineLevel="0" collapsed="false">
      <c r="A50" s="324"/>
      <c r="B50" s="430" t="n">
        <v>48</v>
      </c>
      <c r="C50" s="757" t="n">
        <v>3242</v>
      </c>
      <c r="D50" s="1132" t="n">
        <v>30357745</v>
      </c>
      <c r="E50" s="764" t="s">
        <v>53</v>
      </c>
      <c r="F50" s="764" t="s">
        <v>44</v>
      </c>
      <c r="G50" s="764" t="s">
        <v>54</v>
      </c>
      <c r="H50" s="764" t="s">
        <v>171</v>
      </c>
      <c r="I50" s="1133" t="n">
        <v>45623.8006944444</v>
      </c>
      <c r="J50" s="764" t="s">
        <v>970</v>
      </c>
      <c r="K50" s="1144" t="s">
        <v>48</v>
      </c>
      <c r="L50" s="1138" t="n">
        <v>45623</v>
      </c>
      <c r="M50" s="1136" t="n">
        <v>0.745138888888889</v>
      </c>
      <c r="N50" s="1137" t="s">
        <v>970</v>
      </c>
      <c r="O50" s="1135" t="n">
        <v>45623</v>
      </c>
      <c r="P50" s="1136" t="n">
        <v>0.800694444444444</v>
      </c>
      <c r="Q50" s="1135" t="n">
        <v>45623</v>
      </c>
      <c r="R50" s="1136" t="n">
        <v>0.809027777777778</v>
      </c>
      <c r="S50" s="1157" t="s">
        <v>970</v>
      </c>
      <c r="T50" s="1138" t="n">
        <v>45623</v>
      </c>
      <c r="U50" s="1139" t="n">
        <v>0.809027777777778</v>
      </c>
      <c r="V50" s="1157" t="s">
        <v>970</v>
      </c>
      <c r="W50" s="497" t="n">
        <f aca="false">(U50+T50)-(P50+O50)</f>
        <v>0.00833333333333333</v>
      </c>
      <c r="X50" s="1138" t="n">
        <v>45623</v>
      </c>
      <c r="Y50" s="1153" t="n">
        <v>0.811805555555556</v>
      </c>
      <c r="Z50" s="1154" t="s">
        <v>970</v>
      </c>
      <c r="AA50" s="55" t="n">
        <f aca="false">(Y50+X50)-(U50+T50)</f>
        <v>0.00277777777777778</v>
      </c>
      <c r="AB50" s="1138"/>
      <c r="AC50" s="1139"/>
      <c r="AD50" s="1157"/>
      <c r="AE50" s="55" t="n">
        <f aca="false">(AC50+AB50)-(Y50+X50)</f>
        <v>-45623.8118055556</v>
      </c>
      <c r="AF50" s="1138"/>
      <c r="AG50" s="1139"/>
      <c r="AH50" s="1157"/>
      <c r="AI50" s="54"/>
      <c r="AJ50" s="55" t="n">
        <f aca="false">(AG50+AF50)-(U50+T50)</f>
        <v>-45623.8090277778</v>
      </c>
      <c r="AK50" s="1138" t="n">
        <v>45624</v>
      </c>
      <c r="AL50" s="1153" t="n">
        <v>0.874305555555556</v>
      </c>
      <c r="AM50" s="1148" t="s">
        <v>970</v>
      </c>
      <c r="AN50" s="55" t="n">
        <f aca="false">(AL50+AK50)-(U50+T50)</f>
        <v>1.06527777777778</v>
      </c>
      <c r="AO50" s="1135" t="n">
        <v>45624</v>
      </c>
      <c r="AP50" s="1136" t="n">
        <v>0.779861111111111</v>
      </c>
      <c r="AQ50" s="57" t="n">
        <f aca="false">(AP50+AO50)-(U50+T50)</f>
        <v>0.970833333333333</v>
      </c>
      <c r="AR50" s="1138"/>
      <c r="AS50" s="1136"/>
      <c r="AT50" s="1157"/>
      <c r="AU50" s="59" t="n">
        <f aca="false">(AS50+AR50)-(U50+T50)</f>
        <v>-45623.8090277778</v>
      </c>
      <c r="AV50" s="61"/>
      <c r="AW50" s="61" t="s">
        <v>1417</v>
      </c>
      <c r="AX50" s="61" t="s">
        <v>90</v>
      </c>
      <c r="AY50" s="61" t="s">
        <v>72</v>
      </c>
      <c r="AZ50" s="693" t="s">
        <v>73</v>
      </c>
      <c r="BA50" s="1045" t="s">
        <v>371</v>
      </c>
      <c r="BB50" s="1141" t="s">
        <v>1418</v>
      </c>
      <c r="BC50" s="1147" t="s">
        <v>1419</v>
      </c>
      <c r="BD50" s="1142" t="s">
        <v>698</v>
      </c>
      <c r="BE50" s="68" t="s">
        <v>64</v>
      </c>
      <c r="BF50" s="68"/>
      <c r="BJ50" s="99"/>
      <c r="BK50" s="99"/>
      <c r="BL50" s="99"/>
      <c r="BM50" s="99"/>
      <c r="BN50" s="99"/>
      <c r="BO50" s="99"/>
      <c r="BP50" s="99"/>
      <c r="BQ50" s="99"/>
      <c r="BR50" s="99"/>
      <c r="BS50" s="99"/>
      <c r="BT50" s="99"/>
      <c r="CC50" s="99"/>
      <c r="CD50" s="99"/>
      <c r="CE50" s="99"/>
      <c r="CJ50" s="478"/>
      <c r="CK50" s="478"/>
      <c r="CL50" s="478"/>
      <c r="CM50" s="478"/>
      <c r="CN50" s="478"/>
      <c r="CO50" s="99"/>
      <c r="CP50" s="99"/>
      <c r="CV50" s="478"/>
      <c r="CW50" s="478"/>
      <c r="CX50" s="478"/>
      <c r="CY50" s="478"/>
    </row>
    <row r="51" customFormat="false" ht="15" hidden="false" customHeight="true" outlineLevel="0" collapsed="false">
      <c r="A51" s="324"/>
      <c r="B51" s="436" t="n">
        <v>49</v>
      </c>
      <c r="C51" s="741" t="n">
        <v>3244</v>
      </c>
      <c r="D51" s="1132" t="n">
        <v>30348910</v>
      </c>
      <c r="E51" s="764" t="s">
        <v>53</v>
      </c>
      <c r="F51" s="764" t="s">
        <v>44</v>
      </c>
      <c r="G51" s="764" t="s">
        <v>45</v>
      </c>
      <c r="H51" s="764" t="s">
        <v>350</v>
      </c>
      <c r="I51" s="1133" t="n">
        <v>45623.8819444444</v>
      </c>
      <c r="J51" s="764" t="s">
        <v>970</v>
      </c>
      <c r="K51" s="1145" t="s">
        <v>71</v>
      </c>
      <c r="L51" s="1138" t="n">
        <v>45623</v>
      </c>
      <c r="M51" s="1136" t="n">
        <v>0.875</v>
      </c>
      <c r="N51" s="1137" t="s">
        <v>970</v>
      </c>
      <c r="O51" s="1135" t="n">
        <v>45623</v>
      </c>
      <c r="P51" s="1136" t="n">
        <v>0.881944444444445</v>
      </c>
      <c r="Q51" s="1135" t="n">
        <v>45624</v>
      </c>
      <c r="R51" s="1136" t="n">
        <v>0.597222222222222</v>
      </c>
      <c r="S51" s="1154" t="s">
        <v>970</v>
      </c>
      <c r="T51" s="1138" t="n">
        <v>45624</v>
      </c>
      <c r="U51" s="1139" t="n">
        <v>0.608333333333333</v>
      </c>
      <c r="V51" s="1157" t="s">
        <v>970</v>
      </c>
      <c r="W51" s="497" t="n">
        <f aca="false">(U51+T51)-(P51+O51)</f>
        <v>0.726388888888889</v>
      </c>
      <c r="X51" s="1138" t="n">
        <v>45627</v>
      </c>
      <c r="Y51" s="1153" t="n">
        <v>0.557638888888889</v>
      </c>
      <c r="Z51" s="1157" t="s">
        <v>970</v>
      </c>
      <c r="AA51" s="55" t="n">
        <f aca="false">(Y51+X51)-(U51+T51)</f>
        <v>2.94930555555556</v>
      </c>
      <c r="AB51" s="1138" t="n">
        <v>45627</v>
      </c>
      <c r="AC51" s="1153" t="n">
        <v>0.778472222222222</v>
      </c>
      <c r="AD51" s="1154" t="s">
        <v>970</v>
      </c>
      <c r="AE51" s="55" t="n">
        <f aca="false">(AC51+AB51)-(Y51+X51)</f>
        <v>0.220833333333333</v>
      </c>
      <c r="AF51" s="1138"/>
      <c r="AG51" s="1154"/>
      <c r="AH51" s="1154"/>
      <c r="AI51" s="54"/>
      <c r="AJ51" s="55" t="n">
        <f aca="false">(AG51+AF51)-(U51+T51)</f>
        <v>-45624.6083333333</v>
      </c>
      <c r="AK51" s="1138"/>
      <c r="AL51" s="1154"/>
      <c r="AM51" s="1154"/>
      <c r="AN51" s="55" t="n">
        <f aca="false">(AL51+AK51)-(U51+T51)</f>
        <v>-45624.6083333333</v>
      </c>
      <c r="AO51" s="1135" t="n">
        <v>45627</v>
      </c>
      <c r="AP51" s="1136" t="n">
        <v>0.798611111111111</v>
      </c>
      <c r="AQ51" s="57" t="n">
        <f aca="false">(AP51+AO51)-(U51+T51)</f>
        <v>3.19027777777778</v>
      </c>
      <c r="AR51" s="1138" t="n">
        <v>45628</v>
      </c>
      <c r="AS51" s="1136" t="n">
        <v>0.647916666666667</v>
      </c>
      <c r="AT51" s="1157" t="s">
        <v>970</v>
      </c>
      <c r="AU51" s="59" t="n">
        <f aca="false">(AS51+AR51)-(U51+T51)</f>
        <v>4.03958333333333</v>
      </c>
      <c r="AV51" s="61"/>
      <c r="AW51" s="61"/>
      <c r="AX51" s="61" t="s">
        <v>90</v>
      </c>
      <c r="AY51" s="61" t="s">
        <v>72</v>
      </c>
      <c r="AZ51" s="693" t="s">
        <v>73</v>
      </c>
      <c r="BA51" s="1045" t="s">
        <v>263</v>
      </c>
      <c r="BB51" s="1141" t="s">
        <v>1420</v>
      </c>
      <c r="BC51" s="1147" t="s">
        <v>1421</v>
      </c>
      <c r="BD51" s="1053" t="s">
        <v>1050</v>
      </c>
      <c r="BE51" s="68" t="s">
        <v>64</v>
      </c>
      <c r="BF51" s="68"/>
      <c r="BJ51" s="99"/>
      <c r="BK51" s="99"/>
      <c r="BL51" s="99"/>
      <c r="BM51" s="99"/>
      <c r="BN51" s="99"/>
      <c r="BO51" s="99"/>
      <c r="BP51" s="99"/>
      <c r="BQ51" s="99"/>
      <c r="BR51" s="99"/>
      <c r="BS51" s="99"/>
      <c r="BT51" s="99"/>
      <c r="CC51" s="99"/>
      <c r="CD51" s="99"/>
      <c r="CE51" s="99"/>
      <c r="CK51" s="478"/>
      <c r="CL51" s="478"/>
      <c r="CM51" s="478"/>
      <c r="CN51" s="478"/>
      <c r="CO51" s="99"/>
      <c r="CP51" s="99"/>
      <c r="CQ51" s="99"/>
      <c r="CR51" s="99"/>
      <c r="CS51" s="99"/>
      <c r="CT51" s="99"/>
      <c r="CU51" s="99"/>
      <c r="CV51" s="99"/>
      <c r="CW51" s="99"/>
      <c r="CX51" s="99"/>
      <c r="CY51" s="478"/>
      <c r="CZ51" s="478"/>
      <c r="DA51" s="478"/>
      <c r="DB51" s="478"/>
    </row>
    <row r="52" customFormat="false" ht="15" hidden="false" customHeight="true" outlineLevel="0" collapsed="false">
      <c r="A52" s="324"/>
      <c r="B52" s="430" t="n">
        <v>50</v>
      </c>
      <c r="C52" s="741" t="n">
        <v>3243</v>
      </c>
      <c r="D52" s="1132" t="n">
        <v>20135810</v>
      </c>
      <c r="E52" s="764" t="s">
        <v>53</v>
      </c>
      <c r="F52" s="764" t="s">
        <v>44</v>
      </c>
      <c r="G52" s="764" t="s">
        <v>54</v>
      </c>
      <c r="H52" s="764" t="s">
        <v>365</v>
      </c>
      <c r="I52" s="1133" t="n">
        <v>45623.8888888889</v>
      </c>
      <c r="J52" s="764" t="s">
        <v>970</v>
      </c>
      <c r="K52" s="1145" t="s">
        <v>71</v>
      </c>
      <c r="L52" s="1138" t="n">
        <v>45623</v>
      </c>
      <c r="M52" s="1136" t="n">
        <v>0.872222222222222</v>
      </c>
      <c r="N52" s="1137" t="s">
        <v>970</v>
      </c>
      <c r="O52" s="1135" t="n">
        <v>45623</v>
      </c>
      <c r="P52" s="1136" t="n">
        <v>0.888888888888889</v>
      </c>
      <c r="Q52" s="1135" t="n">
        <v>45624</v>
      </c>
      <c r="R52" s="1136" t="s">
        <v>1422</v>
      </c>
      <c r="S52" s="1154" t="s">
        <v>970</v>
      </c>
      <c r="T52" s="1138" t="n">
        <v>45624</v>
      </c>
      <c r="U52" s="1139" t="n">
        <v>0.608333333333333</v>
      </c>
      <c r="V52" s="1157" t="s">
        <v>970</v>
      </c>
      <c r="W52" s="497" t="n">
        <f aca="false">(U52+T52)-(P52+O52)</f>
        <v>0.719444444444444</v>
      </c>
      <c r="X52" s="1138" t="n">
        <v>45626</v>
      </c>
      <c r="Y52" s="1153" t="n">
        <v>0.782638888888889</v>
      </c>
      <c r="Z52" s="1154" t="s">
        <v>970</v>
      </c>
      <c r="AA52" s="55" t="n">
        <f aca="false">(Y52+X52)-(U52+T52)</f>
        <v>2.17430555555556</v>
      </c>
      <c r="AB52" s="1138" t="n">
        <v>45627</v>
      </c>
      <c r="AC52" s="1153" t="n">
        <v>0.556944444444445</v>
      </c>
      <c r="AD52" s="1154" t="s">
        <v>970</v>
      </c>
      <c r="AE52" s="55" t="n">
        <f aca="false">(AC52+AB52)-(Y52+X52)</f>
        <v>0.774305555555556</v>
      </c>
      <c r="AF52" s="1138"/>
      <c r="AG52" s="1154"/>
      <c r="AH52" s="1154"/>
      <c r="AI52" s="54"/>
      <c r="AJ52" s="55" t="n">
        <f aca="false">(AG52+AF52)-(U52+T52)</f>
        <v>-45624.6083333333</v>
      </c>
      <c r="AK52" s="1138"/>
      <c r="AL52" s="1154"/>
      <c r="AM52" s="1154"/>
      <c r="AN52" s="55" t="n">
        <f aca="false">(AL52+AK52)-(U52+T52)</f>
        <v>-45624.6083333333</v>
      </c>
      <c r="AO52" s="1135" t="n">
        <v>45628</v>
      </c>
      <c r="AP52" s="1136" t="n">
        <v>0.573611111111111</v>
      </c>
      <c r="AQ52" s="57" t="n">
        <f aca="false">(AP52+AO52)-(U52+T52)</f>
        <v>3.96527777777778</v>
      </c>
      <c r="AR52" s="1138" t="n">
        <v>45628</v>
      </c>
      <c r="AS52" s="1136" t="n">
        <v>0.649305555555556</v>
      </c>
      <c r="AT52" s="1157" t="s">
        <v>970</v>
      </c>
      <c r="AU52" s="59" t="n">
        <f aca="false">(AS52+AR52)-(U52+T52)</f>
        <v>4.04097222222222</v>
      </c>
      <c r="AV52" s="61"/>
      <c r="AW52" s="61" t="s">
        <v>1423</v>
      </c>
      <c r="AX52" s="61" t="s">
        <v>90</v>
      </c>
      <c r="AY52" s="61" t="s">
        <v>72</v>
      </c>
      <c r="AZ52" s="693" t="s">
        <v>73</v>
      </c>
      <c r="BA52" s="1045" t="s">
        <v>371</v>
      </c>
      <c r="BB52" s="1141" t="s">
        <v>1424</v>
      </c>
      <c r="BC52" s="1147" t="s">
        <v>1425</v>
      </c>
      <c r="BD52" s="1161" t="s">
        <v>700</v>
      </c>
      <c r="BE52" s="68" t="s">
        <v>156</v>
      </c>
      <c r="BF52" s="68"/>
      <c r="BJ52" s="99"/>
      <c r="BK52" s="99"/>
      <c r="BL52" s="99"/>
      <c r="BM52" s="99"/>
      <c r="BN52" s="99"/>
      <c r="BO52" s="99"/>
      <c r="BP52" s="99"/>
      <c r="BQ52" s="99"/>
      <c r="BR52" s="99"/>
      <c r="BS52" s="99"/>
      <c r="BT52" s="99"/>
      <c r="CC52" s="99"/>
      <c r="CD52" s="99"/>
      <c r="CE52" s="99"/>
      <c r="CK52" s="478"/>
      <c r="CL52" s="478"/>
      <c r="CM52" s="478"/>
      <c r="CN52" s="478"/>
      <c r="CO52" s="99"/>
      <c r="CP52" s="99"/>
      <c r="CY52" s="478"/>
      <c r="CZ52" s="478"/>
      <c r="DA52" s="478"/>
      <c r="DB52" s="478"/>
    </row>
    <row r="53" customFormat="false" ht="15" hidden="false" customHeight="true" outlineLevel="0" collapsed="false">
      <c r="A53" s="324" t="n">
        <v>5</v>
      </c>
      <c r="B53" s="430" t="n">
        <v>51</v>
      </c>
      <c r="C53" s="741" t="n">
        <v>3253</v>
      </c>
      <c r="D53" s="1132" t="n">
        <v>30164268</v>
      </c>
      <c r="E53" s="764" t="s">
        <v>43</v>
      </c>
      <c r="F53" s="764" t="s">
        <v>44</v>
      </c>
      <c r="G53" s="764" t="s">
        <v>45</v>
      </c>
      <c r="H53" s="764" t="s">
        <v>79</v>
      </c>
      <c r="I53" s="1133" t="n">
        <v>45626.3701388889</v>
      </c>
      <c r="J53" s="764" t="s">
        <v>77</v>
      </c>
      <c r="K53" s="1145" t="s">
        <v>71</v>
      </c>
      <c r="L53" s="1138" t="n">
        <v>45626</v>
      </c>
      <c r="M53" s="1136" t="s">
        <v>1426</v>
      </c>
      <c r="N53" s="1137" t="s">
        <v>77</v>
      </c>
      <c r="O53" s="1135" t="n">
        <v>45626</v>
      </c>
      <c r="P53" s="1136" t="n">
        <v>0.370138888888889</v>
      </c>
      <c r="Q53" s="1135"/>
      <c r="R53" s="1136"/>
      <c r="S53" s="1157"/>
      <c r="T53" s="1138" t="n">
        <v>45626</v>
      </c>
      <c r="U53" s="1139" t="n">
        <v>0.375694444444445</v>
      </c>
      <c r="V53" s="1154" t="s">
        <v>77</v>
      </c>
      <c r="W53" s="497" t="n">
        <f aca="false">(U53+T53)-(P53+O53)</f>
        <v>0.00555555555555556</v>
      </c>
      <c r="X53" s="1138" t="n">
        <v>45627</v>
      </c>
      <c r="Y53" s="1153" t="n">
        <v>0.365972222222222</v>
      </c>
      <c r="Z53" s="1157" t="s">
        <v>77</v>
      </c>
      <c r="AA53" s="55" t="n">
        <f aca="false">(Y53+X53)-(U53+T53)</f>
        <v>0.990277777777778</v>
      </c>
      <c r="AB53" s="1138" t="n">
        <v>45628</v>
      </c>
      <c r="AC53" s="1139" t="n">
        <v>0.647916666666667</v>
      </c>
      <c r="AD53" s="1157" t="s">
        <v>77</v>
      </c>
      <c r="AE53" s="55" t="n">
        <f aca="false">(AC53+AB53)-(Y53+X53)</f>
        <v>1.28194444444444</v>
      </c>
      <c r="AF53" s="1138" t="n">
        <v>45629</v>
      </c>
      <c r="AG53" s="1139" t="n">
        <v>0.381944444444444</v>
      </c>
      <c r="AH53" s="1157" t="s">
        <v>77</v>
      </c>
      <c r="AI53" s="54" t="s">
        <v>1207</v>
      </c>
      <c r="AJ53" s="55" t="n">
        <f aca="false">(AG53+AF53)-(U53+T53)</f>
        <v>3.00625</v>
      </c>
      <c r="AK53" s="1138"/>
      <c r="AL53" s="1154"/>
      <c r="AM53" s="1154"/>
      <c r="AN53" s="55" t="n">
        <f aca="false">(AL53+AK53)-(U53+T53)</f>
        <v>-45626.3756944445</v>
      </c>
      <c r="AO53" s="1135" t="n">
        <v>45631</v>
      </c>
      <c r="AP53" s="1136" t="n">
        <v>0.9375</v>
      </c>
      <c r="AQ53" s="57" t="n">
        <f aca="false">(AP53+AO53)-(U53+T53)</f>
        <v>5.56180555555556</v>
      </c>
      <c r="AR53" s="1138" t="n">
        <v>45633</v>
      </c>
      <c r="AS53" s="1136" t="n">
        <v>0.482638888888889</v>
      </c>
      <c r="AT53" s="1154" t="s">
        <v>77</v>
      </c>
      <c r="AU53" s="59" t="n">
        <f aca="false">(AS53+AR53)-(U53+T53)</f>
        <v>7.10694444444444</v>
      </c>
      <c r="AV53" s="61"/>
      <c r="AW53" s="61"/>
      <c r="AX53" s="61" t="s">
        <v>90</v>
      </c>
      <c r="AY53" s="61" t="s">
        <v>572</v>
      </c>
      <c r="AZ53" s="61" t="s">
        <v>540</v>
      </c>
      <c r="BA53" s="1045" t="s">
        <v>229</v>
      </c>
      <c r="BB53" s="1141" t="s">
        <v>1427</v>
      </c>
      <c r="BC53" s="1147" t="s">
        <v>1428</v>
      </c>
      <c r="BD53" s="1053" t="s">
        <v>1050</v>
      </c>
      <c r="BE53" s="68" t="s">
        <v>64</v>
      </c>
      <c r="BF53" s="68"/>
      <c r="BJ53" s="99"/>
      <c r="BK53" s="99"/>
      <c r="BL53" s="99"/>
      <c r="BM53" s="99"/>
      <c r="BN53" s="99"/>
      <c r="BO53" s="99"/>
      <c r="BP53" s="99"/>
      <c r="BQ53" s="99"/>
      <c r="BR53" s="99"/>
      <c r="BS53" s="99"/>
      <c r="BT53" s="99"/>
      <c r="BU53" s="194"/>
      <c r="BV53" s="194"/>
      <c r="BW53" s="194"/>
      <c r="BX53" s="194"/>
      <c r="BY53" s="194"/>
      <c r="BZ53" s="194"/>
      <c r="CA53" s="194"/>
      <c r="CB53" s="194"/>
      <c r="CC53" s="99"/>
      <c r="CD53" s="99"/>
      <c r="CE53" s="99"/>
      <c r="CK53" s="478"/>
      <c r="CL53" s="478"/>
      <c r="CM53" s="478"/>
      <c r="CN53" s="478"/>
      <c r="CO53" s="99"/>
      <c r="CP53" s="99"/>
      <c r="CY53" s="478"/>
      <c r="CZ53" s="478"/>
      <c r="DA53" s="478"/>
      <c r="DB53" s="478"/>
    </row>
    <row r="54" customFormat="false" ht="15" hidden="false" customHeight="true" outlineLevel="0" collapsed="false">
      <c r="A54" s="324"/>
      <c r="B54" s="430" t="n">
        <v>52</v>
      </c>
      <c r="C54" s="757" t="n">
        <v>3258</v>
      </c>
      <c r="D54" s="1132" t="n">
        <v>30236987</v>
      </c>
      <c r="E54" s="764" t="s">
        <v>56</v>
      </c>
      <c r="F54" s="764" t="s">
        <v>44</v>
      </c>
      <c r="G54" s="764" t="s">
        <v>54</v>
      </c>
      <c r="H54" s="764" t="s">
        <v>583</v>
      </c>
      <c r="I54" s="1133" t="n">
        <v>45626.9819444444</v>
      </c>
      <c r="J54" s="764" t="s">
        <v>77</v>
      </c>
      <c r="K54" s="1144" t="s">
        <v>48</v>
      </c>
      <c r="L54" s="1138" t="n">
        <v>45626</v>
      </c>
      <c r="M54" s="1136" t="s">
        <v>1429</v>
      </c>
      <c r="N54" s="1137" t="s">
        <v>77</v>
      </c>
      <c r="O54" s="1135" t="n">
        <v>45626</v>
      </c>
      <c r="P54" s="1136" t="n">
        <v>0.981944444444444</v>
      </c>
      <c r="Q54" s="1135" t="n">
        <v>45627</v>
      </c>
      <c r="R54" s="1136" t="n">
        <v>0.399305555555556</v>
      </c>
      <c r="S54" s="1154" t="s">
        <v>77</v>
      </c>
      <c r="T54" s="1138" t="n">
        <v>45627</v>
      </c>
      <c r="U54" s="1139" t="n">
        <v>0.401388888888889</v>
      </c>
      <c r="V54" s="1157" t="s">
        <v>77</v>
      </c>
      <c r="W54" s="497" t="n">
        <f aca="false">(U54+T54)-(P54+O54)</f>
        <v>0.419444444444444</v>
      </c>
      <c r="X54" s="1138"/>
      <c r="Y54" s="1153"/>
      <c r="Z54" s="1157"/>
      <c r="AA54" s="55" t="n">
        <f aca="false">(Y54+X54)-(U54+T54)</f>
        <v>-45627.4013888889</v>
      </c>
      <c r="AB54" s="1138"/>
      <c r="AC54" s="1139"/>
      <c r="AD54" s="1157"/>
      <c r="AE54" s="55" t="n">
        <f aca="false">(AC54+AB54)-(Y54+X54)</f>
        <v>0</v>
      </c>
      <c r="AF54" s="1138"/>
      <c r="AG54" s="1139"/>
      <c r="AH54" s="1157"/>
      <c r="AI54" s="54"/>
      <c r="AJ54" s="55" t="n">
        <f aca="false">(AG54+AF54)-(U54+T54)</f>
        <v>-45627.4013888889</v>
      </c>
      <c r="AK54" s="1138"/>
      <c r="AL54" s="1154"/>
      <c r="AM54" s="1154"/>
      <c r="AN54" s="55" t="n">
        <f aca="false">(AL54+AK54)-(U54+T54)</f>
        <v>-45627.4013888889</v>
      </c>
      <c r="AO54" s="1135" t="n">
        <v>45627</v>
      </c>
      <c r="AP54" s="1136" t="n">
        <v>0.45625</v>
      </c>
      <c r="AQ54" s="57" t="n">
        <f aca="false">(AP54+AO54)-(U54+T54)</f>
        <v>0.0548611111111111</v>
      </c>
      <c r="AR54" s="1138" t="n">
        <v>45628</v>
      </c>
      <c r="AS54" s="1136" t="n">
        <v>0.646527777777778</v>
      </c>
      <c r="AT54" s="1154" t="s">
        <v>77</v>
      </c>
      <c r="AU54" s="59" t="n">
        <f aca="false">(AS54+AR54)-(U54+T54)</f>
        <v>1.24513888888889</v>
      </c>
      <c r="AV54" s="61"/>
      <c r="AW54" s="61" t="s">
        <v>1430</v>
      </c>
      <c r="AX54" s="61" t="s">
        <v>578</v>
      </c>
      <c r="AY54" s="61" t="s">
        <v>110</v>
      </c>
      <c r="AZ54" s="618" t="s">
        <v>1215</v>
      </c>
      <c r="BA54" s="1045" t="s">
        <v>119</v>
      </c>
      <c r="BB54" s="1141" t="s">
        <v>1431</v>
      </c>
      <c r="BC54" s="1147" t="s">
        <v>1432</v>
      </c>
      <c r="BD54" s="1053" t="s">
        <v>1050</v>
      </c>
      <c r="BE54" s="68" t="s">
        <v>64</v>
      </c>
      <c r="BF54" s="68"/>
      <c r="BJ54" s="99"/>
      <c r="BK54" s="99"/>
      <c r="BL54" s="99"/>
      <c r="BM54" s="99"/>
      <c r="BN54" s="99"/>
      <c r="BO54" s="99"/>
      <c r="BP54" s="99"/>
      <c r="BQ54" s="99"/>
      <c r="BR54" s="99"/>
      <c r="BS54" s="99"/>
      <c r="BT54" s="99"/>
      <c r="BU54" s="194"/>
      <c r="BV54" s="194"/>
      <c r="BW54" s="194"/>
      <c r="BX54" s="194"/>
      <c r="BY54" s="194"/>
      <c r="BZ54" s="194"/>
      <c r="CA54" s="194"/>
      <c r="CB54" s="194"/>
      <c r="CC54" s="99"/>
      <c r="CD54" s="99"/>
      <c r="CE54" s="99"/>
      <c r="CF54" s="99"/>
      <c r="CG54" s="99"/>
      <c r="CH54" s="99"/>
      <c r="CI54" s="99"/>
      <c r="CJ54" s="478"/>
      <c r="CK54" s="478"/>
      <c r="CL54" s="478"/>
      <c r="CM54" s="478"/>
      <c r="CN54" s="478"/>
      <c r="CO54" s="99"/>
      <c r="CP54" s="99"/>
      <c r="CY54" s="478"/>
      <c r="CZ54" s="478"/>
      <c r="DA54" s="478"/>
      <c r="DB54" s="478"/>
    </row>
    <row r="55" customFormat="false" ht="15" hidden="false" customHeight="true" outlineLevel="0" collapsed="false">
      <c r="A55" s="324"/>
      <c r="B55" s="436" t="n">
        <v>53</v>
      </c>
      <c r="C55" s="741" t="n">
        <v>3229</v>
      </c>
      <c r="D55" s="1132" t="n">
        <v>30354232</v>
      </c>
      <c r="E55" s="764" t="s">
        <v>53</v>
      </c>
      <c r="F55" s="764" t="s">
        <v>44</v>
      </c>
      <c r="G55" s="764" t="s">
        <v>54</v>
      </c>
      <c r="H55" s="764" t="s">
        <v>990</v>
      </c>
      <c r="I55" s="1133" t="n">
        <v>45633.6215277778</v>
      </c>
      <c r="J55" s="764" t="s">
        <v>970</v>
      </c>
      <c r="K55" s="1145" t="s">
        <v>71</v>
      </c>
      <c r="L55" s="1138" t="n">
        <v>45621</v>
      </c>
      <c r="M55" s="1136" t="n">
        <v>0.846527777777778</v>
      </c>
      <c r="N55" s="1137" t="s">
        <v>970</v>
      </c>
      <c r="O55" s="1135" t="n">
        <v>45633</v>
      </c>
      <c r="P55" s="1136" t="n">
        <v>0.621527777777778</v>
      </c>
      <c r="Q55" s="1135" t="n">
        <v>45636</v>
      </c>
      <c r="R55" s="1136" t="n">
        <v>0.863888888888889</v>
      </c>
      <c r="S55" s="1157" t="s">
        <v>970</v>
      </c>
      <c r="T55" s="1138" t="n">
        <v>45636</v>
      </c>
      <c r="U55" s="1139" t="n">
        <v>0.864583333333333</v>
      </c>
      <c r="V55" s="1157" t="s">
        <v>970</v>
      </c>
      <c r="W55" s="497" t="n">
        <f aca="false">(U55+T55)-(P55+O55)</f>
        <v>3.24305555555556</v>
      </c>
      <c r="X55" s="1138" t="n">
        <v>45638</v>
      </c>
      <c r="Y55" s="1153" t="n">
        <v>0.585416666666667</v>
      </c>
      <c r="Z55" s="1157" t="s">
        <v>51</v>
      </c>
      <c r="AA55" s="55" t="n">
        <f aca="false">(Y55+X55)-(U55+T55)</f>
        <v>1.72083333333333</v>
      </c>
      <c r="AB55" s="1138" t="n">
        <v>45641</v>
      </c>
      <c r="AC55" s="1139" t="n">
        <v>0.370138888888889</v>
      </c>
      <c r="AD55" s="1148" t="s">
        <v>970</v>
      </c>
      <c r="AE55" s="55" t="n">
        <f aca="false">(AC55+AB55)-(Y55+X55)</f>
        <v>2.78472222222222</v>
      </c>
      <c r="AF55" s="1138" t="n">
        <v>45641</v>
      </c>
      <c r="AG55" s="1139" t="n">
        <v>0.370138888888889</v>
      </c>
      <c r="AH55" s="1148" t="s">
        <v>970</v>
      </c>
      <c r="AI55" s="54" t="s">
        <v>1207</v>
      </c>
      <c r="AJ55" s="55" t="n">
        <f aca="false">(AG55+AF55)-(U55+T55)</f>
        <v>4.50555555555556</v>
      </c>
      <c r="AK55" s="1138"/>
      <c r="AL55" s="1154"/>
      <c r="AM55" s="1154"/>
      <c r="AN55" s="55" t="n">
        <f aca="false">(AL55+AK55)-(U55+T55)</f>
        <v>-45636.8645833333</v>
      </c>
      <c r="AO55" s="1135" t="n">
        <v>45642</v>
      </c>
      <c r="AP55" s="1136" t="n">
        <v>0.397916666666667</v>
      </c>
      <c r="AQ55" s="57" t="n">
        <f aca="false">(AP55+AO55)-(U55+T55)</f>
        <v>5.53333333333333</v>
      </c>
      <c r="AR55" s="1138" t="n">
        <v>45642</v>
      </c>
      <c r="AS55" s="1136" t="n">
        <v>0.593055555555556</v>
      </c>
      <c r="AT55" s="1157" t="s">
        <v>970</v>
      </c>
      <c r="AU55" s="59" t="n">
        <f aca="false">(AS55+AR55)-(U55+T55)</f>
        <v>5.72847222222222</v>
      </c>
      <c r="AV55" s="61"/>
      <c r="AW55" s="61" t="s">
        <v>1433</v>
      </c>
      <c r="AX55" s="61" t="s">
        <v>90</v>
      </c>
      <c r="AY55" s="61" t="s">
        <v>91</v>
      </c>
      <c r="AZ55" s="61" t="s">
        <v>106</v>
      </c>
      <c r="BA55" s="1045" t="s">
        <v>159</v>
      </c>
      <c r="BB55" s="1141" t="s">
        <v>1434</v>
      </c>
      <c r="BC55" s="1147" t="s">
        <v>1435</v>
      </c>
      <c r="BD55" s="1161" t="s">
        <v>700</v>
      </c>
      <c r="BE55" s="68" t="s">
        <v>64</v>
      </c>
      <c r="BF55" s="68"/>
      <c r="BJ55" s="99"/>
      <c r="BK55" s="99"/>
      <c r="BL55" s="99"/>
      <c r="BM55" s="99"/>
      <c r="BN55" s="99"/>
      <c r="BO55" s="99"/>
      <c r="BP55" s="99"/>
      <c r="BQ55" s="99"/>
      <c r="BR55" s="99"/>
      <c r="BS55" s="99"/>
      <c r="BT55" s="99"/>
      <c r="BU55" s="194"/>
      <c r="BV55" s="194"/>
      <c r="BW55" s="194"/>
      <c r="BX55" s="194"/>
      <c r="BY55" s="194"/>
      <c r="BZ55" s="194"/>
      <c r="CA55" s="194"/>
      <c r="CB55" s="194"/>
      <c r="CC55" s="99"/>
      <c r="CD55" s="99"/>
      <c r="CE55" s="99"/>
      <c r="CF55" s="99"/>
      <c r="CG55" s="99"/>
      <c r="CH55" s="99"/>
      <c r="CI55" s="99"/>
      <c r="CJ55" s="478"/>
      <c r="CK55" s="478"/>
      <c r="CL55" s="478"/>
      <c r="CM55" s="478"/>
      <c r="CN55" s="478"/>
      <c r="CO55" s="99"/>
      <c r="CP55" s="99"/>
      <c r="CY55" s="478"/>
      <c r="CZ55" s="478"/>
      <c r="DA55" s="478"/>
      <c r="DB55" s="478"/>
    </row>
    <row r="56" s="1" customFormat="true" ht="17.25" hidden="false" customHeight="true" outlineLevel="0" collapsed="false">
      <c r="A56" s="582"/>
      <c r="B56" s="2"/>
      <c r="C56" s="1162"/>
      <c r="D56" s="999"/>
      <c r="E56" s="999"/>
      <c r="F56" s="999"/>
      <c r="G56" s="999"/>
      <c r="H56" s="999"/>
      <c r="I56" s="1163"/>
      <c r="J56" s="999"/>
      <c r="K56" s="838"/>
      <c r="L56" s="1164"/>
      <c r="M56" s="378"/>
      <c r="N56" s="381"/>
      <c r="O56" s="1164"/>
      <c r="P56" s="378"/>
      <c r="Q56" s="1164"/>
      <c r="R56" s="378"/>
      <c r="S56" s="381"/>
      <c r="T56" s="1164"/>
      <c r="U56" s="378"/>
      <c r="V56" s="381"/>
      <c r="W56" s="1165"/>
      <c r="X56" s="377"/>
      <c r="Y56" s="1166"/>
      <c r="Z56" s="381"/>
      <c r="AA56" s="1167"/>
      <c r="AB56" s="377"/>
      <c r="AC56" s="1166"/>
      <c r="AD56" s="381"/>
      <c r="AE56" s="1167"/>
      <c r="AF56" s="377"/>
      <c r="AG56" s="381"/>
      <c r="AH56" s="381"/>
      <c r="AI56" s="381"/>
      <c r="AJ56" s="1167"/>
      <c r="AK56" s="377"/>
      <c r="AL56" s="381"/>
      <c r="AM56" s="381"/>
      <c r="AN56" s="1167"/>
      <c r="AO56" s="368"/>
      <c r="AP56" s="374"/>
      <c r="AQ56" s="393"/>
      <c r="AR56" s="368"/>
      <c r="AS56" s="374"/>
      <c r="AT56" s="1168"/>
      <c r="AU56" s="375"/>
      <c r="BB56" s="1169"/>
      <c r="BC56" s="1152"/>
      <c r="BD56" s="1170"/>
      <c r="BE56" s="209"/>
      <c r="BF56" s="209"/>
      <c r="BG56" s="478"/>
      <c r="BS56" s="99"/>
      <c r="BT56" s="99"/>
      <c r="CD56" s="99"/>
      <c r="CE56" s="99"/>
      <c r="CF56" s="99"/>
      <c r="CG56" s="99"/>
      <c r="CH56" s="99"/>
      <c r="CI56" s="99"/>
      <c r="CJ56" s="478"/>
      <c r="CK56" s="478"/>
      <c r="CL56" s="478"/>
      <c r="CM56" s="478"/>
      <c r="CN56" s="478"/>
      <c r="CO56" s="99"/>
      <c r="CP56" s="99"/>
      <c r="CZ56" s="478"/>
      <c r="DA56" s="478"/>
      <c r="DB56" s="478"/>
    </row>
    <row r="57" s="1" customFormat="true" ht="15" hidden="false" customHeight="true" outlineLevel="0" collapsed="false">
      <c r="A57" s="582"/>
      <c r="B57" s="2"/>
      <c r="C57" s="1162"/>
      <c r="D57" s="999"/>
      <c r="E57" s="999"/>
      <c r="F57" s="999"/>
      <c r="G57" s="999"/>
      <c r="H57" s="999"/>
      <c r="I57" s="1163"/>
      <c r="J57" s="999"/>
      <c r="K57" s="838"/>
      <c r="L57" s="1164"/>
      <c r="M57" s="378"/>
      <c r="N57" s="381"/>
      <c r="O57" s="1164"/>
      <c r="P57" s="378"/>
      <c r="Q57" s="1164"/>
      <c r="R57" s="378"/>
      <c r="S57" s="381"/>
      <c r="T57" s="1164"/>
      <c r="U57" s="378"/>
      <c r="V57" s="381"/>
      <c r="W57" s="1165"/>
      <c r="X57" s="377"/>
      <c r="Y57" s="1166"/>
      <c r="Z57" s="381"/>
      <c r="AA57" s="1167"/>
      <c r="AB57" s="377"/>
      <c r="AC57" s="1166"/>
      <c r="AD57" s="381"/>
      <c r="AE57" s="1167"/>
      <c r="AF57" s="377"/>
      <c r="AG57" s="381"/>
      <c r="AH57" s="381"/>
      <c r="AI57" s="381"/>
      <c r="AJ57" s="1167"/>
      <c r="AK57" s="377"/>
      <c r="AL57" s="381"/>
      <c r="AM57" s="381"/>
      <c r="AN57" s="1167"/>
      <c r="AO57" s="368"/>
      <c r="AP57" s="374"/>
      <c r="AQ57" s="393"/>
      <c r="AR57" s="368"/>
      <c r="AS57" s="374"/>
      <c r="AT57" s="1168"/>
      <c r="AU57" s="375"/>
      <c r="BB57" s="1169"/>
      <c r="BC57" s="1152"/>
      <c r="BD57" s="1170"/>
      <c r="BE57" s="209"/>
      <c r="BF57" s="209"/>
      <c r="BG57" s="478"/>
      <c r="BJ57" s="99"/>
      <c r="BK57" s="99"/>
      <c r="BL57" s="99"/>
      <c r="BM57" s="99"/>
      <c r="BN57" s="99"/>
      <c r="BO57" s="99"/>
      <c r="BP57" s="99"/>
      <c r="BQ57" s="99"/>
      <c r="BR57" s="99"/>
      <c r="BS57" s="99"/>
      <c r="BT57" s="99"/>
      <c r="CD57" s="99"/>
      <c r="CE57" s="99"/>
      <c r="CF57" s="99"/>
      <c r="CG57" s="99"/>
      <c r="CH57" s="99"/>
      <c r="CI57" s="478"/>
      <c r="CJ57" s="478"/>
      <c r="CK57" s="478"/>
      <c r="CL57" s="99"/>
      <c r="CM57" s="99"/>
      <c r="CN57" s="478"/>
      <c r="CO57" s="99"/>
      <c r="CP57" s="99"/>
      <c r="CZ57" s="478"/>
      <c r="DA57" s="478"/>
      <c r="DB57" s="478"/>
    </row>
    <row r="58" s="1" customFormat="true" ht="15" hidden="false" customHeight="true" outlineLevel="0" collapsed="false">
      <c r="A58" s="584"/>
      <c r="B58" s="194"/>
      <c r="C58" s="585"/>
      <c r="D58" s="194"/>
      <c r="E58" s="194"/>
      <c r="F58" s="194"/>
      <c r="G58" s="194"/>
      <c r="H58" s="194"/>
      <c r="I58" s="194"/>
      <c r="J58" s="194"/>
      <c r="K58" s="586"/>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478"/>
      <c r="AS58" s="478"/>
      <c r="AT58" s="478"/>
      <c r="AU58" s="478"/>
      <c r="BB58" s="1169"/>
      <c r="BC58" s="1152"/>
      <c r="BD58" s="1170"/>
      <c r="BE58" s="209"/>
      <c r="BF58" s="209"/>
      <c r="BG58" s="478"/>
      <c r="BJ58" s="99"/>
      <c r="BK58" s="99"/>
      <c r="BL58" s="99"/>
      <c r="BM58" s="99"/>
      <c r="BN58" s="99"/>
      <c r="BO58" s="99"/>
      <c r="BP58" s="99"/>
      <c r="BQ58" s="99"/>
      <c r="BR58" s="99"/>
      <c r="BS58" s="99"/>
      <c r="BT58" s="99"/>
      <c r="BU58" s="478"/>
      <c r="BV58" s="478"/>
      <c r="BW58" s="478"/>
      <c r="BX58" s="99"/>
      <c r="BY58" s="99"/>
      <c r="BZ58" s="99"/>
      <c r="CA58" s="99"/>
      <c r="CB58" s="99"/>
      <c r="CC58" s="99"/>
      <c r="CD58" s="99"/>
      <c r="CE58" s="99"/>
      <c r="CF58" s="99"/>
      <c r="CG58" s="99"/>
      <c r="CH58" s="99"/>
      <c r="CI58" s="478"/>
      <c r="CJ58" s="478"/>
      <c r="CK58" s="478"/>
      <c r="CL58" s="99"/>
      <c r="CM58" s="99"/>
      <c r="CN58" s="478"/>
      <c r="CO58" s="99"/>
      <c r="CP58" s="99"/>
      <c r="CZ58" s="478"/>
      <c r="DA58" s="478"/>
      <c r="DB58" s="478"/>
    </row>
    <row r="59" s="1" customFormat="true" ht="15" hidden="false" customHeight="true" outlineLevel="0" collapsed="false">
      <c r="A59" s="194"/>
      <c r="B59" s="194"/>
      <c r="C59" s="557"/>
      <c r="D59" s="557"/>
      <c r="E59" s="194"/>
      <c r="F59" s="194"/>
      <c r="G59" s="194"/>
      <c r="H59" s="557"/>
      <c r="I59" s="194"/>
      <c r="J59" s="194"/>
      <c r="K59" s="557"/>
      <c r="L59" s="1076" t="s">
        <v>135</v>
      </c>
      <c r="M59" s="1077" t="s">
        <v>136</v>
      </c>
      <c r="N59" s="1078" t="s">
        <v>137</v>
      </c>
      <c r="O59" s="1079" t="s">
        <v>52</v>
      </c>
      <c r="P59" s="1080" t="s">
        <v>48</v>
      </c>
      <c r="Q59" s="1081" t="s">
        <v>67</v>
      </c>
      <c r="R59" s="1082" t="s">
        <v>138</v>
      </c>
      <c r="S59" s="1083" t="s">
        <v>139</v>
      </c>
      <c r="T59" s="557"/>
      <c r="U59" s="595" t="s">
        <v>306</v>
      </c>
      <c r="V59" s="595"/>
      <c r="W59" s="595" t="s">
        <v>307</v>
      </c>
      <c r="X59" s="595" t="s">
        <v>308</v>
      </c>
      <c r="Y59" s="1171" t="s">
        <v>307</v>
      </c>
      <c r="Z59" s="1171" t="s">
        <v>139</v>
      </c>
      <c r="AA59" s="99"/>
      <c r="AB59" s="99"/>
      <c r="AC59" s="99"/>
      <c r="AD59" s="99"/>
      <c r="AE59" s="99"/>
      <c r="AF59" s="599" t="s">
        <v>299</v>
      </c>
      <c r="AG59" s="600" t="s">
        <v>690</v>
      </c>
      <c r="AH59" s="600" t="s">
        <v>301</v>
      </c>
      <c r="AI59" s="600" t="s">
        <v>302</v>
      </c>
      <c r="AJ59" s="601" t="s">
        <v>303</v>
      </c>
      <c r="AK59" s="99"/>
      <c r="AL59" s="99"/>
      <c r="AM59" s="99"/>
      <c r="AN59" s="99"/>
      <c r="AO59" s="602" t="s">
        <v>206</v>
      </c>
      <c r="AP59" s="602"/>
      <c r="AQ59" s="603" t="s">
        <v>691</v>
      </c>
      <c r="AR59" s="478"/>
      <c r="AS59" s="478"/>
      <c r="AT59" s="478"/>
      <c r="AU59" s="478"/>
      <c r="AW59" s="2"/>
      <c r="BB59" s="1169"/>
      <c r="BC59" s="1152"/>
      <c r="BD59" s="1170"/>
      <c r="BE59" s="209"/>
      <c r="BF59" s="209"/>
      <c r="BG59" s="478"/>
      <c r="BJ59" s="99"/>
      <c r="BK59" s="99"/>
      <c r="BL59" s="99"/>
      <c r="BM59" s="99"/>
      <c r="BN59" s="99"/>
      <c r="BO59" s="99"/>
      <c r="BP59" s="99"/>
      <c r="BQ59" s="99"/>
      <c r="BR59" s="99"/>
      <c r="BS59" s="99"/>
      <c r="BT59" s="99"/>
      <c r="BU59" s="478"/>
      <c r="BV59" s="478"/>
      <c r="BW59" s="478"/>
      <c r="BX59" s="99"/>
      <c r="BY59" s="99"/>
      <c r="BZ59" s="99"/>
      <c r="CA59" s="99"/>
      <c r="CB59" s="99"/>
      <c r="CC59" s="99"/>
      <c r="CD59" s="99"/>
      <c r="CE59" s="99"/>
      <c r="CF59" s="99"/>
      <c r="CG59" s="99"/>
      <c r="CH59" s="99"/>
      <c r="CI59" s="478"/>
      <c r="CJ59" s="478"/>
      <c r="CK59" s="478"/>
      <c r="CL59" s="99"/>
      <c r="CM59" s="99"/>
      <c r="CN59" s="478"/>
      <c r="CO59" s="99"/>
      <c r="CP59" s="99"/>
      <c r="CQ59" s="194"/>
      <c r="CR59" s="194"/>
      <c r="CS59" s="194"/>
      <c r="CT59" s="194"/>
      <c r="CU59" s="194"/>
      <c r="CV59" s="194"/>
      <c r="CW59" s="194"/>
      <c r="CX59" s="194"/>
      <c r="CZ59" s="478"/>
      <c r="DA59" s="478"/>
      <c r="DB59" s="478"/>
    </row>
    <row r="60" customFormat="false" ht="15" hidden="false" customHeight="true" outlineLevel="0" collapsed="false">
      <c r="A60" s="605" t="s">
        <v>297</v>
      </c>
      <c r="B60" s="606" t="n">
        <v>14</v>
      </c>
      <c r="C60" s="557"/>
      <c r="D60" s="557"/>
      <c r="E60" s="607" t="s">
        <v>228</v>
      </c>
      <c r="F60" s="1089" t="n">
        <v>10</v>
      </c>
      <c r="G60" s="609" t="n">
        <f aca="false">F60/F64</f>
        <v>0.188679245283019</v>
      </c>
      <c r="H60" s="557"/>
      <c r="I60" s="602" t="s">
        <v>206</v>
      </c>
      <c r="J60" s="602"/>
      <c r="K60" s="557"/>
      <c r="L60" s="1090" t="s">
        <v>51</v>
      </c>
      <c r="M60" s="1062" t="n">
        <v>18</v>
      </c>
      <c r="N60" s="613" t="n">
        <f aca="false">M60/M66</f>
        <v>0.339622641509434</v>
      </c>
      <c r="O60" s="1064" t="n">
        <v>6</v>
      </c>
      <c r="P60" s="1064" t="n">
        <v>5</v>
      </c>
      <c r="Q60" s="1064" t="n">
        <v>3</v>
      </c>
      <c r="R60" s="1064" t="n">
        <v>4</v>
      </c>
      <c r="S60" s="1091" t="n">
        <f aca="false">O61+P61+Q61+R61</f>
        <v>1</v>
      </c>
      <c r="T60" s="557"/>
      <c r="U60" s="1090" t="s">
        <v>51</v>
      </c>
      <c r="V60" s="1064" t="n">
        <v>9</v>
      </c>
      <c r="W60" s="613" t="n">
        <f aca="false">V60/V63</f>
        <v>0.428571428571429</v>
      </c>
      <c r="X60" s="1064" t="n">
        <v>9</v>
      </c>
      <c r="Y60" s="613" t="n">
        <f aca="false">X60/X63</f>
        <v>0.28125</v>
      </c>
      <c r="Z60" s="616" t="n">
        <f aca="false">X60+V60</f>
        <v>18</v>
      </c>
      <c r="AA60" s="99"/>
      <c r="AB60" s="99"/>
      <c r="AC60" s="99"/>
      <c r="AD60" s="99"/>
      <c r="AE60" s="99"/>
      <c r="AF60" s="617" t="n">
        <v>16</v>
      </c>
      <c r="AG60" s="618"/>
      <c r="AH60" s="618"/>
      <c r="AI60" s="618"/>
      <c r="AJ60" s="619" t="s">
        <v>957</v>
      </c>
      <c r="AK60" s="99"/>
      <c r="AL60" s="99"/>
      <c r="AM60" s="99"/>
      <c r="AN60" s="99"/>
      <c r="AO60" s="1096" t="s">
        <v>171</v>
      </c>
      <c r="AP60" s="1097" t="n">
        <v>3</v>
      </c>
      <c r="AQ60" s="622" t="n">
        <f aca="false">AVERAGE(AR60:AT60)</f>
        <v>2.3</v>
      </c>
      <c r="AR60" s="624" t="n">
        <v>5.8</v>
      </c>
      <c r="AS60" s="624" t="n">
        <v>0.14</v>
      </c>
      <c r="AT60" s="624" t="n">
        <v>0.96</v>
      </c>
      <c r="AU60" s="624"/>
      <c r="AV60" s="61"/>
      <c r="AW60" s="61"/>
      <c r="AX60" s="61"/>
      <c r="AY60" s="61"/>
      <c r="AZ60" s="61"/>
      <c r="BA60" s="61"/>
      <c r="BB60" s="1160"/>
      <c r="BC60" s="1147"/>
      <c r="BD60" s="66"/>
      <c r="BE60" s="68"/>
      <c r="BF60" s="68"/>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478"/>
      <c r="CO60" s="99"/>
      <c r="CP60" s="99"/>
      <c r="CQ60" s="194"/>
      <c r="CR60" s="194"/>
      <c r="CS60" s="194"/>
      <c r="CT60" s="194"/>
      <c r="CU60" s="194"/>
      <c r="CV60" s="194"/>
      <c r="CW60" s="194"/>
      <c r="CX60" s="194"/>
      <c r="CZ60" s="478"/>
      <c r="DA60" s="478"/>
      <c r="DB60" s="478"/>
    </row>
    <row r="61" customFormat="false" ht="15" hidden="false" customHeight="true" outlineLevel="0" collapsed="false">
      <c r="A61" s="627" t="s">
        <v>304</v>
      </c>
      <c r="B61" s="628" t="n">
        <v>8</v>
      </c>
      <c r="C61" s="557"/>
      <c r="D61" s="557"/>
      <c r="E61" s="629" t="s">
        <v>170</v>
      </c>
      <c r="F61" s="1064" t="n">
        <v>6</v>
      </c>
      <c r="G61" s="631" t="n">
        <f aca="false">F61/F64</f>
        <v>0.113207547169811</v>
      </c>
      <c r="H61" s="557"/>
      <c r="I61" s="1096" t="s">
        <v>171</v>
      </c>
      <c r="J61" s="1097" t="n">
        <v>3</v>
      </c>
      <c r="K61" s="557"/>
      <c r="L61" s="1099" t="s">
        <v>307</v>
      </c>
      <c r="M61" s="1062"/>
      <c r="N61" s="613"/>
      <c r="O61" s="613" t="n">
        <f aca="false">O60/M60</f>
        <v>0.333333333333333</v>
      </c>
      <c r="P61" s="613" t="n">
        <f aca="false">P60/M60</f>
        <v>0.277777777777778</v>
      </c>
      <c r="Q61" s="613" t="n">
        <f aca="false">Q60/M60</f>
        <v>0.166666666666667</v>
      </c>
      <c r="R61" s="613" t="n">
        <f aca="false">R60/M60</f>
        <v>0.222222222222222</v>
      </c>
      <c r="S61" s="1100"/>
      <c r="T61" s="557"/>
      <c r="U61" s="1090" t="s">
        <v>77</v>
      </c>
      <c r="V61" s="1064" t="n">
        <v>3</v>
      </c>
      <c r="W61" s="613" t="n">
        <f aca="false">V61/V63</f>
        <v>0.142857142857143</v>
      </c>
      <c r="X61" s="1064" t="n">
        <v>3</v>
      </c>
      <c r="Y61" s="613" t="n">
        <f aca="false">X61/X63</f>
        <v>0.09375</v>
      </c>
      <c r="Z61" s="616" t="n">
        <f aca="false">X61+V61</f>
        <v>6</v>
      </c>
      <c r="AA61" s="99"/>
      <c r="AB61" s="99"/>
      <c r="AC61" s="99"/>
      <c r="AD61" s="99"/>
      <c r="AE61" s="99"/>
      <c r="AF61" s="617"/>
      <c r="AG61" s="640"/>
      <c r="AH61" s="640"/>
      <c r="AI61" s="640"/>
      <c r="AJ61" s="641" t="s">
        <v>961</v>
      </c>
      <c r="AK61" s="99"/>
      <c r="AL61" s="99"/>
      <c r="AM61" s="99"/>
      <c r="AN61" s="99"/>
      <c r="AO61" s="1096" t="s">
        <v>597</v>
      </c>
      <c r="AP61" s="1097" t="n">
        <v>3</v>
      </c>
      <c r="AQ61" s="622" t="n">
        <f aca="false">AVERAGE(AR61:AT61)</f>
        <v>28.8733333333333</v>
      </c>
      <c r="AR61" s="624" t="n">
        <v>83.8</v>
      </c>
      <c r="AS61" s="636" t="n">
        <v>1.7</v>
      </c>
      <c r="AT61" s="636" t="n">
        <v>1.12</v>
      </c>
      <c r="AU61" s="637"/>
      <c r="AV61" s="61"/>
      <c r="AW61" s="61"/>
      <c r="AX61" s="61"/>
      <c r="AY61" s="61"/>
      <c r="AZ61" s="61"/>
      <c r="BA61" s="61"/>
      <c r="BB61" s="1160"/>
      <c r="BC61" s="1147"/>
      <c r="BD61" s="66"/>
      <c r="BE61" s="68"/>
      <c r="BF61" s="68"/>
      <c r="BJ61" s="99"/>
      <c r="BK61" s="99"/>
      <c r="BL61" s="99"/>
      <c r="BM61" s="99"/>
      <c r="BN61" s="99"/>
      <c r="BO61" s="99"/>
      <c r="BP61" s="99"/>
      <c r="BQ61" s="99"/>
      <c r="BR61" s="99"/>
      <c r="BS61" s="99"/>
      <c r="BT61" s="99"/>
      <c r="BU61" s="99"/>
      <c r="BV61" s="99"/>
      <c r="BW61" s="99"/>
      <c r="BX61" s="99"/>
      <c r="BY61" s="99"/>
      <c r="BZ61" s="99"/>
      <c r="CA61" s="99"/>
      <c r="CB61" s="99"/>
      <c r="CC61" s="99"/>
      <c r="CD61" s="99"/>
      <c r="CE61" s="99"/>
      <c r="CN61" s="478"/>
      <c r="CO61" s="99"/>
      <c r="CP61" s="99"/>
      <c r="CQ61" s="194"/>
      <c r="CR61" s="194"/>
      <c r="CS61" s="194"/>
      <c r="CT61" s="194"/>
      <c r="CU61" s="194"/>
      <c r="CV61" s="194"/>
      <c r="CW61" s="194"/>
      <c r="CX61" s="194"/>
      <c r="CZ61" s="478"/>
      <c r="DA61" s="478"/>
      <c r="DB61" s="478"/>
    </row>
    <row r="62" customFormat="false" ht="15" hidden="false" customHeight="true" outlineLevel="0" collapsed="false">
      <c r="A62" s="627" t="s">
        <v>309</v>
      </c>
      <c r="B62" s="628" t="n">
        <v>10</v>
      </c>
      <c r="C62" s="638"/>
      <c r="D62" s="557"/>
      <c r="E62" s="639" t="s">
        <v>207</v>
      </c>
      <c r="F62" s="1064" t="n">
        <v>21</v>
      </c>
      <c r="G62" s="631" t="n">
        <f aca="false">F62/F64</f>
        <v>0.39622641509434</v>
      </c>
      <c r="H62" s="557"/>
      <c r="I62" s="1096" t="s">
        <v>597</v>
      </c>
      <c r="J62" s="1097" t="n">
        <v>3</v>
      </c>
      <c r="K62" s="557"/>
      <c r="L62" s="1090" t="s">
        <v>77</v>
      </c>
      <c r="M62" s="1062" t="n">
        <v>6</v>
      </c>
      <c r="N62" s="613" t="n">
        <f aca="false">M62/M66</f>
        <v>0.113207547169811</v>
      </c>
      <c r="O62" s="1064" t="n">
        <v>1</v>
      </c>
      <c r="P62" s="1064" t="n">
        <v>4</v>
      </c>
      <c r="Q62" s="1064" t="n">
        <v>0</v>
      </c>
      <c r="R62" s="1064" t="n">
        <v>1</v>
      </c>
      <c r="S62" s="1091" t="n">
        <f aca="false">SUM(O63:R63)</f>
        <v>1</v>
      </c>
      <c r="T62" s="557"/>
      <c r="U62" s="1090" t="s">
        <v>970</v>
      </c>
      <c r="V62" s="1064" t="n">
        <v>9</v>
      </c>
      <c r="W62" s="613" t="n">
        <f aca="false">V62/V63</f>
        <v>0.428571428571429</v>
      </c>
      <c r="X62" s="1064" t="n">
        <v>20</v>
      </c>
      <c r="Y62" s="613" t="n">
        <f aca="false">X62/X63</f>
        <v>0.625</v>
      </c>
      <c r="Z62" s="616" t="n">
        <f aca="false">X62+V62</f>
        <v>29</v>
      </c>
      <c r="AA62" s="99"/>
      <c r="AB62" s="99"/>
      <c r="AC62" s="99"/>
      <c r="AD62" s="99"/>
      <c r="AE62" s="99"/>
      <c r="AF62" s="194"/>
      <c r="AG62" s="194"/>
      <c r="AH62" s="194"/>
      <c r="AI62" s="194"/>
      <c r="AJ62" s="194"/>
      <c r="AK62" s="99"/>
      <c r="AL62" s="99"/>
      <c r="AM62" s="99"/>
      <c r="AN62" s="99"/>
      <c r="AO62" s="1096" t="s">
        <v>166</v>
      </c>
      <c r="AP62" s="1097" t="n">
        <v>3</v>
      </c>
      <c r="AQ62" s="642" t="n">
        <f aca="false">AVERAGE(AR62:AT62)</f>
        <v>0.783333333333333</v>
      </c>
      <c r="AR62" s="624" t="n">
        <v>0.8</v>
      </c>
      <c r="AS62" s="636" t="n">
        <v>1.3</v>
      </c>
      <c r="AT62" s="624" t="n">
        <v>0.25</v>
      </c>
      <c r="AU62" s="624"/>
      <c r="AV62" s="61"/>
      <c r="AW62" s="61"/>
      <c r="AX62" s="61"/>
      <c r="AY62" s="61"/>
      <c r="AZ62" s="61"/>
      <c r="BA62" s="61"/>
      <c r="BB62" s="1160"/>
      <c r="BC62" s="1147"/>
      <c r="BD62" s="66"/>
      <c r="BE62" s="68"/>
      <c r="BF62" s="68"/>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194"/>
      <c r="CR62" s="194"/>
      <c r="CS62" s="194"/>
      <c r="CT62" s="194"/>
      <c r="CU62" s="194"/>
      <c r="CV62" s="194"/>
      <c r="CW62" s="194"/>
      <c r="CX62" s="194"/>
      <c r="CZ62" s="478"/>
      <c r="DA62" s="478"/>
      <c r="DB62" s="478"/>
    </row>
    <row r="63" customFormat="false" ht="15" hidden="false" customHeight="true" outlineLevel="0" collapsed="false">
      <c r="A63" s="627" t="s">
        <v>310</v>
      </c>
      <c r="B63" s="628" t="n">
        <v>18</v>
      </c>
      <c r="C63" s="557"/>
      <c r="D63" s="557"/>
      <c r="E63" s="644" t="s">
        <v>818</v>
      </c>
      <c r="F63" s="1064" t="n">
        <v>16</v>
      </c>
      <c r="G63" s="631" t="n">
        <f aca="false">F63/F64</f>
        <v>0.30188679245283</v>
      </c>
      <c r="H63" s="557"/>
      <c r="I63" s="1096" t="s">
        <v>166</v>
      </c>
      <c r="J63" s="1097" t="n">
        <v>3</v>
      </c>
      <c r="K63" s="557"/>
      <c r="L63" s="1099" t="s">
        <v>307</v>
      </c>
      <c r="M63" s="1062"/>
      <c r="N63" s="613"/>
      <c r="O63" s="613" t="n">
        <f aca="false">O62/M62</f>
        <v>0.166666666666667</v>
      </c>
      <c r="P63" s="613" t="n">
        <f aca="false">P62/M62</f>
        <v>0.666666666666667</v>
      </c>
      <c r="Q63" s="613" t="n">
        <f aca="false">Q62/M62</f>
        <v>0</v>
      </c>
      <c r="R63" s="613" t="n">
        <f aca="false">R62/M62</f>
        <v>0.166666666666667</v>
      </c>
      <c r="S63" s="1100"/>
      <c r="T63" s="557"/>
      <c r="U63" s="645" t="s">
        <v>139</v>
      </c>
      <c r="V63" s="646" t="n">
        <f aca="false">V60+V61+V62</f>
        <v>21</v>
      </c>
      <c r="W63" s="647" t="n">
        <v>1</v>
      </c>
      <c r="X63" s="646" t="n">
        <f aca="false">X60+X61+X62</f>
        <v>32</v>
      </c>
      <c r="Y63" s="648" t="n">
        <v>1</v>
      </c>
      <c r="Z63" s="649" t="n">
        <f aca="false">Z61++Z60+Z62</f>
        <v>53</v>
      </c>
      <c r="AA63" s="99"/>
      <c r="AB63" s="99"/>
      <c r="AC63" s="99"/>
      <c r="AD63" s="99"/>
      <c r="AE63" s="99"/>
      <c r="AF63" s="194"/>
      <c r="AG63" s="194"/>
      <c r="AH63" s="194"/>
      <c r="AI63" s="194"/>
      <c r="AJ63" s="194"/>
      <c r="AK63" s="99"/>
      <c r="AL63" s="99"/>
      <c r="AM63" s="99"/>
      <c r="AN63" s="99"/>
      <c r="AO63" s="1096" t="s">
        <v>128</v>
      </c>
      <c r="AP63" s="1097" t="n">
        <v>3</v>
      </c>
      <c r="AQ63" s="642" t="n">
        <f aca="false">AVERAGE(AR63:AT63)</f>
        <v>1.83333333333333</v>
      </c>
      <c r="AR63" s="624" t="n">
        <v>2.7</v>
      </c>
      <c r="AS63" s="636" t="n">
        <v>2</v>
      </c>
      <c r="AT63" s="624" t="n">
        <v>0.8</v>
      </c>
      <c r="AU63" s="624"/>
      <c r="AV63" s="61"/>
      <c r="AW63" s="61"/>
      <c r="AX63" s="61"/>
      <c r="AY63" s="61"/>
      <c r="AZ63" s="61"/>
      <c r="BA63" s="61"/>
      <c r="BB63" s="1160"/>
      <c r="BC63" s="1147"/>
      <c r="BD63" s="66"/>
      <c r="BE63" s="68"/>
      <c r="BF63" s="68"/>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194"/>
      <c r="CR63" s="194"/>
      <c r="CS63" s="194"/>
      <c r="CT63" s="194"/>
      <c r="CU63" s="194"/>
      <c r="CV63" s="194"/>
      <c r="CW63" s="194"/>
      <c r="CX63" s="194"/>
      <c r="CZ63" s="478"/>
      <c r="DA63" s="478"/>
      <c r="DB63" s="478"/>
    </row>
    <row r="64" customFormat="false" ht="15" hidden="false" customHeight="true" outlineLevel="0" collapsed="false">
      <c r="A64" s="627" t="s">
        <v>312</v>
      </c>
      <c r="B64" s="628" t="n">
        <v>3</v>
      </c>
      <c r="C64" s="557"/>
      <c r="D64" s="557"/>
      <c r="E64" s="652" t="s">
        <v>139</v>
      </c>
      <c r="F64" s="653" t="n">
        <f aca="false">F60+F61+F62+F63</f>
        <v>53</v>
      </c>
      <c r="G64" s="654" t="n">
        <f aca="false">G60+G61+G62+G63</f>
        <v>1</v>
      </c>
      <c r="H64" s="557"/>
      <c r="I64" s="1096" t="s">
        <v>128</v>
      </c>
      <c r="J64" s="1097" t="n">
        <v>3</v>
      </c>
      <c r="K64" s="557"/>
      <c r="L64" s="1090" t="s">
        <v>970</v>
      </c>
      <c r="M64" s="1062" t="n">
        <f aca="false">O64+P64+Q64+R64</f>
        <v>29</v>
      </c>
      <c r="N64" s="613" t="n">
        <f aca="false">M64/M66</f>
        <v>0.547169811320755</v>
      </c>
      <c r="O64" s="1064" t="n">
        <v>5</v>
      </c>
      <c r="P64" s="1064" t="n">
        <v>7</v>
      </c>
      <c r="Q64" s="1064" t="n">
        <v>7</v>
      </c>
      <c r="R64" s="1064" t="n">
        <v>10</v>
      </c>
      <c r="S64" s="1091" t="n">
        <f aca="false">O65+P65+Q65+R65</f>
        <v>1</v>
      </c>
      <c r="T64" s="557"/>
      <c r="U64" s="557"/>
      <c r="V64" s="99"/>
      <c r="W64" s="99"/>
      <c r="X64" s="99"/>
      <c r="Y64" s="99"/>
      <c r="Z64" s="655" t="n">
        <f aca="false">W63+Y63</f>
        <v>2</v>
      </c>
      <c r="AA64" s="99"/>
      <c r="AB64" s="99"/>
      <c r="AC64" s="99"/>
      <c r="AD64" s="99"/>
      <c r="AE64" s="99"/>
      <c r="AF64" s="658"/>
      <c r="AG64" s="658"/>
      <c r="AH64" s="478"/>
      <c r="AI64" s="478"/>
      <c r="AJ64" s="478"/>
      <c r="AK64" s="99"/>
      <c r="AL64" s="99"/>
      <c r="AM64" s="99"/>
      <c r="AN64" s="99"/>
      <c r="AO64" s="1096" t="s">
        <v>1436</v>
      </c>
      <c r="AP64" s="1097" t="n">
        <v>2</v>
      </c>
      <c r="AQ64" s="642" t="n">
        <f aca="false">AVERAGE(AR64:AS64)</f>
        <v>0.667</v>
      </c>
      <c r="AR64" s="624" t="n">
        <v>1.33</v>
      </c>
      <c r="AS64" s="636" t="n">
        <v>0.004</v>
      </c>
      <c r="AT64" s="624"/>
      <c r="AU64" s="624"/>
      <c r="AV64" s="61"/>
      <c r="AW64" s="61"/>
      <c r="AX64" s="61"/>
      <c r="AY64" s="61"/>
      <c r="AZ64" s="61"/>
      <c r="BA64" s="61"/>
      <c r="BB64" s="1160"/>
      <c r="BC64" s="1147"/>
      <c r="BD64" s="66"/>
      <c r="BE64" s="68"/>
      <c r="BF64" s="68"/>
      <c r="BJ64" s="99"/>
      <c r="BK64" s="99"/>
      <c r="BL64" s="99"/>
      <c r="BM64" s="99"/>
      <c r="BN64" s="99"/>
      <c r="BO64" s="99"/>
      <c r="BP64" s="99"/>
      <c r="BQ64" s="99"/>
      <c r="BR64" s="99"/>
      <c r="BS64" s="99"/>
      <c r="BT64" s="99"/>
      <c r="BU64" s="99"/>
      <c r="BV64" s="99"/>
      <c r="BW64" s="99"/>
      <c r="BX64" s="99"/>
      <c r="BY64" s="99"/>
      <c r="BZ64" s="99"/>
      <c r="CA64" s="99"/>
      <c r="CB64" s="99"/>
      <c r="CC64" s="99"/>
      <c r="CD64" s="99"/>
      <c r="CE64" s="99"/>
      <c r="CF64" s="99"/>
      <c r="CG64" s="99"/>
      <c r="CH64" s="99"/>
      <c r="CI64" s="99"/>
      <c r="CJ64" s="99"/>
      <c r="CK64" s="99"/>
      <c r="CL64" s="99"/>
      <c r="CM64" s="99"/>
      <c r="CN64" s="99"/>
      <c r="CO64" s="99"/>
      <c r="CP64" s="99"/>
      <c r="CQ64" s="194"/>
      <c r="CR64" s="194"/>
      <c r="CS64" s="194"/>
      <c r="CT64" s="194"/>
      <c r="CU64" s="194"/>
      <c r="CV64" s="194"/>
      <c r="CW64" s="194"/>
      <c r="CX64" s="194"/>
      <c r="CZ64" s="478"/>
      <c r="DA64" s="478"/>
      <c r="DB64" s="478"/>
    </row>
    <row r="65" customFormat="false" ht="15" hidden="false" customHeight="true" outlineLevel="0" collapsed="false">
      <c r="A65" s="650" t="s">
        <v>139</v>
      </c>
      <c r="B65" s="651" t="n">
        <f aca="false">SUM(B60:B64)</f>
        <v>53</v>
      </c>
      <c r="C65" s="557"/>
      <c r="D65" s="557"/>
      <c r="E65" s="657" t="s">
        <v>189</v>
      </c>
      <c r="F65" s="1064" t="n">
        <v>8</v>
      </c>
      <c r="G65" s="609" t="n">
        <f aca="false">F65/F68</f>
        <v>0.150943396226415</v>
      </c>
      <c r="H65" s="557"/>
      <c r="I65" s="1096" t="s">
        <v>1436</v>
      </c>
      <c r="J65" s="1097" t="n">
        <v>2</v>
      </c>
      <c r="K65" s="557"/>
      <c r="L65" s="1099" t="s">
        <v>307</v>
      </c>
      <c r="M65" s="1062"/>
      <c r="N65" s="613"/>
      <c r="O65" s="613" t="n">
        <f aca="false">O64/M64</f>
        <v>0.172413793103448</v>
      </c>
      <c r="P65" s="613" t="n">
        <f aca="false">P64/M64</f>
        <v>0.241379310344828</v>
      </c>
      <c r="Q65" s="613" t="n">
        <f aca="false">Q64/M64</f>
        <v>0.241379310344828</v>
      </c>
      <c r="R65" s="613" t="n">
        <f aca="false">R64/M64</f>
        <v>0.344827586206897</v>
      </c>
      <c r="S65" s="1100"/>
      <c r="T65" s="557"/>
      <c r="U65" s="194"/>
      <c r="V65" s="194"/>
      <c r="W65" s="194"/>
      <c r="X65" s="194"/>
      <c r="Y65" s="194"/>
      <c r="Z65" s="478"/>
      <c r="AA65" s="99"/>
      <c r="AB65" s="99"/>
      <c r="AC65" s="99"/>
      <c r="AD65" s="99"/>
      <c r="AE65" s="99"/>
      <c r="AF65" s="599" t="s">
        <v>318</v>
      </c>
      <c r="AG65" s="600" t="s">
        <v>690</v>
      </c>
      <c r="AH65" s="600" t="s">
        <v>301</v>
      </c>
      <c r="AI65" s="600" t="s">
        <v>302</v>
      </c>
      <c r="AJ65" s="601" t="s">
        <v>303</v>
      </c>
      <c r="AK65" s="99"/>
      <c r="AL65" s="99"/>
      <c r="AM65" s="99"/>
      <c r="AN65" s="99"/>
      <c r="AO65" s="1096" t="s">
        <v>104</v>
      </c>
      <c r="AP65" s="1097" t="n">
        <v>2</v>
      </c>
      <c r="AQ65" s="642" t="n">
        <f aca="false">AVERAGE(AR65:AS65)</f>
        <v>1.634</v>
      </c>
      <c r="AR65" s="624" t="n">
        <v>0.008</v>
      </c>
      <c r="AS65" s="636" t="n">
        <v>3.26</v>
      </c>
      <c r="AT65" s="624"/>
      <c r="AU65" s="624"/>
      <c r="AV65" s="61"/>
      <c r="AW65" s="61"/>
      <c r="AX65" s="61"/>
      <c r="AY65" s="61"/>
      <c r="AZ65" s="61"/>
      <c r="BA65" s="61"/>
      <c r="BB65" s="1160"/>
      <c r="BC65" s="1147"/>
      <c r="BD65" s="66"/>
      <c r="BE65" s="68"/>
      <c r="BF65" s="68"/>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478"/>
      <c r="CZ65" s="478"/>
      <c r="DA65" s="478"/>
      <c r="DB65" s="478"/>
    </row>
    <row r="66" customFormat="false" ht="15" hidden="false" customHeight="true" outlineLevel="0" collapsed="false">
      <c r="A66" s="194"/>
      <c r="B66" s="194"/>
      <c r="C66" s="557"/>
      <c r="D66" s="557"/>
      <c r="E66" s="657" t="s">
        <v>193</v>
      </c>
      <c r="F66" s="1064" t="n">
        <v>43</v>
      </c>
      <c r="G66" s="631" t="n">
        <f aca="false">F66/F68</f>
        <v>0.811320754716981</v>
      </c>
      <c r="H66" s="557"/>
      <c r="I66" s="1096" t="s">
        <v>104</v>
      </c>
      <c r="J66" s="1097" t="n">
        <v>2</v>
      </c>
      <c r="K66" s="557"/>
      <c r="L66" s="1105" t="s">
        <v>139</v>
      </c>
      <c r="M66" s="1106" t="n">
        <f aca="false">M60+M62+M64</f>
        <v>53</v>
      </c>
      <c r="N66" s="661" t="n">
        <f aca="false">N60+N62+N64</f>
        <v>1</v>
      </c>
      <c r="O66" s="662" t="n">
        <f aca="false">O60+O62+O64</f>
        <v>12</v>
      </c>
      <c r="P66" s="662" t="n">
        <f aca="false">P60+P62+P64</f>
        <v>16</v>
      </c>
      <c r="Q66" s="662" t="n">
        <f aca="false">Q60+Q62+Q64</f>
        <v>10</v>
      </c>
      <c r="R66" s="662" t="n">
        <f aca="false">R60+R62+R64</f>
        <v>15</v>
      </c>
      <c r="S66" s="654" t="n">
        <f aca="false">O67+P67+Q67+R67</f>
        <v>1</v>
      </c>
      <c r="T66" s="557"/>
      <c r="U66" s="478"/>
      <c r="V66" s="478"/>
      <c r="W66" s="478"/>
      <c r="X66" s="478"/>
      <c r="Y66" s="478"/>
      <c r="Z66" s="478"/>
      <c r="AA66" s="99"/>
      <c r="AB66" s="99"/>
      <c r="AC66" s="99"/>
      <c r="AD66" s="99"/>
      <c r="AE66" s="99"/>
      <c r="AF66" s="617" t="n">
        <v>2</v>
      </c>
      <c r="AG66" s="618"/>
      <c r="AH66" s="618"/>
      <c r="AI66" s="618"/>
      <c r="AJ66" s="619" t="s">
        <v>957</v>
      </c>
      <c r="AK66" s="99"/>
      <c r="AL66" s="99"/>
      <c r="AM66" s="99"/>
      <c r="AN66" s="99"/>
      <c r="AO66" s="1096" t="s">
        <v>354</v>
      </c>
      <c r="AP66" s="1097" t="n">
        <v>2</v>
      </c>
      <c r="AQ66" s="642" t="n">
        <f aca="false">AVERAGE(AR66:AS66)</f>
        <v>1.13</v>
      </c>
      <c r="AR66" s="624" t="n">
        <v>1.13</v>
      </c>
      <c r="AS66" s="636" t="s">
        <v>1437</v>
      </c>
      <c r="AT66" s="624"/>
      <c r="AU66" s="624"/>
      <c r="AV66" s="61"/>
      <c r="AW66" s="61"/>
      <c r="AX66" s="61"/>
      <c r="AY66" s="61"/>
      <c r="AZ66" s="61"/>
      <c r="BA66" s="61"/>
      <c r="BB66" s="1160"/>
      <c r="BC66" s="1147"/>
      <c r="BD66" s="66"/>
      <c r="BE66" s="68"/>
      <c r="BF66" s="68"/>
      <c r="BJ66" s="99"/>
      <c r="BK66" s="99"/>
      <c r="BL66" s="99"/>
      <c r="BM66" s="99"/>
      <c r="BN66" s="99"/>
      <c r="BO66" s="99"/>
      <c r="BP66" s="99"/>
      <c r="BQ66" s="99"/>
      <c r="BR66" s="99"/>
      <c r="BS66" s="99"/>
      <c r="BT66" s="99"/>
      <c r="BU66" s="99"/>
      <c r="BV66" s="99"/>
      <c r="BW66" s="99"/>
      <c r="BX66" s="99"/>
      <c r="BY66" s="99"/>
      <c r="BZ66" s="99"/>
      <c r="CA66" s="99"/>
      <c r="CB66" s="99"/>
      <c r="CC66" s="99"/>
      <c r="CD66" s="99"/>
      <c r="CE66" s="99"/>
      <c r="CF66" s="99"/>
      <c r="CG66" s="99"/>
      <c r="CH66" s="99"/>
      <c r="CI66" s="99"/>
      <c r="CJ66" s="99"/>
      <c r="CK66" s="99"/>
      <c r="CL66" s="99"/>
      <c r="CM66" s="99"/>
      <c r="CN66" s="99"/>
      <c r="CO66" s="99"/>
      <c r="CP66" s="99"/>
      <c r="CQ66" s="99"/>
      <c r="CR66" s="99"/>
      <c r="CS66" s="99"/>
      <c r="CT66" s="99"/>
      <c r="CU66" s="99"/>
      <c r="CV66" s="99"/>
      <c r="CW66" s="99"/>
      <c r="CX66" s="99"/>
      <c r="CY66" s="557"/>
      <c r="CZ66" s="478"/>
      <c r="DA66" s="478"/>
      <c r="DB66" s="478"/>
    </row>
    <row r="67" customFormat="false" ht="15" hidden="false" customHeight="true" outlineLevel="0" collapsed="false">
      <c r="A67" s="605" t="s">
        <v>319</v>
      </c>
      <c r="B67" s="606" t="n">
        <v>27</v>
      </c>
      <c r="C67" s="638"/>
      <c r="D67" s="557"/>
      <c r="E67" s="657" t="s">
        <v>199</v>
      </c>
      <c r="F67" s="1064" t="n">
        <v>2</v>
      </c>
      <c r="G67" s="631" t="n">
        <f aca="false">F67/F68</f>
        <v>0.0377358490566038</v>
      </c>
      <c r="H67" s="557"/>
      <c r="I67" s="1096" t="s">
        <v>354</v>
      </c>
      <c r="J67" s="1097" t="n">
        <v>2</v>
      </c>
      <c r="K67" s="557"/>
      <c r="L67" s="1105"/>
      <c r="M67" s="1106"/>
      <c r="N67" s="661"/>
      <c r="O67" s="665" t="n">
        <f aca="false">O66/M66</f>
        <v>0.226415094339623</v>
      </c>
      <c r="P67" s="665" t="n">
        <f aca="false">P66/M66</f>
        <v>0.30188679245283</v>
      </c>
      <c r="Q67" s="665" t="n">
        <f aca="false">Q66/M66</f>
        <v>0.188679245283019</v>
      </c>
      <c r="R67" s="665" t="n">
        <f aca="false">R66/M66</f>
        <v>0.283018867924528</v>
      </c>
      <c r="S67" s="654"/>
      <c r="T67" s="557"/>
      <c r="U67" s="557"/>
      <c r="V67" s="557"/>
      <c r="W67" s="557"/>
      <c r="X67" s="557"/>
      <c r="Y67" s="557"/>
      <c r="Z67" s="478"/>
      <c r="AA67" s="99"/>
      <c r="AB67" s="99"/>
      <c r="AC67" s="99"/>
      <c r="AD67" s="99"/>
      <c r="AE67" s="99"/>
      <c r="AF67" s="617"/>
      <c r="AG67" s="640"/>
      <c r="AH67" s="640"/>
      <c r="AI67" s="640"/>
      <c r="AJ67" s="641" t="s">
        <v>961</v>
      </c>
      <c r="AK67" s="99"/>
      <c r="AL67" s="99"/>
      <c r="AM67" s="99"/>
      <c r="AN67" s="99"/>
      <c r="AO67" s="1096" t="s">
        <v>358</v>
      </c>
      <c r="AP67" s="1097" t="n">
        <v>1</v>
      </c>
      <c r="AQ67" s="642" t="n">
        <f aca="false">AVERAGE(AR67)</f>
        <v>5.52</v>
      </c>
      <c r="AR67" s="624" t="n">
        <v>5.52</v>
      </c>
      <c r="AS67" s="624"/>
      <c r="AT67" s="624"/>
      <c r="AU67" s="624"/>
      <c r="AV67" s="61"/>
      <c r="AW67" s="61"/>
      <c r="AX67" s="61"/>
      <c r="AY67" s="61"/>
      <c r="AZ67" s="61"/>
      <c r="BA67" s="61"/>
      <c r="BB67" s="1160"/>
      <c r="BC67" s="1147"/>
      <c r="BD67" s="66"/>
      <c r="BE67" s="68"/>
      <c r="BF67" s="68"/>
      <c r="BJ67" s="99"/>
      <c r="BK67" s="99"/>
      <c r="BL67" s="99"/>
      <c r="BM67" s="99"/>
      <c r="BN67" s="99"/>
      <c r="BO67" s="99"/>
      <c r="BP67" s="99"/>
      <c r="BQ67" s="99"/>
      <c r="BR67" s="99"/>
      <c r="BS67" s="99"/>
      <c r="BT67" s="99"/>
      <c r="BU67" s="99"/>
      <c r="BV67" s="99"/>
      <c r="BW67" s="99"/>
      <c r="BX67" s="99"/>
      <c r="BY67" s="99"/>
      <c r="BZ67" s="99"/>
      <c r="CA67" s="99"/>
      <c r="CB67" s="99"/>
      <c r="CC67" s="99"/>
      <c r="CD67" s="99"/>
      <c r="CE67" s="99"/>
      <c r="CF67" s="99"/>
      <c r="CG67" s="99"/>
      <c r="CH67" s="99"/>
      <c r="CI67" s="99"/>
      <c r="CJ67" s="99"/>
      <c r="CK67" s="99"/>
      <c r="CL67" s="99"/>
      <c r="CM67" s="99"/>
      <c r="CN67" s="99"/>
      <c r="CO67" s="99"/>
      <c r="CP67" s="99"/>
      <c r="CQ67" s="99"/>
      <c r="CR67" s="99"/>
      <c r="CS67" s="99"/>
      <c r="CT67" s="99"/>
      <c r="CU67" s="99"/>
      <c r="CV67" s="99"/>
      <c r="CW67" s="99"/>
      <c r="CX67" s="99"/>
      <c r="CY67" s="557"/>
      <c r="CZ67" s="478"/>
      <c r="DA67" s="478"/>
      <c r="DB67" s="478"/>
    </row>
    <row r="68" customFormat="false" ht="15" hidden="false" customHeight="true" outlineLevel="0" collapsed="false">
      <c r="A68" s="627" t="s">
        <v>320</v>
      </c>
      <c r="B68" s="628" t="n">
        <v>26</v>
      </c>
      <c r="C68" s="557"/>
      <c r="D68" s="557"/>
      <c r="E68" s="667" t="s">
        <v>139</v>
      </c>
      <c r="F68" s="668" t="n">
        <f aca="false">F65+F66+F67</f>
        <v>53</v>
      </c>
      <c r="G68" s="654" t="n">
        <f aca="false">G65+G66+G67</f>
        <v>1</v>
      </c>
      <c r="H68" s="557"/>
      <c r="I68" s="1096" t="s">
        <v>358</v>
      </c>
      <c r="J68" s="1097" t="n">
        <v>1</v>
      </c>
      <c r="K68" s="557"/>
      <c r="L68" s="557"/>
      <c r="M68" s="672"/>
      <c r="N68" s="478"/>
      <c r="O68" s="557"/>
      <c r="P68" s="557"/>
      <c r="Q68" s="557"/>
      <c r="R68" s="557"/>
      <c r="S68" s="557"/>
      <c r="T68" s="557"/>
      <c r="U68" s="557"/>
      <c r="V68" s="99"/>
      <c r="W68" s="99"/>
      <c r="X68" s="99"/>
      <c r="Y68" s="99"/>
      <c r="Z68" s="99"/>
      <c r="AA68" s="99"/>
      <c r="AB68" s="99"/>
      <c r="AC68" s="99"/>
      <c r="AD68" s="99"/>
      <c r="AE68" s="99"/>
      <c r="AF68" s="194"/>
      <c r="AG68" s="194"/>
      <c r="AH68" s="194"/>
      <c r="AI68" s="194"/>
      <c r="AJ68" s="194"/>
      <c r="AK68" s="99"/>
      <c r="AL68" s="99"/>
      <c r="AM68" s="99"/>
      <c r="AN68" s="99"/>
      <c r="AO68" s="1096" t="s">
        <v>990</v>
      </c>
      <c r="AP68" s="1097" t="n">
        <v>1</v>
      </c>
      <c r="AQ68" s="642" t="n">
        <f aca="false">AVERAGE(AR68)</f>
        <v>0.8</v>
      </c>
      <c r="AR68" s="624" t="n">
        <v>0.8</v>
      </c>
      <c r="AS68" s="624"/>
      <c r="AT68" s="624"/>
      <c r="AU68" s="624"/>
      <c r="AV68" s="61"/>
      <c r="AW68" s="61"/>
      <c r="AX68" s="61"/>
      <c r="AY68" s="61"/>
      <c r="AZ68" s="61"/>
      <c r="BA68" s="61"/>
      <c r="BB68" s="1160"/>
      <c r="BC68" s="1147"/>
      <c r="BD68" s="66"/>
      <c r="BE68" s="68"/>
      <c r="BF68" s="68"/>
      <c r="BJ68" s="99"/>
      <c r="BK68" s="99"/>
      <c r="BL68" s="99"/>
      <c r="BM68" s="99"/>
      <c r="BN68" s="99"/>
      <c r="BO68" s="99"/>
      <c r="BP68" s="99"/>
      <c r="BQ68" s="99"/>
      <c r="BR68" s="99"/>
      <c r="BS68" s="99"/>
      <c r="BT68" s="99"/>
      <c r="BU68" s="99"/>
      <c r="BV68" s="99"/>
      <c r="BW68" s="99"/>
      <c r="BX68" s="99"/>
      <c r="BY68" s="99"/>
      <c r="BZ68" s="99"/>
      <c r="CA68" s="99"/>
      <c r="CB68" s="99"/>
      <c r="CC68" s="99"/>
      <c r="CD68" s="99"/>
      <c r="CE68" s="99"/>
      <c r="CF68" s="99"/>
      <c r="CG68" s="99"/>
      <c r="CH68" s="99"/>
      <c r="CI68" s="99"/>
      <c r="CJ68" s="99"/>
      <c r="CK68" s="99"/>
      <c r="CL68" s="99"/>
      <c r="CM68" s="99"/>
      <c r="CO68" s="99"/>
      <c r="CP68" s="99"/>
      <c r="CQ68" s="99"/>
      <c r="CR68" s="99"/>
      <c r="CS68" s="99"/>
      <c r="CT68" s="99"/>
      <c r="CU68" s="99"/>
      <c r="CV68" s="99"/>
      <c r="CW68" s="99"/>
      <c r="CX68" s="99"/>
      <c r="CY68" s="557"/>
    </row>
    <row r="69" customFormat="false" ht="15" hidden="false" customHeight="true" outlineLevel="0" collapsed="false">
      <c r="A69" s="650" t="s">
        <v>139</v>
      </c>
      <c r="B69" s="651" t="n">
        <f aca="false">B67+B68</f>
        <v>53</v>
      </c>
      <c r="C69" s="557"/>
      <c r="D69" s="557"/>
      <c r="E69" s="657" t="s">
        <v>206</v>
      </c>
      <c r="F69" s="1064" t="n">
        <v>30</v>
      </c>
      <c r="G69" s="671" t="n">
        <f aca="false">F69/F72</f>
        <v>0.566037735849057</v>
      </c>
      <c r="H69" s="557"/>
      <c r="I69" s="1096" t="s">
        <v>990</v>
      </c>
      <c r="J69" s="1097" t="n">
        <v>1</v>
      </c>
      <c r="K69" s="557"/>
      <c r="L69" s="557"/>
      <c r="M69" s="672"/>
      <c r="N69" s="478"/>
      <c r="O69" s="557"/>
      <c r="P69" s="557"/>
      <c r="Q69" s="557"/>
      <c r="R69" s="557"/>
      <c r="S69" s="557"/>
      <c r="T69" s="557"/>
      <c r="U69" s="557"/>
      <c r="V69" s="99"/>
      <c r="W69" s="99"/>
      <c r="X69" s="99"/>
      <c r="Y69" s="99"/>
      <c r="Z69" s="99"/>
      <c r="AA69" s="99"/>
      <c r="AB69" s="99"/>
      <c r="AC69" s="99"/>
      <c r="AD69" s="99"/>
      <c r="AE69" s="99"/>
      <c r="AF69" s="194"/>
      <c r="AG69" s="194"/>
      <c r="AH69" s="194"/>
      <c r="AI69" s="194"/>
      <c r="AJ69" s="194"/>
      <c r="AK69" s="99"/>
      <c r="AL69" s="99"/>
      <c r="AM69" s="99"/>
      <c r="AN69" s="99"/>
      <c r="AO69" s="1096" t="s">
        <v>477</v>
      </c>
      <c r="AP69" s="1097" t="n">
        <v>1</v>
      </c>
      <c r="AQ69" s="642" t="n">
        <f aca="false">AVERAGE(AR69)</f>
        <v>0.007</v>
      </c>
      <c r="AR69" s="636" t="n">
        <v>0.007</v>
      </c>
      <c r="AS69" s="624"/>
      <c r="AT69" s="624"/>
      <c r="AU69" s="624"/>
      <c r="AV69" s="61"/>
      <c r="AW69" s="61"/>
      <c r="AX69" s="61"/>
      <c r="AY69" s="61"/>
      <c r="AZ69" s="61"/>
      <c r="BA69" s="61"/>
      <c r="BB69" s="1160"/>
      <c r="BC69" s="1147"/>
      <c r="BD69" s="66"/>
      <c r="BE69" s="68"/>
      <c r="BF69" s="68"/>
      <c r="BJ69" s="99"/>
      <c r="BK69" s="99"/>
      <c r="BL69" s="99"/>
      <c r="BM69" s="99"/>
      <c r="BN69" s="99"/>
      <c r="BO69" s="99"/>
      <c r="BP69" s="99"/>
      <c r="BQ69" s="99"/>
      <c r="BR69" s="99"/>
      <c r="BS69" s="99"/>
      <c r="BT69" s="99"/>
      <c r="BU69" s="99"/>
      <c r="BV69" s="99"/>
      <c r="BW69" s="99"/>
      <c r="BX69" s="99"/>
      <c r="BY69" s="99"/>
      <c r="BZ69" s="99"/>
      <c r="CA69" s="99"/>
      <c r="CB69" s="99"/>
      <c r="CC69" s="99"/>
      <c r="CD69" s="99"/>
      <c r="CE69" s="99"/>
      <c r="CF69" s="99"/>
      <c r="CG69" s="99"/>
      <c r="CH69" s="99"/>
      <c r="CI69" s="99"/>
      <c r="CJ69" s="99"/>
      <c r="CK69" s="99"/>
      <c r="CL69" s="99"/>
      <c r="CM69" s="99"/>
      <c r="CN69" s="99"/>
      <c r="CO69" s="99"/>
      <c r="CP69" s="99"/>
      <c r="CQ69" s="99"/>
      <c r="CR69" s="99"/>
      <c r="CS69" s="99"/>
      <c r="CT69" s="99"/>
      <c r="CU69" s="99"/>
      <c r="CV69" s="99"/>
      <c r="CW69" s="99"/>
      <c r="CX69" s="99"/>
      <c r="CY69" s="557"/>
    </row>
    <row r="70" customFormat="false" ht="15" hidden="false" customHeight="true" outlineLevel="0" collapsed="false">
      <c r="A70" s="557"/>
      <c r="B70" s="557"/>
      <c r="C70" s="557"/>
      <c r="D70" s="557"/>
      <c r="E70" s="657" t="s">
        <v>210</v>
      </c>
      <c r="F70" s="1064" t="n">
        <v>21</v>
      </c>
      <c r="G70" s="631" t="n">
        <f aca="false">F70/F72</f>
        <v>0.39622641509434</v>
      </c>
      <c r="H70" s="557"/>
      <c r="I70" s="1096" t="s">
        <v>477</v>
      </c>
      <c r="J70" s="1097" t="n">
        <v>1</v>
      </c>
      <c r="K70" s="557"/>
      <c r="L70" s="557"/>
      <c r="M70" s="672"/>
      <c r="N70" s="478"/>
      <c r="O70" s="557"/>
      <c r="P70" s="557"/>
      <c r="Q70" s="557"/>
      <c r="R70" s="557"/>
      <c r="S70" s="557"/>
      <c r="T70" s="557"/>
      <c r="U70" s="557"/>
      <c r="V70" s="99"/>
      <c r="W70" s="99"/>
      <c r="X70" s="99"/>
      <c r="Y70" s="99"/>
      <c r="Z70" s="99"/>
      <c r="AA70" s="99"/>
      <c r="AB70" s="99"/>
      <c r="AC70" s="99"/>
      <c r="AD70" s="99"/>
      <c r="AE70" s="99"/>
      <c r="AF70" s="478"/>
      <c r="AG70" s="478"/>
      <c r="AH70" s="478"/>
      <c r="AI70" s="478"/>
      <c r="AJ70" s="478"/>
      <c r="AK70" s="99"/>
      <c r="AL70" s="99"/>
      <c r="AM70" s="99"/>
      <c r="AN70" s="99"/>
      <c r="AO70" s="1096" t="s">
        <v>583</v>
      </c>
      <c r="AP70" s="1097" t="n">
        <v>1</v>
      </c>
      <c r="AQ70" s="642" t="n">
        <f aca="false">AVERAGE(AR70)</f>
        <v>0.05</v>
      </c>
      <c r="AR70" s="624" t="n">
        <v>0.05</v>
      </c>
      <c r="AS70" s="636"/>
      <c r="AT70" s="624"/>
      <c r="AU70" s="624"/>
      <c r="AV70" s="61"/>
      <c r="AW70" s="61"/>
      <c r="AX70" s="61"/>
      <c r="AY70" s="61"/>
      <c r="AZ70" s="61"/>
      <c r="BA70" s="61"/>
      <c r="BB70" s="1160"/>
      <c r="BC70" s="1147"/>
      <c r="BD70" s="66"/>
      <c r="BE70" s="68"/>
      <c r="BF70" s="68"/>
      <c r="BJ70" s="99"/>
      <c r="BK70" s="99"/>
      <c r="BL70" s="99"/>
      <c r="BM70" s="99"/>
      <c r="BN70" s="99"/>
      <c r="BO70" s="99"/>
      <c r="BP70" s="99"/>
      <c r="BQ70" s="99"/>
      <c r="BR70" s="99"/>
      <c r="BS70" s="99"/>
      <c r="BT70" s="99"/>
      <c r="BU70" s="99"/>
      <c r="BV70" s="99"/>
      <c r="BW70" s="99"/>
      <c r="BX70" s="99"/>
      <c r="BY70" s="99"/>
      <c r="BZ70" s="99"/>
      <c r="CA70" s="99"/>
      <c r="CB70" s="99"/>
      <c r="CC70" s="99"/>
      <c r="CD70" s="99"/>
      <c r="CE70" s="99"/>
      <c r="CF70" s="194"/>
      <c r="CG70" s="194"/>
      <c r="CH70" s="194"/>
      <c r="CI70" s="194"/>
      <c r="CJ70" s="194"/>
      <c r="CK70" s="194"/>
      <c r="CL70" s="194"/>
      <c r="CM70" s="194"/>
      <c r="CN70" s="99"/>
      <c r="CO70" s="99"/>
      <c r="CP70" s="99"/>
      <c r="CQ70" s="99"/>
      <c r="CR70" s="99"/>
      <c r="CS70" s="99"/>
      <c r="CT70" s="99"/>
      <c r="CU70" s="99"/>
      <c r="CV70" s="99"/>
      <c r="CW70" s="99"/>
      <c r="CX70" s="99"/>
      <c r="CY70" s="557"/>
    </row>
    <row r="71" customFormat="false" ht="15" hidden="false" customHeight="true" outlineLevel="0" collapsed="false">
      <c r="A71" s="557"/>
      <c r="B71" s="557"/>
      <c r="C71" s="557"/>
      <c r="D71" s="557"/>
      <c r="E71" s="657" t="s">
        <v>214</v>
      </c>
      <c r="F71" s="1064" t="n">
        <v>2</v>
      </c>
      <c r="G71" s="631" t="n">
        <f aca="false">F71/F72</f>
        <v>0.0377358490566038</v>
      </c>
      <c r="H71" s="557"/>
      <c r="I71" s="1096" t="s">
        <v>583</v>
      </c>
      <c r="J71" s="1097" t="n">
        <v>1</v>
      </c>
      <c r="K71" s="557"/>
      <c r="L71" s="557"/>
      <c r="M71" s="478"/>
      <c r="N71" s="478"/>
      <c r="O71" s="478"/>
      <c r="P71" s="557"/>
      <c r="Q71" s="557"/>
      <c r="R71" s="557"/>
      <c r="S71" s="557"/>
      <c r="T71" s="557"/>
      <c r="U71" s="557"/>
      <c r="V71" s="99"/>
      <c r="W71" s="99"/>
      <c r="X71" s="99"/>
      <c r="Y71" s="99"/>
      <c r="Z71" s="99"/>
      <c r="AA71" s="99"/>
      <c r="AB71" s="99"/>
      <c r="AC71" s="99"/>
      <c r="AD71" s="99"/>
      <c r="AE71" s="99"/>
      <c r="AF71" s="676" t="s">
        <v>707</v>
      </c>
      <c r="AG71" s="677" t="n">
        <f aca="false">AF60</f>
        <v>16</v>
      </c>
      <c r="AH71" s="478"/>
      <c r="AI71" s="478"/>
      <c r="AJ71" s="478"/>
      <c r="AK71" s="99"/>
      <c r="AL71" s="99"/>
      <c r="AM71" s="99"/>
      <c r="AN71" s="99"/>
      <c r="AO71" s="1096" t="s">
        <v>180</v>
      </c>
      <c r="AP71" s="1097" t="n">
        <v>1</v>
      </c>
      <c r="AQ71" s="642" t="n">
        <f aca="false">AVERAGE(AR71)</f>
        <v>0.05</v>
      </c>
      <c r="AR71" s="624" t="n">
        <v>0.05</v>
      </c>
      <c r="AS71" s="636"/>
      <c r="AT71" s="636"/>
      <c r="AU71" s="624"/>
      <c r="AV71" s="61"/>
      <c r="AW71" s="61"/>
      <c r="AX71" s="61"/>
      <c r="AY71" s="61"/>
      <c r="AZ71" s="61"/>
      <c r="BA71" s="61"/>
      <c r="BB71" s="1160"/>
      <c r="BC71" s="1147"/>
      <c r="BD71" s="66"/>
      <c r="BE71" s="68"/>
      <c r="BF71" s="68"/>
      <c r="BJ71" s="99"/>
      <c r="BK71" s="99"/>
      <c r="BL71" s="99"/>
      <c r="BM71" s="99"/>
      <c r="BN71" s="99"/>
      <c r="BO71" s="99"/>
      <c r="BP71" s="99"/>
      <c r="BQ71" s="99"/>
      <c r="BR71" s="99"/>
      <c r="BS71" s="99"/>
      <c r="BT71" s="99"/>
      <c r="BU71" s="99"/>
      <c r="BV71" s="99"/>
      <c r="BW71" s="99"/>
      <c r="BX71" s="99"/>
      <c r="BY71" s="99"/>
      <c r="BZ71" s="99"/>
      <c r="CA71" s="99"/>
      <c r="CB71" s="99"/>
      <c r="CC71" s="99"/>
      <c r="CD71" s="99"/>
      <c r="CE71" s="99"/>
      <c r="CF71" s="194"/>
      <c r="CG71" s="194"/>
      <c r="CH71" s="194"/>
      <c r="CI71" s="194"/>
      <c r="CJ71" s="194"/>
      <c r="CK71" s="194"/>
      <c r="CL71" s="194"/>
      <c r="CM71" s="194"/>
      <c r="CN71" s="99"/>
      <c r="CO71" s="99"/>
      <c r="CP71" s="99"/>
      <c r="CQ71" s="99"/>
      <c r="CR71" s="99"/>
      <c r="CS71" s="99"/>
      <c r="CT71" s="99"/>
      <c r="CU71" s="99"/>
      <c r="CV71" s="99"/>
      <c r="CW71" s="99"/>
      <c r="CX71" s="99"/>
      <c r="CY71" s="557"/>
    </row>
    <row r="72" customFormat="false" ht="15.75" hidden="false" customHeight="true" outlineLevel="0" collapsed="false">
      <c r="A72" s="557"/>
      <c r="B72" s="557"/>
      <c r="C72" s="557"/>
      <c r="D72" s="557"/>
      <c r="E72" s="652" t="s">
        <v>139</v>
      </c>
      <c r="F72" s="653" t="n">
        <f aca="false">F69+F70+F71</f>
        <v>53</v>
      </c>
      <c r="G72" s="654" t="n">
        <f aca="false">G69+G70+G71</f>
        <v>1</v>
      </c>
      <c r="H72" s="557"/>
      <c r="I72" s="1096" t="s">
        <v>180</v>
      </c>
      <c r="J72" s="1097" t="n">
        <v>1</v>
      </c>
      <c r="K72" s="557"/>
      <c r="L72" s="557"/>
      <c r="M72" s="478"/>
      <c r="N72" s="478"/>
      <c r="O72" s="478"/>
      <c r="P72" s="557"/>
      <c r="Q72" s="557"/>
      <c r="R72" s="557"/>
      <c r="S72" s="557"/>
      <c r="T72" s="557"/>
      <c r="U72" s="557"/>
      <c r="V72" s="99"/>
      <c r="W72" s="99"/>
      <c r="X72" s="99"/>
      <c r="Y72" s="99"/>
      <c r="Z72" s="99"/>
      <c r="AA72" s="99"/>
      <c r="AB72" s="99"/>
      <c r="AC72" s="99"/>
      <c r="AD72" s="99"/>
      <c r="AE72" s="99"/>
      <c r="AF72" s="684" t="s">
        <v>709</v>
      </c>
      <c r="AG72" s="685" t="n">
        <f aca="false">AF66</f>
        <v>2</v>
      </c>
      <c r="AH72" s="478"/>
      <c r="AI72" s="478"/>
      <c r="AJ72" s="478"/>
      <c r="AK72" s="99"/>
      <c r="AL72" s="99"/>
      <c r="AM72" s="99"/>
      <c r="AN72" s="99"/>
      <c r="AO72" s="1096" t="s">
        <v>1438</v>
      </c>
      <c r="AP72" s="1097" t="n">
        <v>1</v>
      </c>
      <c r="AQ72" s="642" t="n">
        <f aca="false">AVERAGE(AR72:BF72)</f>
        <v>4</v>
      </c>
      <c r="AR72" s="624" t="n">
        <v>4</v>
      </c>
      <c r="AS72" s="624"/>
      <c r="AT72" s="624"/>
      <c r="AU72" s="624"/>
      <c r="AV72" s="61"/>
      <c r="AW72" s="61"/>
      <c r="AX72" s="61"/>
      <c r="AY72" s="61"/>
      <c r="AZ72" s="61"/>
      <c r="BA72" s="61"/>
      <c r="BB72" s="1160"/>
      <c r="BC72" s="1147"/>
      <c r="BD72" s="66"/>
      <c r="BE72" s="68"/>
      <c r="BF72" s="68"/>
      <c r="BJ72" s="99"/>
      <c r="BK72" s="99"/>
      <c r="BL72" s="99"/>
      <c r="BM72" s="99"/>
      <c r="BN72" s="99"/>
      <c r="BO72" s="99"/>
      <c r="BP72" s="99"/>
      <c r="BQ72" s="99"/>
      <c r="BR72" s="99"/>
      <c r="BS72" s="99"/>
      <c r="BT72" s="99"/>
      <c r="BU72" s="99"/>
      <c r="BV72" s="99"/>
      <c r="BW72" s="99"/>
      <c r="BX72" s="99"/>
      <c r="BY72" s="99"/>
      <c r="BZ72" s="99"/>
      <c r="CA72" s="99"/>
      <c r="CB72" s="99"/>
      <c r="CC72" s="99"/>
      <c r="CD72" s="99"/>
      <c r="CE72" s="99"/>
      <c r="CF72" s="194"/>
      <c r="CG72" s="194"/>
      <c r="CH72" s="194"/>
      <c r="CI72" s="194"/>
      <c r="CJ72" s="194"/>
      <c r="CK72" s="194"/>
      <c r="CL72" s="194"/>
      <c r="CM72" s="194"/>
      <c r="CN72" s="99"/>
      <c r="CO72" s="99"/>
      <c r="CP72" s="99"/>
      <c r="CQ72" s="99"/>
      <c r="CR72" s="99"/>
      <c r="CS72" s="99"/>
      <c r="CT72" s="99"/>
      <c r="CU72" s="99"/>
      <c r="CV72" s="99"/>
      <c r="CW72" s="99"/>
      <c r="CX72" s="99"/>
      <c r="CY72" s="557"/>
    </row>
    <row r="73" customFormat="false" ht="15" hidden="false" customHeight="true" outlineLevel="0" collapsed="false">
      <c r="A73" s="557"/>
      <c r="B73" s="557"/>
      <c r="C73" s="557"/>
      <c r="D73" s="557"/>
      <c r="E73" s="194"/>
      <c r="F73" s="194"/>
      <c r="G73" s="194"/>
      <c r="H73" s="557"/>
      <c r="I73" s="1096" t="s">
        <v>1438</v>
      </c>
      <c r="J73" s="1097" t="n">
        <v>1</v>
      </c>
      <c r="K73" s="557"/>
      <c r="L73" s="557"/>
      <c r="M73" s="478"/>
      <c r="N73" s="478"/>
      <c r="O73" s="478"/>
      <c r="P73" s="557"/>
      <c r="Q73" s="557"/>
      <c r="R73" s="557"/>
      <c r="S73" s="557"/>
      <c r="T73" s="557"/>
      <c r="U73" s="557"/>
      <c r="V73" s="99"/>
      <c r="W73" s="99"/>
      <c r="X73" s="99"/>
      <c r="Y73" s="99"/>
      <c r="Z73" s="99"/>
      <c r="AA73" s="99"/>
      <c r="AB73" s="99"/>
      <c r="AC73" s="99"/>
      <c r="AD73" s="99"/>
      <c r="AE73" s="99"/>
      <c r="AF73" s="686"/>
      <c r="AG73" s="686"/>
      <c r="AH73" s="478"/>
      <c r="AI73" s="478"/>
      <c r="AJ73" s="478"/>
      <c r="AK73" s="99"/>
      <c r="AL73" s="99"/>
      <c r="AM73" s="99"/>
      <c r="AN73" s="99"/>
      <c r="AO73" s="1096" t="s">
        <v>1439</v>
      </c>
      <c r="AP73" s="1097" t="n">
        <v>1</v>
      </c>
      <c r="AQ73" s="642" t="e">
        <f aca="false">AVERAGE(AR73)</f>
        <v>#DIV/0!</v>
      </c>
      <c r="AR73" s="624" t="s">
        <v>24</v>
      </c>
      <c r="AS73" s="624"/>
      <c r="AT73" s="624"/>
      <c r="AU73" s="624"/>
      <c r="AV73" s="61"/>
      <c r="AW73" s="61"/>
      <c r="AX73" s="61"/>
      <c r="AY73" s="61"/>
      <c r="AZ73" s="61"/>
      <c r="BA73" s="61"/>
      <c r="BB73" s="1160"/>
      <c r="BC73" s="1147"/>
      <c r="BD73" s="66"/>
      <c r="BE73" s="68"/>
      <c r="BF73" s="68"/>
      <c r="BJ73" s="99"/>
      <c r="BK73" s="99"/>
      <c r="BL73" s="99"/>
      <c r="BM73" s="99"/>
      <c r="BN73" s="99"/>
      <c r="BO73" s="99"/>
      <c r="BP73" s="99"/>
      <c r="BQ73" s="99"/>
      <c r="BR73" s="99"/>
      <c r="BS73" s="99"/>
      <c r="BT73" s="99"/>
      <c r="BU73" s="99"/>
      <c r="BV73" s="99"/>
      <c r="BW73" s="99"/>
      <c r="BX73" s="99"/>
      <c r="BY73" s="99"/>
      <c r="BZ73" s="99"/>
      <c r="CA73" s="99"/>
      <c r="CB73" s="99"/>
      <c r="CC73" s="99"/>
      <c r="CD73" s="99"/>
      <c r="CE73" s="99"/>
      <c r="CF73" s="194"/>
      <c r="CG73" s="194"/>
      <c r="CH73" s="194"/>
      <c r="CI73" s="194"/>
      <c r="CJ73" s="194"/>
      <c r="CK73" s="194"/>
      <c r="CL73" s="194"/>
      <c r="CM73" s="194"/>
      <c r="CN73" s="99"/>
      <c r="CO73" s="99"/>
      <c r="CP73" s="99"/>
      <c r="CQ73" s="99"/>
      <c r="CR73" s="99"/>
      <c r="CS73" s="99"/>
      <c r="CT73" s="99"/>
      <c r="CU73" s="99"/>
      <c r="CV73" s="99"/>
      <c r="CW73" s="99"/>
      <c r="CX73" s="99"/>
      <c r="CY73" s="557"/>
    </row>
    <row r="74" customFormat="false" ht="15" hidden="false" customHeight="true" outlineLevel="0" collapsed="false">
      <c r="A74" s="557"/>
      <c r="B74" s="557"/>
      <c r="C74" s="557"/>
      <c r="D74" s="672"/>
      <c r="E74" s="478"/>
      <c r="F74" s="557"/>
      <c r="G74" s="557"/>
      <c r="H74" s="557"/>
      <c r="I74" s="1096" t="s">
        <v>1439</v>
      </c>
      <c r="J74" s="1097" t="n">
        <v>1</v>
      </c>
      <c r="K74" s="194"/>
      <c r="L74" s="478"/>
      <c r="M74" s="478"/>
      <c r="N74" s="672"/>
      <c r="O74" s="478"/>
      <c r="P74" s="478"/>
      <c r="Q74" s="478"/>
      <c r="R74" s="478"/>
      <c r="S74" s="557"/>
      <c r="T74" s="557"/>
      <c r="U74" s="557"/>
      <c r="V74" s="99"/>
      <c r="W74" s="99"/>
      <c r="X74" s="99"/>
      <c r="Y74" s="99"/>
      <c r="Z74" s="99"/>
      <c r="AA74" s="99"/>
      <c r="AB74" s="99"/>
      <c r="AC74" s="99"/>
      <c r="AD74" s="99"/>
      <c r="AE74" s="99"/>
      <c r="AF74" s="689" t="s">
        <v>711</v>
      </c>
      <c r="AG74" s="690" t="s">
        <v>712</v>
      </c>
      <c r="AH74" s="690" t="s">
        <v>307</v>
      </c>
      <c r="AI74" s="582"/>
      <c r="AJ74" s="582"/>
      <c r="AK74" s="99"/>
      <c r="AL74" s="99"/>
      <c r="AM74" s="99"/>
      <c r="AN74" s="99"/>
      <c r="AO74" s="1096" t="s">
        <v>337</v>
      </c>
      <c r="AP74" s="1097" t="n">
        <v>1</v>
      </c>
      <c r="AQ74" s="642" t="n">
        <f aca="false">AVERAGE(AR74)</f>
        <v>0.2</v>
      </c>
      <c r="AR74" s="624" t="n">
        <v>0.2</v>
      </c>
      <c r="AS74" s="624"/>
      <c r="AT74" s="624"/>
      <c r="AU74" s="624"/>
      <c r="AV74" s="61"/>
      <c r="AW74" s="61"/>
      <c r="AX74" s="61"/>
      <c r="AY74" s="61"/>
      <c r="AZ74" s="61"/>
      <c r="BA74" s="61"/>
      <c r="BB74" s="1160"/>
      <c r="BC74" s="1147"/>
      <c r="BD74" s="66"/>
      <c r="BE74" s="68"/>
      <c r="BF74" s="68"/>
      <c r="BJ74" s="99"/>
      <c r="BK74" s="99"/>
      <c r="BL74" s="99"/>
      <c r="BM74" s="99"/>
      <c r="BN74" s="99"/>
      <c r="BO74" s="99"/>
      <c r="BP74" s="99"/>
      <c r="BQ74" s="99"/>
      <c r="BR74" s="99"/>
      <c r="BS74" s="99"/>
      <c r="BT74" s="99"/>
      <c r="BU74" s="478"/>
      <c r="BV74" s="194"/>
      <c r="BW74" s="194"/>
      <c r="BX74" s="194"/>
      <c r="BY74" s="194"/>
      <c r="BZ74" s="194"/>
      <c r="CA74" s="194"/>
      <c r="CB74" s="194"/>
      <c r="CC74" s="194"/>
      <c r="CD74" s="99"/>
      <c r="CE74" s="99"/>
      <c r="CF74" s="194"/>
      <c r="CG74" s="194"/>
      <c r="CH74" s="194"/>
      <c r="CI74" s="194"/>
      <c r="CJ74" s="194"/>
      <c r="CK74" s="194"/>
      <c r="CL74" s="194"/>
      <c r="CM74" s="194"/>
      <c r="CN74" s="99"/>
      <c r="CO74" s="99"/>
      <c r="CP74" s="99"/>
      <c r="CQ74" s="99"/>
      <c r="CR74" s="99"/>
      <c r="CS74" s="99"/>
      <c r="CT74" s="99"/>
      <c r="CU74" s="99"/>
      <c r="CV74" s="99"/>
      <c r="CW74" s="99"/>
      <c r="CX74" s="99"/>
      <c r="CY74" s="557"/>
    </row>
    <row r="75" customFormat="false" ht="15" hidden="false" customHeight="true" outlineLevel="0" collapsed="false">
      <c r="A75" s="557"/>
      <c r="B75" s="557"/>
      <c r="C75" s="557"/>
      <c r="D75" s="672"/>
      <c r="E75" s="478"/>
      <c r="F75" s="557"/>
      <c r="G75" s="557"/>
      <c r="H75" s="557"/>
      <c r="I75" s="1096" t="s">
        <v>337</v>
      </c>
      <c r="J75" s="1097" t="n">
        <v>1</v>
      </c>
      <c r="K75" s="194"/>
      <c r="L75" s="478"/>
      <c r="M75" s="478"/>
      <c r="N75" s="672"/>
      <c r="O75" s="478"/>
      <c r="P75" s="478"/>
      <c r="Q75" s="478"/>
      <c r="R75" s="478"/>
      <c r="S75" s="557"/>
      <c r="T75" s="557"/>
      <c r="U75" s="557"/>
      <c r="V75" s="99"/>
      <c r="W75" s="99"/>
      <c r="X75" s="99"/>
      <c r="Y75" s="99"/>
      <c r="Z75" s="99"/>
      <c r="AA75" s="99"/>
      <c r="AB75" s="99"/>
      <c r="AC75" s="99"/>
      <c r="AD75" s="99"/>
      <c r="AE75" s="99"/>
      <c r="AF75" s="695" t="s">
        <v>713</v>
      </c>
      <c r="AG75" s="696"/>
      <c r="AH75" s="697" t="e">
        <f aca="false">AG75/AG78</f>
        <v>#VALUE!</v>
      </c>
      <c r="AI75" s="582"/>
      <c r="AJ75" s="582"/>
      <c r="AK75" s="99"/>
      <c r="AL75" s="99"/>
      <c r="AM75" s="99"/>
      <c r="AN75" s="99"/>
      <c r="AO75" s="1096" t="s">
        <v>486</v>
      </c>
      <c r="AP75" s="1097" t="n">
        <v>1</v>
      </c>
      <c r="AQ75" s="642" t="n">
        <f aca="false">AVERAGE(AR75)</f>
        <v>1.01</v>
      </c>
      <c r="AR75" s="624" t="n">
        <v>1.01</v>
      </c>
      <c r="AS75" s="624"/>
      <c r="AT75" s="624"/>
      <c r="AU75" s="624"/>
      <c r="AV75" s="61"/>
      <c r="AW75" s="61"/>
      <c r="AX75" s="61"/>
      <c r="AY75" s="61"/>
      <c r="AZ75" s="61"/>
      <c r="BA75" s="61"/>
      <c r="BB75" s="1160"/>
      <c r="BC75" s="1147"/>
      <c r="BD75" s="66"/>
      <c r="BE75" s="68"/>
      <c r="BF75" s="68"/>
      <c r="BJ75" s="99"/>
      <c r="BK75" s="99"/>
      <c r="BL75" s="99"/>
      <c r="BM75" s="99"/>
      <c r="BN75" s="99"/>
      <c r="BO75" s="99"/>
      <c r="BP75" s="99"/>
      <c r="BQ75" s="99"/>
      <c r="BR75" s="99"/>
      <c r="BS75" s="99"/>
      <c r="BT75" s="99"/>
      <c r="BU75" s="478"/>
      <c r="BV75" s="194"/>
      <c r="BW75" s="194"/>
      <c r="BX75" s="194"/>
      <c r="BY75" s="194"/>
      <c r="BZ75" s="194"/>
      <c r="CA75" s="194"/>
      <c r="CB75" s="194"/>
      <c r="CC75" s="194"/>
      <c r="CD75" s="99"/>
      <c r="CE75" s="99"/>
      <c r="CF75" s="99"/>
      <c r="CG75" s="99"/>
      <c r="CH75" s="99"/>
      <c r="CI75" s="99"/>
      <c r="CJ75" s="99"/>
      <c r="CK75" s="99"/>
      <c r="CL75" s="99"/>
      <c r="CM75" s="99"/>
      <c r="CN75" s="99"/>
      <c r="CO75" s="99"/>
      <c r="CP75" s="99"/>
      <c r="CQ75" s="99"/>
      <c r="CR75" s="99"/>
      <c r="CS75" s="99"/>
      <c r="CT75" s="99"/>
      <c r="CU75" s="99"/>
      <c r="CV75" s="99"/>
      <c r="CW75" s="99"/>
      <c r="CX75" s="99"/>
      <c r="CY75" s="557"/>
    </row>
    <row r="76" customFormat="false" ht="15" hidden="false" customHeight="true" outlineLevel="0" collapsed="false">
      <c r="A76" s="557"/>
      <c r="B76" s="557"/>
      <c r="C76" s="557"/>
      <c r="D76" s="672"/>
      <c r="E76" s="478"/>
      <c r="F76" s="672"/>
      <c r="G76" s="478"/>
      <c r="H76" s="557"/>
      <c r="I76" s="1096" t="s">
        <v>486</v>
      </c>
      <c r="J76" s="1097" t="n">
        <v>1</v>
      </c>
      <c r="K76" s="194"/>
      <c r="L76" s="478"/>
      <c r="M76" s="478"/>
      <c r="N76" s="672"/>
      <c r="O76" s="478"/>
      <c r="P76" s="478"/>
      <c r="Q76" s="478"/>
      <c r="R76" s="478"/>
      <c r="S76" s="557"/>
      <c r="T76" s="557"/>
      <c r="U76" s="557"/>
      <c r="V76" s="99"/>
      <c r="W76" s="99"/>
      <c r="X76" s="99"/>
      <c r="Y76" s="99"/>
      <c r="Z76" s="99"/>
      <c r="AA76" s="99"/>
      <c r="AB76" s="99"/>
      <c r="AC76" s="99"/>
      <c r="AD76" s="99"/>
      <c r="AE76" s="99"/>
      <c r="AF76" s="698" t="s">
        <v>714</v>
      </c>
      <c r="AG76" s="696"/>
      <c r="AH76" s="697" t="e">
        <f aca="false">AG76/AG78</f>
        <v>#VALUE!</v>
      </c>
      <c r="AI76" s="478"/>
      <c r="AJ76" s="478"/>
      <c r="AK76" s="99"/>
      <c r="AL76" s="99"/>
      <c r="AM76" s="99"/>
      <c r="AN76" s="99"/>
      <c r="AO76" s="1124" t="s">
        <v>1440</v>
      </c>
      <c r="AP76" s="1125" t="n">
        <v>1</v>
      </c>
      <c r="AQ76" s="642" t="n">
        <f aca="false">AVERAGE(AR76)</f>
        <v>0.88</v>
      </c>
      <c r="AR76" s="624" t="n">
        <v>0.88</v>
      </c>
      <c r="AS76" s="624"/>
      <c r="AT76" s="624"/>
      <c r="AU76" s="624"/>
      <c r="AV76" s="61"/>
      <c r="AW76" s="61"/>
      <c r="AX76" s="61"/>
      <c r="AY76" s="61"/>
      <c r="AZ76" s="61"/>
      <c r="BA76" s="61"/>
      <c r="BB76" s="1160"/>
      <c r="BC76" s="1147"/>
      <c r="BD76" s="66"/>
      <c r="BE76" s="68"/>
      <c r="BF76" s="68"/>
      <c r="BJ76" s="99"/>
      <c r="BK76" s="99"/>
      <c r="BL76" s="99"/>
      <c r="BM76" s="99"/>
      <c r="BN76" s="99"/>
      <c r="BO76" s="99"/>
      <c r="BP76" s="99"/>
      <c r="BQ76" s="99"/>
      <c r="BR76" s="99"/>
      <c r="BS76" s="99"/>
      <c r="BT76" s="99"/>
      <c r="BU76" s="478"/>
      <c r="BV76" s="194"/>
      <c r="BW76" s="194"/>
      <c r="BX76" s="194"/>
      <c r="BY76" s="194"/>
      <c r="BZ76" s="194"/>
      <c r="CA76" s="194"/>
      <c r="CB76" s="194"/>
      <c r="CC76" s="194"/>
      <c r="CD76" s="99"/>
      <c r="CE76" s="99"/>
      <c r="CF76" s="99"/>
      <c r="CG76" s="99"/>
      <c r="CH76" s="478"/>
      <c r="CI76" s="478"/>
      <c r="CJ76" s="478"/>
      <c r="CK76" s="478"/>
      <c r="CL76" s="478"/>
      <c r="CM76" s="99"/>
      <c r="CN76" s="99"/>
      <c r="CO76" s="99"/>
      <c r="CP76" s="99"/>
      <c r="CQ76" s="99"/>
      <c r="CR76" s="99"/>
      <c r="CS76" s="99"/>
      <c r="CT76" s="99"/>
      <c r="CU76" s="99"/>
      <c r="CV76" s="99"/>
      <c r="CW76" s="99"/>
      <c r="CX76" s="99"/>
      <c r="CY76" s="557"/>
    </row>
    <row r="77" customFormat="false" ht="15" hidden="false" customHeight="true" outlineLevel="0" collapsed="false">
      <c r="A77" s="557"/>
      <c r="B77" s="557"/>
      <c r="C77" s="557"/>
      <c r="D77" s="672"/>
      <c r="E77" s="478"/>
      <c r="F77" s="672"/>
      <c r="G77" s="478"/>
      <c r="H77" s="557"/>
      <c r="I77" s="1124" t="s">
        <v>1440</v>
      </c>
      <c r="J77" s="1125" t="n">
        <v>1</v>
      </c>
      <c r="K77" s="194"/>
      <c r="L77" s="478"/>
      <c r="M77" s="478"/>
      <c r="N77" s="478"/>
      <c r="O77" s="478"/>
      <c r="P77" s="557"/>
      <c r="Q77" s="557"/>
      <c r="R77" s="557"/>
      <c r="S77" s="557"/>
      <c r="T77" s="557"/>
      <c r="U77" s="557"/>
      <c r="V77" s="99"/>
      <c r="W77" s="99"/>
      <c r="X77" s="99"/>
      <c r="Y77" s="99"/>
      <c r="Z77" s="99"/>
      <c r="AA77" s="99"/>
      <c r="AB77" s="99"/>
      <c r="AC77" s="99"/>
      <c r="AD77" s="99"/>
      <c r="AE77" s="99"/>
      <c r="AF77" s="698" t="s">
        <v>715</v>
      </c>
      <c r="AG77" s="700"/>
      <c r="AH77" s="701" t="e">
        <f aca="false">AG77/AG78</f>
        <v>#VALUE!</v>
      </c>
      <c r="AI77" s="557"/>
      <c r="AJ77" s="557"/>
      <c r="AK77" s="99"/>
      <c r="AL77" s="99"/>
      <c r="AM77" s="99"/>
      <c r="AN77" s="99"/>
      <c r="AO77" s="1172" t="s">
        <v>1441</v>
      </c>
      <c r="AP77" s="1097" t="n">
        <v>1</v>
      </c>
      <c r="AQ77" s="642" t="e">
        <f aca="false">AVERAGE(AR77)</f>
        <v>#DIV/0!</v>
      </c>
      <c r="AR77" s="624" t="s">
        <v>24</v>
      </c>
      <c r="AS77" s="624"/>
      <c r="AT77" s="624"/>
      <c r="AU77" s="624"/>
      <c r="AV77" s="61"/>
      <c r="AW77" s="61"/>
      <c r="AX77" s="61"/>
      <c r="AY77" s="61"/>
      <c r="AZ77" s="61"/>
      <c r="BA77" s="61"/>
      <c r="BB77" s="1160"/>
      <c r="BC77" s="1147"/>
      <c r="BD77" s="66"/>
      <c r="BE77" s="68"/>
      <c r="BF77" s="68"/>
      <c r="BJ77" s="99"/>
      <c r="BK77" s="99"/>
      <c r="BL77" s="99"/>
      <c r="BM77" s="99"/>
      <c r="BN77" s="99"/>
      <c r="BO77" s="99"/>
      <c r="BP77" s="99"/>
      <c r="BQ77" s="99"/>
      <c r="BR77" s="99"/>
      <c r="BS77" s="99"/>
      <c r="BT77" s="99"/>
      <c r="BU77" s="557"/>
      <c r="BV77" s="194"/>
      <c r="BW77" s="194"/>
      <c r="BX77" s="194"/>
      <c r="BY77" s="194"/>
      <c r="BZ77" s="194"/>
      <c r="CA77" s="194"/>
      <c r="CB77" s="194"/>
      <c r="CC77" s="194"/>
      <c r="CD77" s="99"/>
      <c r="CE77" s="99"/>
      <c r="CF77" s="99"/>
      <c r="CG77" s="99"/>
      <c r="CH77" s="478"/>
      <c r="CI77" s="478"/>
      <c r="CJ77" s="478"/>
      <c r="CK77" s="478"/>
      <c r="CL77" s="478"/>
      <c r="CM77" s="478"/>
      <c r="CN77" s="99"/>
      <c r="CO77" s="99"/>
      <c r="CP77" s="99"/>
      <c r="CQ77" s="99"/>
      <c r="CR77" s="99"/>
      <c r="CS77" s="99"/>
      <c r="CT77" s="99"/>
      <c r="CU77" s="99"/>
      <c r="CV77" s="99"/>
      <c r="CW77" s="99"/>
      <c r="CX77" s="99"/>
      <c r="CY77" s="557"/>
    </row>
    <row r="78" customFormat="false" ht="15" hidden="false" customHeight="true" outlineLevel="0" collapsed="false">
      <c r="A78" s="557"/>
      <c r="B78" s="557"/>
      <c r="C78" s="557"/>
      <c r="D78" s="672"/>
      <c r="E78" s="478"/>
      <c r="F78" s="672"/>
      <c r="G78" s="478"/>
      <c r="H78" s="557"/>
      <c r="I78" s="1172" t="s">
        <v>1441</v>
      </c>
      <c r="J78" s="1097" t="n">
        <v>1</v>
      </c>
      <c r="K78" s="194"/>
      <c r="L78" s="478"/>
      <c r="M78" s="478"/>
      <c r="N78" s="478"/>
      <c r="O78" s="478"/>
      <c r="P78" s="557"/>
      <c r="Q78" s="557"/>
      <c r="R78" s="557"/>
      <c r="S78" s="557"/>
      <c r="T78" s="557"/>
      <c r="U78" s="557"/>
      <c r="V78" s="99"/>
      <c r="W78" s="99"/>
      <c r="X78" s="99"/>
      <c r="Y78" s="99"/>
      <c r="Z78" s="99"/>
      <c r="AA78" s="99"/>
      <c r="AB78" s="99"/>
      <c r="AC78" s="99"/>
      <c r="AD78" s="99"/>
      <c r="AE78" s="99"/>
      <c r="AF78" s="703" t="s">
        <v>717</v>
      </c>
      <c r="AG78" s="703" t="e">
        <f aca="false">AG75+AG76+AF77</f>
        <v>#VALUE!</v>
      </c>
      <c r="AH78" s="703" t="e">
        <f aca="false">AH75+AH77+AH76</f>
        <v>#VALUE!</v>
      </c>
      <c r="AI78" s="557"/>
      <c r="AJ78" s="557"/>
      <c r="AK78" s="99"/>
      <c r="AL78" s="99"/>
      <c r="AM78" s="99"/>
      <c r="AN78" s="99"/>
      <c r="AO78" s="1124" t="s">
        <v>468</v>
      </c>
      <c r="AP78" s="1125" t="n">
        <v>1</v>
      </c>
      <c r="AQ78" s="642" t="n">
        <f aca="false">AVERAGE(AR78)</f>
        <v>0.31</v>
      </c>
      <c r="AR78" s="624" t="n">
        <v>0.31</v>
      </c>
      <c r="AS78" s="624"/>
      <c r="AT78" s="624"/>
      <c r="AU78" s="624"/>
      <c r="AV78" s="61"/>
      <c r="AW78" s="61"/>
      <c r="AX78" s="61"/>
      <c r="AY78" s="61"/>
      <c r="AZ78" s="61"/>
      <c r="BA78" s="61"/>
      <c r="BB78" s="1160"/>
      <c r="BC78" s="1147"/>
      <c r="BD78" s="66"/>
      <c r="BE78" s="68"/>
      <c r="BF78" s="68"/>
      <c r="BJ78" s="99"/>
      <c r="BK78" s="99"/>
      <c r="BL78" s="99"/>
      <c r="BM78" s="99"/>
      <c r="BN78" s="99"/>
      <c r="BO78" s="99"/>
      <c r="BP78" s="99"/>
      <c r="BQ78" s="99"/>
      <c r="BR78" s="99"/>
      <c r="BS78" s="99"/>
      <c r="BT78" s="99"/>
      <c r="BU78" s="557"/>
      <c r="BV78" s="194"/>
      <c r="BW78" s="194"/>
      <c r="BX78" s="194"/>
      <c r="BY78" s="194"/>
      <c r="BZ78" s="194"/>
      <c r="CA78" s="194"/>
      <c r="CB78" s="194"/>
      <c r="CC78" s="194"/>
      <c r="CD78" s="99"/>
      <c r="CE78" s="99"/>
      <c r="CF78" s="478"/>
      <c r="CG78" s="478"/>
      <c r="CH78" s="478"/>
      <c r="CI78" s="478"/>
      <c r="CJ78" s="478"/>
      <c r="CK78" s="478"/>
      <c r="CL78" s="478"/>
      <c r="CM78" s="478"/>
      <c r="CN78" s="99"/>
      <c r="CO78" s="99"/>
      <c r="CP78" s="99"/>
      <c r="CQ78" s="99"/>
      <c r="CR78" s="99"/>
      <c r="CS78" s="99"/>
      <c r="CT78" s="99"/>
      <c r="CU78" s="99"/>
      <c r="CV78" s="99"/>
      <c r="CW78" s="99"/>
      <c r="CX78" s="99"/>
      <c r="CY78" s="557"/>
    </row>
    <row r="79" customFormat="false" ht="15" hidden="false" customHeight="true" outlineLevel="0" collapsed="false">
      <c r="A79" s="557"/>
      <c r="B79" s="557"/>
      <c r="C79" s="557"/>
      <c r="D79" s="672"/>
      <c r="E79" s="478"/>
      <c r="F79" s="672"/>
      <c r="G79" s="478"/>
      <c r="H79" s="557"/>
      <c r="I79" s="1124" t="s">
        <v>468</v>
      </c>
      <c r="J79" s="1125" t="n">
        <v>1</v>
      </c>
      <c r="K79" s="194"/>
      <c r="L79" s="478"/>
      <c r="M79" s="557"/>
      <c r="N79" s="557"/>
      <c r="O79" s="557"/>
      <c r="P79" s="557"/>
      <c r="Q79" s="557"/>
      <c r="R79" s="557"/>
      <c r="S79" s="557"/>
      <c r="T79" s="557"/>
      <c r="U79" s="557"/>
      <c r="V79" s="478"/>
      <c r="W79" s="478"/>
      <c r="X79" s="478"/>
      <c r="Y79" s="478"/>
      <c r="Z79" s="478"/>
      <c r="AA79" s="99"/>
      <c r="AB79" s="99"/>
      <c r="AC79" s="99"/>
      <c r="AD79" s="99"/>
      <c r="AE79" s="99"/>
      <c r="AF79" s="194"/>
      <c r="AG79" s="194"/>
      <c r="AH79" s="194"/>
      <c r="AI79" s="478"/>
      <c r="AJ79" s="478"/>
      <c r="AK79" s="99"/>
      <c r="AL79" s="99"/>
      <c r="AM79" s="99"/>
      <c r="AN79" s="99"/>
      <c r="AO79" s="678" t="s">
        <v>139</v>
      </c>
      <c r="AP79" s="679" t="n">
        <f aca="false">SUM(AP60:AP78)</f>
        <v>30</v>
      </c>
      <c r="BI79" s="99"/>
      <c r="BJ79" s="99"/>
      <c r="BK79" s="99"/>
      <c r="BL79" s="99"/>
      <c r="BM79" s="99"/>
      <c r="BN79" s="99"/>
      <c r="BO79" s="99"/>
      <c r="BP79" s="99"/>
      <c r="BQ79" s="99"/>
      <c r="BR79" s="99"/>
      <c r="BS79" s="99"/>
      <c r="BT79" s="99"/>
      <c r="BU79" s="557"/>
      <c r="BV79" s="194"/>
      <c r="BW79" s="194"/>
      <c r="BX79" s="194"/>
      <c r="BY79" s="194"/>
      <c r="BZ79" s="194"/>
      <c r="CA79" s="194"/>
      <c r="CB79" s="194"/>
      <c r="CC79" s="194"/>
      <c r="CD79" s="99"/>
      <c r="CE79" s="99"/>
      <c r="CF79" s="478"/>
      <c r="CG79" s="478"/>
      <c r="CH79" s="557"/>
      <c r="CI79" s="557"/>
      <c r="CJ79" s="557"/>
      <c r="CK79" s="572"/>
      <c r="CL79" s="572"/>
      <c r="CM79" s="478"/>
      <c r="CN79" s="99"/>
      <c r="CO79" s="99"/>
      <c r="CP79" s="99"/>
      <c r="CQ79" s="99"/>
      <c r="CR79" s="99"/>
      <c r="CS79" s="99"/>
      <c r="CT79" s="99"/>
      <c r="CU79" s="99"/>
      <c r="CV79" s="99"/>
      <c r="CW79" s="99"/>
      <c r="CX79" s="99"/>
      <c r="CY79" s="557"/>
    </row>
    <row r="80" s="1" customFormat="true" ht="15" hidden="false" customHeight="true" outlineLevel="0" collapsed="false">
      <c r="A80" s="557"/>
      <c r="B80" s="557"/>
      <c r="C80" s="557"/>
      <c r="D80" s="672"/>
      <c r="E80" s="478"/>
      <c r="F80" s="672"/>
      <c r="G80" s="478"/>
      <c r="H80" s="557"/>
      <c r="I80" s="678" t="s">
        <v>139</v>
      </c>
      <c r="J80" s="679" t="n">
        <f aca="false">SUM(J61:J79)</f>
        <v>30</v>
      </c>
      <c r="K80" s="194"/>
      <c r="L80" s="478"/>
      <c r="M80" s="557"/>
      <c r="N80" s="557"/>
      <c r="O80" s="557"/>
      <c r="P80" s="557"/>
      <c r="Q80" s="557"/>
      <c r="R80" s="557"/>
      <c r="S80" s="557"/>
      <c r="T80" s="557"/>
      <c r="U80" s="557"/>
      <c r="V80" s="478"/>
      <c r="W80" s="478"/>
      <c r="X80" s="478"/>
      <c r="Y80" s="478"/>
      <c r="Z80" s="478"/>
      <c r="AA80" s="478"/>
      <c r="AB80" s="478"/>
      <c r="AC80" s="478"/>
      <c r="AD80" s="99"/>
      <c r="AE80" s="99"/>
      <c r="AF80" s="194"/>
      <c r="AG80" s="194"/>
      <c r="AH80" s="194"/>
      <c r="AI80" s="478"/>
      <c r="AJ80" s="478"/>
      <c r="AK80" s="194"/>
      <c r="AL80" s="194"/>
      <c r="AM80" s="99"/>
      <c r="AN80" s="99"/>
      <c r="BG80" s="478"/>
      <c r="BI80" s="99"/>
      <c r="BJ80" s="99"/>
      <c r="BK80" s="99"/>
      <c r="BL80" s="99"/>
      <c r="BM80" s="99"/>
      <c r="BN80" s="99"/>
      <c r="BO80" s="99"/>
      <c r="BP80" s="99"/>
      <c r="BQ80" s="99"/>
      <c r="BR80" s="99"/>
      <c r="BS80" s="99"/>
      <c r="BT80" s="99"/>
      <c r="BU80" s="557"/>
      <c r="BV80" s="194"/>
      <c r="BW80" s="194"/>
      <c r="BX80" s="194"/>
      <c r="BY80" s="194"/>
      <c r="BZ80" s="194"/>
      <c r="CA80" s="194"/>
      <c r="CB80" s="194"/>
      <c r="CC80" s="194"/>
      <c r="CD80" s="99"/>
      <c r="CE80" s="99"/>
      <c r="CF80" s="478"/>
      <c r="CG80" s="478"/>
      <c r="CH80" s="557"/>
      <c r="CI80" s="557"/>
      <c r="CJ80" s="557"/>
      <c r="CK80" s="572"/>
      <c r="CL80" s="572"/>
      <c r="CM80" s="572"/>
      <c r="CN80" s="99"/>
      <c r="CO80" s="99"/>
      <c r="CP80" s="99"/>
      <c r="CQ80" s="99"/>
      <c r="CR80" s="99"/>
      <c r="CS80" s="99"/>
      <c r="CT80" s="99"/>
      <c r="CU80" s="99"/>
      <c r="CV80" s="99"/>
      <c r="CW80" s="99"/>
      <c r="CX80" s="99"/>
      <c r="CY80" s="557"/>
    </row>
    <row r="81" s="1" customFormat="true" ht="15" hidden="false" customHeight="true" outlineLevel="0" collapsed="false">
      <c r="A81" s="557"/>
      <c r="B81" s="557"/>
      <c r="C81" s="557"/>
      <c r="D81" s="557"/>
      <c r="E81" s="557"/>
      <c r="F81" s="672"/>
      <c r="G81" s="478"/>
      <c r="H81" s="557"/>
      <c r="I81" s="557"/>
      <c r="J81" s="557"/>
      <c r="K81" s="557"/>
      <c r="L81" s="478"/>
      <c r="M81" s="557"/>
      <c r="N81" s="557"/>
      <c r="O81" s="557"/>
      <c r="P81" s="557"/>
      <c r="Q81" s="557"/>
      <c r="R81" s="557"/>
      <c r="S81" s="557"/>
      <c r="T81" s="557"/>
      <c r="U81" s="557"/>
      <c r="V81" s="478"/>
      <c r="W81" s="478"/>
      <c r="X81" s="478"/>
      <c r="Y81" s="478"/>
      <c r="Z81" s="478"/>
      <c r="AA81" s="478"/>
      <c r="AB81" s="478"/>
      <c r="AC81" s="478"/>
      <c r="AD81" s="478"/>
      <c r="AE81" s="99"/>
      <c r="AF81" s="194"/>
      <c r="AG81" s="194"/>
      <c r="AH81" s="194"/>
      <c r="AI81" s="478"/>
      <c r="AJ81" s="478"/>
      <c r="AK81" s="1173"/>
      <c r="AL81" s="1173"/>
      <c r="AM81" s="478"/>
      <c r="AN81" s="478"/>
      <c r="AO81" s="557"/>
      <c r="AP81" s="557"/>
      <c r="AQ81" s="572"/>
      <c r="AR81" s="572"/>
      <c r="AS81" s="572"/>
      <c r="AT81" s="99"/>
      <c r="AU81" s="99"/>
      <c r="BB81" s="1169"/>
      <c r="BC81" s="1152"/>
      <c r="BG81" s="478"/>
      <c r="BI81" s="99"/>
      <c r="BJ81" s="478"/>
      <c r="BK81" s="478"/>
      <c r="BL81" s="478"/>
      <c r="BM81" s="478"/>
      <c r="BN81" s="478"/>
      <c r="BO81" s="478"/>
      <c r="BP81" s="478"/>
      <c r="BQ81" s="99"/>
      <c r="BR81" s="99"/>
      <c r="BS81" s="99"/>
      <c r="BT81" s="99"/>
      <c r="BU81" s="557"/>
      <c r="BV81" s="194"/>
      <c r="BW81" s="194"/>
      <c r="BX81" s="194"/>
      <c r="BY81" s="194"/>
      <c r="BZ81" s="194"/>
      <c r="CA81" s="194"/>
      <c r="CB81" s="194"/>
      <c r="CC81" s="194"/>
      <c r="CD81" s="99"/>
      <c r="CE81" s="99"/>
      <c r="CF81" s="557"/>
      <c r="CG81" s="557"/>
      <c r="CH81" s="557"/>
      <c r="CI81" s="557"/>
      <c r="CJ81" s="557"/>
      <c r="CK81" s="572"/>
      <c r="CL81" s="572"/>
      <c r="CM81" s="572"/>
      <c r="CN81" s="99"/>
      <c r="CO81" s="99"/>
      <c r="CP81" s="99"/>
      <c r="CQ81" s="99"/>
      <c r="CR81" s="99"/>
      <c r="CS81" s="99"/>
      <c r="CT81" s="99"/>
      <c r="CU81" s="99"/>
      <c r="CV81" s="99"/>
      <c r="CW81" s="99"/>
      <c r="CX81" s="99"/>
      <c r="CY81" s="557"/>
    </row>
    <row r="82" s="194" customFormat="true" ht="15" hidden="false" customHeight="true" outlineLevel="0" collapsed="false">
      <c r="A82" s="557"/>
      <c r="B82" s="557"/>
      <c r="C82" s="557"/>
      <c r="D82" s="557"/>
      <c r="E82" s="557"/>
      <c r="F82" s="672"/>
      <c r="G82" s="478"/>
      <c r="H82" s="557"/>
      <c r="I82" s="1120" t="s">
        <v>329</v>
      </c>
      <c r="J82" s="1121"/>
      <c r="K82" s="557"/>
      <c r="L82" s="478"/>
      <c r="M82" s="557"/>
      <c r="N82" s="557"/>
      <c r="O82" s="557"/>
      <c r="P82" s="557"/>
      <c r="Q82" s="557"/>
      <c r="R82" s="557"/>
      <c r="S82" s="557"/>
      <c r="T82" s="557"/>
      <c r="U82" s="557"/>
      <c r="V82" s="557"/>
      <c r="W82" s="557"/>
      <c r="X82" s="557"/>
      <c r="Y82" s="557"/>
      <c r="Z82" s="557"/>
      <c r="AA82" s="478"/>
      <c r="AB82" s="478"/>
      <c r="AC82" s="478"/>
      <c r="AD82" s="478"/>
      <c r="AE82" s="99"/>
      <c r="AI82" s="557"/>
      <c r="AJ82" s="557"/>
      <c r="AK82" s="1067"/>
      <c r="AL82" s="1067"/>
      <c r="AM82" s="478"/>
      <c r="AN82" s="478"/>
      <c r="AO82" s="1120" t="s">
        <v>329</v>
      </c>
      <c r="AP82" s="1121"/>
      <c r="AQ82" s="687" t="s">
        <v>691</v>
      </c>
      <c r="AR82" s="557"/>
      <c r="AS82" s="557"/>
      <c r="AT82" s="557"/>
      <c r="AU82" s="557"/>
      <c r="AV82" s="1"/>
      <c r="AW82" s="1"/>
      <c r="AX82" s="1"/>
      <c r="AY82" s="1"/>
      <c r="AZ82" s="1"/>
      <c r="BA82" s="1"/>
      <c r="BB82" s="1169"/>
      <c r="BC82" s="1152"/>
      <c r="BD82" s="604" t="s">
        <v>692</v>
      </c>
      <c r="BE82" s="604" t="n">
        <f aca="false">B69</f>
        <v>53</v>
      </c>
      <c r="BF82" s="99"/>
      <c r="BI82" s="99"/>
      <c r="BJ82" s="478"/>
      <c r="BK82" s="478"/>
      <c r="BL82" s="478"/>
      <c r="BM82" s="478"/>
      <c r="BN82" s="478"/>
      <c r="BO82" s="478"/>
      <c r="BP82" s="478"/>
      <c r="BQ82" s="478"/>
      <c r="BR82" s="99"/>
      <c r="BS82" s="99"/>
      <c r="BT82" s="99"/>
      <c r="BU82" s="557"/>
      <c r="CD82" s="99"/>
      <c r="CE82" s="99"/>
      <c r="CF82" s="557"/>
      <c r="CG82" s="557"/>
      <c r="CH82" s="557"/>
      <c r="CI82" s="557"/>
      <c r="CJ82" s="557"/>
      <c r="CK82" s="572"/>
      <c r="CL82" s="572"/>
      <c r="CM82" s="572"/>
      <c r="CN82" s="99"/>
      <c r="CO82" s="99"/>
      <c r="CP82" s="99"/>
      <c r="CQ82" s="99"/>
      <c r="CR82" s="99"/>
      <c r="CS82" s="99"/>
      <c r="CT82" s="99"/>
      <c r="CU82" s="99"/>
      <c r="CV82" s="99"/>
      <c r="CW82" s="99"/>
      <c r="CX82" s="99"/>
      <c r="CY82" s="557"/>
    </row>
    <row r="83" s="194" customFormat="true" ht="16.4" hidden="false" customHeight="false" outlineLevel="0" collapsed="false">
      <c r="A83" s="557"/>
      <c r="B83" s="557"/>
      <c r="C83" s="557"/>
      <c r="D83" s="557"/>
      <c r="E83" s="557"/>
      <c r="F83" s="672"/>
      <c r="G83" s="478"/>
      <c r="H83" s="557"/>
      <c r="I83" s="1096" t="s">
        <v>79</v>
      </c>
      <c r="J83" s="1097" t="n">
        <v>7</v>
      </c>
      <c r="K83" s="478"/>
      <c r="L83" s="478"/>
      <c r="M83" s="557"/>
      <c r="N83" s="557"/>
      <c r="O83" s="557"/>
      <c r="P83" s="557"/>
      <c r="Q83" s="557"/>
      <c r="R83" s="557"/>
      <c r="S83" s="557"/>
      <c r="T83" s="557"/>
      <c r="U83" s="557"/>
      <c r="V83" s="557"/>
      <c r="W83" s="557"/>
      <c r="X83" s="557"/>
      <c r="Y83" s="557"/>
      <c r="Z83" s="557"/>
      <c r="AA83" s="557"/>
      <c r="AB83" s="557"/>
      <c r="AC83" s="557"/>
      <c r="AD83" s="478"/>
      <c r="AE83" s="99"/>
      <c r="AI83" s="557"/>
      <c r="AJ83" s="557"/>
      <c r="AK83" s="1067"/>
      <c r="AL83" s="1067"/>
      <c r="AM83" s="478"/>
      <c r="AN83" s="478"/>
      <c r="AO83" s="1096" t="s">
        <v>79</v>
      </c>
      <c r="AP83" s="1097" t="n">
        <v>7</v>
      </c>
      <c r="AQ83" s="642" t="n">
        <f aca="false">AVERAGE(AR83:AX83)</f>
        <v>2.18142857142857</v>
      </c>
      <c r="AR83" s="693" t="n">
        <v>1.2</v>
      </c>
      <c r="AS83" s="693" t="n">
        <v>1.4</v>
      </c>
      <c r="AT83" s="693" t="n">
        <v>0.17</v>
      </c>
      <c r="AU83" s="694" t="n">
        <v>5</v>
      </c>
      <c r="AV83" s="624" t="n">
        <v>1.9</v>
      </c>
      <c r="AW83" s="624" t="n">
        <v>0.1</v>
      </c>
      <c r="AX83" s="624" t="n">
        <v>5.5</v>
      </c>
      <c r="AY83" s="624"/>
      <c r="AZ83" s="624"/>
      <c r="BA83" s="624"/>
      <c r="BB83" s="1174"/>
      <c r="BC83" s="1152"/>
      <c r="BD83" s="625" t="s">
        <v>693</v>
      </c>
      <c r="BE83" s="626"/>
      <c r="BF83" s="99"/>
      <c r="BH83" s="557"/>
      <c r="BI83" s="99"/>
      <c r="BJ83" s="478"/>
      <c r="BK83" s="478"/>
      <c r="BL83" s="478"/>
      <c r="BM83" s="478"/>
      <c r="BN83" s="478"/>
      <c r="BO83" s="478"/>
      <c r="BP83" s="478"/>
      <c r="BQ83" s="478"/>
      <c r="BR83" s="99"/>
      <c r="BS83" s="99"/>
      <c r="BT83" s="99"/>
      <c r="BU83" s="557"/>
      <c r="CD83" s="99"/>
      <c r="CE83" s="99"/>
      <c r="CF83" s="557"/>
      <c r="CG83" s="557"/>
      <c r="CH83" s="557"/>
      <c r="CI83" s="557"/>
      <c r="CJ83" s="557"/>
      <c r="CK83" s="572"/>
      <c r="CL83" s="572"/>
      <c r="CM83" s="572"/>
      <c r="CN83" s="99"/>
      <c r="CO83" s="99"/>
      <c r="CP83" s="99"/>
      <c r="CQ83" s="99"/>
      <c r="CR83" s="99"/>
      <c r="CS83" s="99"/>
      <c r="CT83" s="99"/>
      <c r="CU83" s="99"/>
      <c r="CV83" s="99"/>
      <c r="CW83" s="99"/>
      <c r="CX83" s="99"/>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6.4" hidden="false" customHeight="false" outlineLevel="0" collapsed="false">
      <c r="A84" s="557"/>
      <c r="B84" s="557"/>
      <c r="C84" s="557"/>
      <c r="D84" s="557"/>
      <c r="E84" s="557"/>
      <c r="F84" s="672"/>
      <c r="G84" s="478"/>
      <c r="H84" s="557"/>
      <c r="I84" s="1124" t="s">
        <v>1442</v>
      </c>
      <c r="J84" s="1125" t="n">
        <v>6</v>
      </c>
      <c r="K84" s="478"/>
      <c r="L84" s="478"/>
      <c r="M84" s="557"/>
      <c r="N84" s="557"/>
      <c r="O84" s="557"/>
      <c r="P84" s="557"/>
      <c r="Q84" s="557"/>
      <c r="R84" s="557"/>
      <c r="S84" s="557"/>
      <c r="T84" s="557"/>
      <c r="U84" s="557"/>
      <c r="V84" s="557"/>
      <c r="W84" s="557"/>
      <c r="X84" s="557"/>
      <c r="Y84" s="557"/>
      <c r="Z84" s="557"/>
      <c r="AA84" s="557"/>
      <c r="AB84" s="557"/>
      <c r="AC84" s="557"/>
      <c r="AD84" s="557"/>
      <c r="AE84" s="99"/>
      <c r="AF84" s="478"/>
      <c r="AG84" s="557"/>
      <c r="AH84" s="557"/>
      <c r="AI84" s="557"/>
      <c r="AJ84" s="557"/>
      <c r="AK84" s="1067"/>
      <c r="AL84" s="1067"/>
      <c r="AM84" s="557"/>
      <c r="AN84" s="557"/>
      <c r="AO84" s="1124" t="s">
        <v>1442</v>
      </c>
      <c r="AP84" s="1125" t="n">
        <v>6</v>
      </c>
      <c r="AQ84" s="642" t="n">
        <f aca="false">AVERAGE(AR84)</f>
        <v>0.05</v>
      </c>
      <c r="AR84" s="693" t="n">
        <v>0.05</v>
      </c>
      <c r="AS84" s="693" t="n">
        <v>0.002</v>
      </c>
      <c r="AT84" s="624" t="n">
        <v>2.9</v>
      </c>
      <c r="AU84" s="694" t="n">
        <v>1.7</v>
      </c>
      <c r="AV84" s="624" t="n">
        <v>0.06</v>
      </c>
      <c r="AW84" s="636" t="n">
        <v>0.021</v>
      </c>
      <c r="AX84" s="636"/>
      <c r="AY84" s="637"/>
      <c r="AZ84" s="624"/>
      <c r="BA84" s="636"/>
      <c r="BB84" s="1175"/>
      <c r="BC84" s="1176"/>
      <c r="BD84" s="625" t="s">
        <v>694</v>
      </c>
      <c r="BE84" s="626" t="n">
        <v>53</v>
      </c>
      <c r="BF84" s="99"/>
      <c r="BH84" s="557"/>
      <c r="BI84" s="99"/>
      <c r="BJ84" s="557"/>
      <c r="BK84" s="557"/>
      <c r="BL84" s="557"/>
      <c r="BM84" s="557"/>
      <c r="BN84" s="557"/>
      <c r="BO84" s="557"/>
      <c r="BP84" s="557"/>
      <c r="BQ84" s="478"/>
      <c r="BR84" s="99"/>
      <c r="BS84" s="99"/>
      <c r="BT84" s="99"/>
      <c r="BU84" s="557"/>
      <c r="CD84" s="99"/>
      <c r="CE84" s="1"/>
      <c r="CF84" s="557"/>
      <c r="CG84" s="557"/>
      <c r="CH84" s="557"/>
      <c r="CI84" s="557"/>
      <c r="CJ84" s="557"/>
      <c r="CK84" s="572"/>
      <c r="CL84" s="572"/>
      <c r="CM84" s="572"/>
      <c r="CN84" s="99"/>
      <c r="CO84" s="99"/>
      <c r="CP84" s="99"/>
      <c r="CQ84" s="99"/>
      <c r="CR84" s="99"/>
      <c r="CS84" s="99"/>
      <c r="CT84" s="99"/>
      <c r="CU84" s="99"/>
      <c r="CV84" s="99"/>
      <c r="CW84" s="99"/>
      <c r="CX84" s="99"/>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6.4" hidden="false" customHeight="false" outlineLevel="0" collapsed="false">
      <c r="A85" s="557"/>
      <c r="B85" s="557"/>
      <c r="C85" s="557"/>
      <c r="D85" s="557"/>
      <c r="E85" s="557"/>
      <c r="F85" s="672"/>
      <c r="G85" s="478"/>
      <c r="H85" s="557"/>
      <c r="I85" s="1096" t="s">
        <v>115</v>
      </c>
      <c r="J85" s="1097" t="n">
        <v>2</v>
      </c>
      <c r="K85" s="478"/>
      <c r="L85" s="478"/>
      <c r="M85" s="557"/>
      <c r="N85" s="557"/>
      <c r="O85" s="557"/>
      <c r="P85" s="557"/>
      <c r="Q85" s="557"/>
      <c r="R85" s="557"/>
      <c r="S85" s="557"/>
      <c r="T85" s="557"/>
      <c r="U85" s="557"/>
      <c r="V85" s="557"/>
      <c r="W85" s="557"/>
      <c r="X85" s="557"/>
      <c r="Y85" s="557"/>
      <c r="Z85" s="557"/>
      <c r="AA85" s="557"/>
      <c r="AB85" s="557"/>
      <c r="AC85" s="557"/>
      <c r="AD85" s="557"/>
      <c r="AE85" s="478"/>
      <c r="AF85" s="478"/>
      <c r="AG85" s="557"/>
      <c r="AH85" s="557"/>
      <c r="AI85" s="557"/>
      <c r="AJ85" s="557"/>
      <c r="AK85" s="1067"/>
      <c r="AL85" s="1067"/>
      <c r="AM85" s="557"/>
      <c r="AN85" s="557"/>
      <c r="AO85" s="1096" t="s">
        <v>115</v>
      </c>
      <c r="AP85" s="1097" t="n">
        <v>2</v>
      </c>
      <c r="AQ85" s="642" t="n">
        <f aca="false">AVERAGE(AR85)</f>
        <v>0.017</v>
      </c>
      <c r="AR85" s="693" t="n">
        <v>0.017</v>
      </c>
      <c r="AS85" s="693" t="n">
        <v>0.046</v>
      </c>
      <c r="AT85" s="693"/>
      <c r="AU85" s="699"/>
      <c r="AV85" s="624"/>
      <c r="AW85" s="636"/>
      <c r="AX85" s="624"/>
      <c r="AY85" s="624"/>
      <c r="AZ85" s="624"/>
      <c r="BA85" s="636"/>
      <c r="BB85" s="1174"/>
      <c r="BC85" s="1176"/>
      <c r="BD85" s="643" t="s">
        <v>696</v>
      </c>
      <c r="BE85" s="626" t="n">
        <v>3</v>
      </c>
      <c r="BF85" s="99"/>
      <c r="BH85" s="557"/>
      <c r="BI85" s="1"/>
      <c r="BJ85" s="557"/>
      <c r="BK85" s="557"/>
      <c r="BL85" s="557"/>
      <c r="BM85" s="557"/>
      <c r="BN85" s="557"/>
      <c r="BO85" s="557"/>
      <c r="BP85" s="557"/>
      <c r="BQ85" s="557"/>
      <c r="BR85" s="99"/>
      <c r="BS85" s="1"/>
      <c r="BT85" s="99"/>
      <c r="BU85" s="557"/>
      <c r="CD85" s="1"/>
      <c r="CE85" s="99"/>
      <c r="CF85" s="557"/>
      <c r="CG85" s="557"/>
      <c r="CH85" s="557"/>
      <c r="CI85" s="557"/>
      <c r="CJ85" s="557"/>
      <c r="CK85" s="572"/>
      <c r="CL85" s="572"/>
      <c r="CM85" s="572"/>
      <c r="CN85" s="99"/>
      <c r="CO85" s="1"/>
      <c r="CP85" s="1"/>
      <c r="CQ85" s="99"/>
      <c r="CR85" s="99"/>
      <c r="CS85" s="99"/>
      <c r="CT85" s="99"/>
      <c r="CU85" s="99"/>
      <c r="CV85" s="99"/>
      <c r="CW85" s="99"/>
      <c r="CX85" s="99"/>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6.4" hidden="false" customHeight="false" outlineLevel="0" collapsed="false">
      <c r="A86" s="557"/>
      <c r="B86" s="557"/>
      <c r="C86" s="557"/>
      <c r="D86" s="557"/>
      <c r="E86" s="557"/>
      <c r="F86" s="672"/>
      <c r="G86" s="478"/>
      <c r="H86" s="478"/>
      <c r="I86" s="1096" t="s">
        <v>1443</v>
      </c>
      <c r="J86" s="1097" t="n">
        <v>1</v>
      </c>
      <c r="K86" s="478"/>
      <c r="L86" s="478"/>
      <c r="M86" s="557"/>
      <c r="N86" s="557"/>
      <c r="O86" s="557"/>
      <c r="P86" s="557"/>
      <c r="Q86" s="557"/>
      <c r="R86" s="557"/>
      <c r="S86" s="557"/>
      <c r="T86" s="557"/>
      <c r="U86" s="557"/>
      <c r="V86" s="557"/>
      <c r="W86" s="557"/>
      <c r="X86" s="557"/>
      <c r="Y86" s="557"/>
      <c r="Z86" s="557"/>
      <c r="AA86" s="557"/>
      <c r="AB86" s="557"/>
      <c r="AC86" s="557"/>
      <c r="AD86" s="557"/>
      <c r="AE86" s="478"/>
      <c r="AF86" s="557"/>
      <c r="AG86" s="557"/>
      <c r="AH86" s="557"/>
      <c r="AI86" s="557"/>
      <c r="AJ86" s="557"/>
      <c r="AK86" s="1067"/>
      <c r="AL86" s="1067"/>
      <c r="AM86" s="557"/>
      <c r="AN86" s="557"/>
      <c r="AO86" s="1096" t="s">
        <v>1444</v>
      </c>
      <c r="AP86" s="1097" t="n">
        <v>1</v>
      </c>
      <c r="AQ86" s="642" t="n">
        <f aca="false">AVERAGE(AR86)</f>
        <v>14</v>
      </c>
      <c r="AR86" s="693" t="n">
        <v>14</v>
      </c>
      <c r="AS86" s="693"/>
      <c r="AT86" s="693"/>
      <c r="AU86" s="832"/>
      <c r="AV86" s="624"/>
      <c r="AW86" s="636"/>
      <c r="AX86" s="624"/>
      <c r="AY86" s="624"/>
      <c r="AZ86" s="624"/>
      <c r="BA86" s="636"/>
      <c r="BB86" s="1174"/>
      <c r="BC86" s="1075"/>
      <c r="BD86" s="643" t="s">
        <v>697</v>
      </c>
      <c r="BE86" s="626"/>
      <c r="BF86" s="99"/>
      <c r="BH86" s="557"/>
      <c r="BI86" s="99"/>
      <c r="BJ86" s="557"/>
      <c r="BK86" s="557"/>
      <c r="BL86" s="557"/>
      <c r="BM86" s="557"/>
      <c r="BN86" s="557"/>
      <c r="BO86" s="557"/>
      <c r="BP86" s="557"/>
      <c r="BQ86" s="557"/>
      <c r="BR86" s="478"/>
      <c r="BS86" s="99"/>
      <c r="BT86" s="99"/>
      <c r="BU86" s="557"/>
      <c r="CD86" s="99"/>
      <c r="CE86" s="99"/>
      <c r="CF86" s="557"/>
      <c r="CG86" s="557"/>
      <c r="CH86" s="557"/>
      <c r="CI86" s="557"/>
      <c r="CJ86" s="557"/>
      <c r="CK86" s="572"/>
      <c r="CL86" s="572"/>
      <c r="CM86" s="572"/>
      <c r="CN86" s="99"/>
      <c r="CO86" s="99"/>
      <c r="CP86" s="99"/>
      <c r="CQ86" s="99"/>
      <c r="CR86" s="99"/>
      <c r="CS86" s="99"/>
      <c r="CT86" s="99"/>
      <c r="CU86" s="99"/>
      <c r="CV86" s="99"/>
      <c r="CW86" s="99"/>
      <c r="CX86" s="99"/>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6.4" hidden="false" customHeight="false" outlineLevel="0" collapsed="false">
      <c r="A87" s="557"/>
      <c r="B87" s="557"/>
      <c r="C87" s="557"/>
      <c r="D87" s="557"/>
      <c r="E87" s="557"/>
      <c r="F87" s="672"/>
      <c r="G87" s="478"/>
      <c r="H87" s="557"/>
      <c r="I87" s="1096" t="s">
        <v>66</v>
      </c>
      <c r="J87" s="1097" t="n">
        <v>1</v>
      </c>
      <c r="K87" s="478"/>
      <c r="L87" s="478"/>
      <c r="M87" s="557"/>
      <c r="N87" s="557"/>
      <c r="O87" s="557"/>
      <c r="P87" s="557"/>
      <c r="Q87" s="557"/>
      <c r="R87" s="557"/>
      <c r="S87" s="557"/>
      <c r="T87" s="557"/>
      <c r="U87" s="557"/>
      <c r="V87" s="557"/>
      <c r="W87" s="557"/>
      <c r="X87" s="557"/>
      <c r="Y87" s="557"/>
      <c r="Z87" s="557"/>
      <c r="AA87" s="557"/>
      <c r="AB87" s="557"/>
      <c r="AC87" s="557"/>
      <c r="AD87" s="557"/>
      <c r="AE87" s="478"/>
      <c r="AF87" s="557"/>
      <c r="AG87" s="557"/>
      <c r="AH87" s="557"/>
      <c r="AI87" s="557"/>
      <c r="AJ87" s="557"/>
      <c r="AK87" s="1067"/>
      <c r="AL87" s="1067"/>
      <c r="AM87" s="557"/>
      <c r="AN87" s="557"/>
      <c r="AO87" s="1096" t="s">
        <v>66</v>
      </c>
      <c r="AP87" s="1097" t="n">
        <v>1</v>
      </c>
      <c r="AQ87" s="642" t="n">
        <f aca="false">AVERAGE(AR87)</f>
        <v>5</v>
      </c>
      <c r="AR87" s="693" t="n">
        <v>5</v>
      </c>
      <c r="AS87" s="693"/>
      <c r="AT87" s="693"/>
      <c r="AU87" s="702"/>
      <c r="AV87" s="624"/>
      <c r="AW87" s="636"/>
      <c r="AX87" s="624"/>
      <c r="AY87" s="624"/>
      <c r="AZ87" s="624"/>
      <c r="BA87" s="636"/>
      <c r="BB87" s="1174"/>
      <c r="BC87" s="1088"/>
      <c r="BD87" s="656" t="s">
        <v>698</v>
      </c>
      <c r="BE87" s="626" t="n">
        <v>27</v>
      </c>
      <c r="BF87" s="99"/>
      <c r="BH87" s="557"/>
      <c r="BI87" s="99"/>
      <c r="BJ87" s="557"/>
      <c r="BK87" s="557"/>
      <c r="BL87" s="557"/>
      <c r="BM87" s="557"/>
      <c r="BN87" s="557"/>
      <c r="BO87" s="557"/>
      <c r="BP87" s="557"/>
      <c r="BQ87" s="557"/>
      <c r="BR87" s="478"/>
      <c r="BS87" s="99"/>
      <c r="BT87" s="99"/>
      <c r="BU87" s="557"/>
      <c r="CD87" s="99"/>
      <c r="CE87" s="99"/>
      <c r="CF87" s="557"/>
      <c r="CG87" s="557"/>
      <c r="CH87" s="557"/>
      <c r="CI87" s="557"/>
      <c r="CJ87" s="557"/>
      <c r="CK87" s="572"/>
      <c r="CL87" s="572"/>
      <c r="CM87" s="572"/>
      <c r="CN87" s="99"/>
      <c r="CO87" s="99"/>
      <c r="CP87" s="99"/>
      <c r="CQ87" s="99"/>
      <c r="CR87" s="99"/>
      <c r="CS87" s="99"/>
      <c r="CT87" s="99"/>
      <c r="CU87" s="99"/>
      <c r="CV87" s="99"/>
      <c r="CW87" s="99"/>
      <c r="CX87" s="99"/>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6.4" hidden="false" customHeight="false" outlineLevel="0" collapsed="false">
      <c r="A88" s="557"/>
      <c r="B88" s="557"/>
      <c r="C88" s="557"/>
      <c r="D88" s="557"/>
      <c r="E88" s="557"/>
      <c r="F88" s="672"/>
      <c r="G88" s="478"/>
      <c r="H88" s="557"/>
      <c r="I88" s="1096" t="s">
        <v>1445</v>
      </c>
      <c r="J88" s="1097" t="n">
        <v>1</v>
      </c>
      <c r="K88" s="478"/>
      <c r="L88" s="478"/>
      <c r="M88" s="557"/>
      <c r="N88" s="557"/>
      <c r="O88" s="557"/>
      <c r="P88" s="557"/>
      <c r="Q88" s="557"/>
      <c r="R88" s="557"/>
      <c r="S88" s="557"/>
      <c r="T88" s="557"/>
      <c r="U88" s="557"/>
      <c r="V88" s="557"/>
      <c r="W88" s="557"/>
      <c r="X88" s="557"/>
      <c r="Y88" s="557"/>
      <c r="Z88" s="557"/>
      <c r="AA88" s="557"/>
      <c r="AB88" s="557"/>
      <c r="AC88" s="557"/>
      <c r="AD88" s="557"/>
      <c r="AE88" s="557"/>
      <c r="AF88" s="557"/>
      <c r="AG88" s="557"/>
      <c r="AH88" s="557"/>
      <c r="AI88" s="557"/>
      <c r="AJ88" s="557"/>
      <c r="AK88" s="1067"/>
      <c r="AL88" s="1067"/>
      <c r="AM88" s="557"/>
      <c r="AN88" s="557"/>
      <c r="AO88" s="1096" t="s">
        <v>1445</v>
      </c>
      <c r="AP88" s="1097" t="n">
        <v>1</v>
      </c>
      <c r="AQ88" s="642" t="n">
        <f aca="false">AVERAGE(AR88)</f>
        <v>0.18</v>
      </c>
      <c r="AR88" s="624" t="n">
        <v>0.18</v>
      </c>
      <c r="AS88" s="680"/>
      <c r="AT88" s="680"/>
      <c r="AU88" s="704"/>
      <c r="AV88" s="624"/>
      <c r="AW88" s="636"/>
      <c r="AX88" s="624"/>
      <c r="AY88" s="624"/>
      <c r="AZ88" s="624"/>
      <c r="BA88" s="636"/>
      <c r="BB88" s="1174"/>
      <c r="BC88" s="1088"/>
      <c r="BD88" s="656" t="s">
        <v>699</v>
      </c>
      <c r="BE88" s="626" t="n">
        <v>2</v>
      </c>
      <c r="BF88" s="99"/>
      <c r="BH88" s="557"/>
      <c r="BI88" s="99"/>
      <c r="BJ88" s="557"/>
      <c r="BK88" s="557"/>
      <c r="BL88" s="557"/>
      <c r="BM88" s="557"/>
      <c r="BN88" s="557"/>
      <c r="BO88" s="557"/>
      <c r="BP88" s="557"/>
      <c r="BQ88" s="557"/>
      <c r="BR88" s="478"/>
      <c r="BS88" s="99"/>
      <c r="BT88" s="99"/>
      <c r="BU88" s="557"/>
      <c r="CD88" s="99"/>
      <c r="CE88" s="99"/>
      <c r="CF88" s="557"/>
      <c r="CG88" s="557"/>
      <c r="CH88" s="557"/>
      <c r="CI88" s="557"/>
      <c r="CJ88" s="557"/>
      <c r="CK88" s="572"/>
      <c r="CL88" s="572"/>
      <c r="CM88" s="572"/>
      <c r="CN88" s="99"/>
      <c r="CO88" s="99"/>
      <c r="CP88" s="99"/>
      <c r="CQ88" s="478"/>
      <c r="CR88" s="478"/>
      <c r="CS88" s="478"/>
      <c r="CT88" s="478"/>
      <c r="CU88" s="478"/>
      <c r="CV88" s="478"/>
      <c r="CW88" s="478"/>
      <c r="CX88" s="478"/>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row>
    <row r="89" s="194" customFormat="true" ht="16.4" hidden="false" customHeight="false" outlineLevel="0" collapsed="false">
      <c r="A89" s="557"/>
      <c r="B89" s="557"/>
      <c r="C89" s="557"/>
      <c r="D89" s="557"/>
      <c r="E89" s="557"/>
      <c r="F89" s="672"/>
      <c r="G89" s="478"/>
      <c r="H89" s="557"/>
      <c r="I89" s="1096" t="s">
        <v>50</v>
      </c>
      <c r="J89" s="1097" t="n">
        <v>1</v>
      </c>
      <c r="K89" s="478"/>
      <c r="L89" s="478"/>
      <c r="M89" s="557"/>
      <c r="N89" s="557"/>
      <c r="O89" s="557"/>
      <c r="P89" s="557"/>
      <c r="Q89" s="557"/>
      <c r="R89" s="557"/>
      <c r="S89" s="557"/>
      <c r="T89" s="557"/>
      <c r="U89" s="557"/>
      <c r="V89" s="557"/>
      <c r="W89" s="557"/>
      <c r="X89" s="557"/>
      <c r="Y89" s="557"/>
      <c r="Z89" s="557"/>
      <c r="AA89" s="557"/>
      <c r="AB89" s="557"/>
      <c r="AC89" s="557"/>
      <c r="AD89" s="557"/>
      <c r="AE89" s="557"/>
      <c r="AF89" s="557"/>
      <c r="AG89" s="557"/>
      <c r="AH89" s="557"/>
      <c r="AI89" s="557"/>
      <c r="AJ89" s="557"/>
      <c r="AK89" s="1067"/>
      <c r="AL89" s="1067"/>
      <c r="AM89" s="557"/>
      <c r="AN89" s="557"/>
      <c r="AO89" s="1096" t="s">
        <v>50</v>
      </c>
      <c r="AP89" s="1097" t="n">
        <v>1</v>
      </c>
      <c r="AQ89" s="642" t="n">
        <f aca="false">AVERAGE(AR89)</f>
        <v>1</v>
      </c>
      <c r="AR89" s="693" t="n">
        <v>1</v>
      </c>
      <c r="AS89" s="693"/>
      <c r="AT89" s="693"/>
      <c r="AU89" s="694"/>
      <c r="AV89" s="624"/>
      <c r="AW89" s="636"/>
      <c r="AX89" s="624"/>
      <c r="AY89" s="624"/>
      <c r="AZ89" s="624"/>
      <c r="BA89" s="636"/>
      <c r="BB89" s="1174"/>
      <c r="BC89" s="1088"/>
      <c r="BD89" s="656" t="s">
        <v>700</v>
      </c>
      <c r="BE89" s="626" t="n">
        <v>9</v>
      </c>
      <c r="BF89" s="99"/>
      <c r="BH89" s="557"/>
      <c r="BI89" s="99"/>
      <c r="BJ89" s="557"/>
      <c r="BK89" s="557"/>
      <c r="BL89" s="557"/>
      <c r="BM89" s="557"/>
      <c r="BN89" s="557"/>
      <c r="BO89" s="557"/>
      <c r="BP89" s="557"/>
      <c r="BQ89" s="557"/>
      <c r="BR89" s="557"/>
      <c r="BS89" s="99"/>
      <c r="BT89" s="99"/>
      <c r="BU89" s="557"/>
      <c r="CD89" s="99"/>
      <c r="CE89" s="99"/>
      <c r="CF89" s="557"/>
      <c r="CG89" s="557"/>
      <c r="CH89" s="557"/>
      <c r="CI89" s="557"/>
      <c r="CJ89" s="557"/>
      <c r="CK89" s="572"/>
      <c r="CL89" s="572"/>
      <c r="CM89" s="572"/>
      <c r="CN89" s="99"/>
      <c r="CO89" s="99"/>
      <c r="CP89" s="99"/>
      <c r="CQ89" s="478"/>
      <c r="CR89" s="478"/>
      <c r="CS89" s="478"/>
      <c r="CT89" s="478"/>
      <c r="CU89" s="478"/>
      <c r="CV89" s="478"/>
      <c r="CW89" s="478"/>
      <c r="CX89" s="478"/>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row>
    <row r="90" s="194" customFormat="true" ht="16.4" hidden="false" customHeight="false" outlineLevel="0" collapsed="false">
      <c r="A90" s="557"/>
      <c r="B90" s="557"/>
      <c r="C90" s="557"/>
      <c r="D90" s="557"/>
      <c r="E90" s="557"/>
      <c r="F90" s="557"/>
      <c r="G90" s="557"/>
      <c r="H90" s="557"/>
      <c r="I90" s="1096" t="s">
        <v>1446</v>
      </c>
      <c r="J90" s="1097" t="n">
        <v>1</v>
      </c>
      <c r="K90" s="478"/>
      <c r="L90" s="478"/>
      <c r="M90" s="557"/>
      <c r="N90" s="557"/>
      <c r="O90" s="557"/>
      <c r="P90" s="557"/>
      <c r="Q90" s="557"/>
      <c r="R90" s="557"/>
      <c r="S90" s="557"/>
      <c r="T90" s="557"/>
      <c r="U90" s="557"/>
      <c r="V90" s="557"/>
      <c r="W90" s="557"/>
      <c r="X90" s="557"/>
      <c r="Y90" s="557"/>
      <c r="Z90" s="557"/>
      <c r="AA90" s="557"/>
      <c r="AB90" s="557"/>
      <c r="AC90" s="557"/>
      <c r="AD90" s="557"/>
      <c r="AE90" s="557"/>
      <c r="AF90" s="557"/>
      <c r="AG90" s="557"/>
      <c r="AH90" s="557"/>
      <c r="AI90" s="557"/>
      <c r="AJ90" s="557"/>
      <c r="AK90" s="1067"/>
      <c r="AL90" s="1067"/>
      <c r="AM90" s="557"/>
      <c r="AN90" s="557"/>
      <c r="AO90" s="1096" t="s">
        <v>1446</v>
      </c>
      <c r="AP90" s="1097" t="n">
        <v>1</v>
      </c>
      <c r="AQ90" s="642" t="n">
        <f aca="false">AVERAGE(AR90)</f>
        <v>0.04</v>
      </c>
      <c r="AR90" s="693" t="n">
        <v>0.04</v>
      </c>
      <c r="AS90" s="693"/>
      <c r="AT90" s="693"/>
      <c r="AU90" s="694"/>
      <c r="AV90" s="624"/>
      <c r="AW90" s="624"/>
      <c r="AX90" s="624"/>
      <c r="AY90" s="624"/>
      <c r="AZ90" s="624"/>
      <c r="BA90" s="624"/>
      <c r="BB90" s="1174"/>
      <c r="BC90" s="1088"/>
      <c r="BD90" s="666" t="s">
        <v>702</v>
      </c>
      <c r="BE90" s="626" t="n">
        <v>10</v>
      </c>
      <c r="BF90" s="99"/>
      <c r="BH90" s="557"/>
      <c r="BI90" s="99"/>
      <c r="BJ90" s="557"/>
      <c r="BK90" s="557"/>
      <c r="BL90" s="557"/>
      <c r="BM90" s="557"/>
      <c r="BN90" s="557"/>
      <c r="BO90" s="557"/>
      <c r="BP90" s="557"/>
      <c r="BQ90" s="557"/>
      <c r="BR90" s="557"/>
      <c r="BS90" s="99"/>
      <c r="BT90" s="99"/>
      <c r="BU90" s="557"/>
      <c r="CD90" s="99"/>
      <c r="CE90" s="99"/>
      <c r="CF90" s="557"/>
      <c r="CG90" s="557"/>
      <c r="CH90" s="557"/>
      <c r="CI90" s="557"/>
      <c r="CJ90" s="557"/>
      <c r="CK90" s="572"/>
      <c r="CL90" s="572"/>
      <c r="CM90" s="572"/>
      <c r="CN90" s="99"/>
      <c r="CO90" s="99"/>
      <c r="CP90" s="99"/>
      <c r="CQ90" s="478"/>
      <c r="CR90" s="478"/>
      <c r="CS90" s="478"/>
      <c r="CT90" s="478"/>
      <c r="CU90" s="478"/>
      <c r="CV90" s="478"/>
      <c r="CW90" s="478"/>
      <c r="CX90" s="478"/>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row>
    <row r="91" s="194" customFormat="true" ht="16.4" hidden="false" customHeight="false" outlineLevel="0" collapsed="false">
      <c r="A91" s="557"/>
      <c r="B91" s="557"/>
      <c r="C91" s="557"/>
      <c r="D91" s="557"/>
      <c r="E91" s="557"/>
      <c r="F91" s="557"/>
      <c r="G91" s="557"/>
      <c r="H91" s="557"/>
      <c r="I91" s="1096" t="s">
        <v>1447</v>
      </c>
      <c r="J91" s="1097" t="n">
        <v>1</v>
      </c>
      <c r="K91" s="478"/>
      <c r="L91" s="478"/>
      <c r="M91" s="557"/>
      <c r="N91" s="557"/>
      <c r="O91" s="557"/>
      <c r="P91" s="557"/>
      <c r="Q91" s="557"/>
      <c r="R91" s="557"/>
      <c r="S91" s="557"/>
      <c r="T91" s="557"/>
      <c r="U91" s="557"/>
      <c r="V91" s="557"/>
      <c r="W91" s="557"/>
      <c r="X91" s="557"/>
      <c r="Y91" s="557"/>
      <c r="Z91" s="557"/>
      <c r="AA91" s="557"/>
      <c r="AB91" s="557"/>
      <c r="AC91" s="557"/>
      <c r="AD91" s="557"/>
      <c r="AE91" s="557"/>
      <c r="AF91" s="557"/>
      <c r="AG91" s="557"/>
      <c r="AH91" s="557"/>
      <c r="AI91" s="557"/>
      <c r="AJ91" s="557"/>
      <c r="AK91" s="1067"/>
      <c r="AL91" s="1067"/>
      <c r="AM91" s="557"/>
      <c r="AN91" s="557"/>
      <c r="AO91" s="1096" t="s">
        <v>1447</v>
      </c>
      <c r="AP91" s="1097" t="n">
        <v>1</v>
      </c>
      <c r="AQ91" s="642" t="n">
        <f aca="false">AVERAGE(AR91)</f>
        <v>3.2</v>
      </c>
      <c r="AR91" s="693" t="n">
        <v>3.2</v>
      </c>
      <c r="AS91" s="693"/>
      <c r="AT91" s="693"/>
      <c r="AU91" s="694"/>
      <c r="AV91" s="624"/>
      <c r="AW91" s="636"/>
      <c r="AX91" s="624"/>
      <c r="AY91" s="624"/>
      <c r="AZ91" s="624"/>
      <c r="BA91" s="636"/>
      <c r="BB91" s="1174"/>
      <c r="BC91" s="672"/>
      <c r="BD91" s="669" t="s">
        <v>704</v>
      </c>
      <c r="BE91" s="1107" t="n">
        <f aca="false">(BE87/BE84)*100</f>
        <v>50.9433962264151</v>
      </c>
      <c r="BF91" s="99"/>
      <c r="BH91" s="557"/>
      <c r="BI91" s="99"/>
      <c r="BJ91" s="557"/>
      <c r="BK91" s="557"/>
      <c r="BL91" s="557"/>
      <c r="BM91" s="557"/>
      <c r="BN91" s="557"/>
      <c r="BO91" s="557"/>
      <c r="BP91" s="557"/>
      <c r="BQ91" s="557"/>
      <c r="BR91" s="557"/>
      <c r="BS91" s="99"/>
      <c r="BT91" s="99"/>
      <c r="BU91" s="557"/>
      <c r="CD91" s="99"/>
      <c r="CE91" s="99"/>
      <c r="CF91" s="557"/>
      <c r="CG91" s="557"/>
      <c r="CH91" s="557"/>
      <c r="CI91" s="557"/>
      <c r="CJ91" s="557"/>
      <c r="CK91" s="572"/>
      <c r="CL91" s="572"/>
      <c r="CM91" s="572"/>
      <c r="CN91" s="99"/>
      <c r="CO91" s="99"/>
      <c r="CP91" s="99"/>
      <c r="CQ91" s="572"/>
      <c r="CR91" s="572"/>
      <c r="CS91" s="557"/>
      <c r="CT91" s="557"/>
      <c r="CU91" s="557"/>
      <c r="CV91" s="557"/>
      <c r="CW91" s="557"/>
      <c r="CX91" s="557"/>
      <c r="CY91" s="557"/>
      <c r="CZ91" s="557"/>
      <c r="DA91" s="557"/>
      <c r="DB91" s="557"/>
      <c r="DC91" s="557"/>
      <c r="DD91" s="557"/>
      <c r="DE91" s="557"/>
      <c r="DF91" s="557"/>
      <c r="DG91" s="557"/>
      <c r="DH91" s="557"/>
      <c r="DI91" s="557"/>
      <c r="DJ91" s="557"/>
      <c r="DK91" s="557"/>
      <c r="DL91" s="557"/>
      <c r="DM91" s="557"/>
      <c r="DN91" s="557"/>
      <c r="DO91" s="557"/>
      <c r="DP91" s="557"/>
      <c r="DQ91" s="557"/>
      <c r="DR91" s="557"/>
      <c r="DS91" s="557"/>
      <c r="DT91" s="557"/>
      <c r="DU91" s="557"/>
      <c r="DV91" s="557"/>
      <c r="DW91" s="557"/>
      <c r="DX91" s="557"/>
      <c r="DY91" s="557"/>
      <c r="DZ91" s="557"/>
      <c r="EA91" s="557"/>
      <c r="EB91" s="557"/>
      <c r="EC91" s="557"/>
      <c r="ED91" s="557"/>
      <c r="EE91" s="557"/>
      <c r="EF91" s="557"/>
      <c r="EG91" s="557"/>
      <c r="EH91" s="557"/>
      <c r="EI91" s="557"/>
      <c r="EJ91" s="557"/>
      <c r="EK91" s="557"/>
      <c r="EL91" s="557"/>
      <c r="EM91" s="557"/>
      <c r="EN91" s="557"/>
      <c r="EO91" s="557"/>
      <c r="EP91" s="557"/>
      <c r="EQ91" s="557"/>
      <c r="ER91" s="557"/>
      <c r="ES91" s="557"/>
      <c r="ET91" s="557"/>
      <c r="EU91" s="557"/>
      <c r="EV91" s="557"/>
      <c r="EW91" s="557"/>
      <c r="EX91" s="557"/>
      <c r="EY91" s="557"/>
      <c r="EZ91" s="557"/>
      <c r="FA91" s="557"/>
      <c r="FB91" s="557"/>
      <c r="FC91" s="557"/>
      <c r="FD91" s="557"/>
      <c r="FE91" s="557"/>
      <c r="FF91" s="557"/>
      <c r="FG91" s="557"/>
      <c r="FH91" s="557"/>
      <c r="FI91" s="557"/>
      <c r="FJ91" s="557"/>
      <c r="FK91" s="557"/>
      <c r="FL91" s="557"/>
      <c r="FM91" s="557"/>
      <c r="FN91" s="557"/>
      <c r="FO91" s="557"/>
      <c r="FP91" s="557"/>
      <c r="FQ91" s="557"/>
      <c r="FR91" s="557"/>
      <c r="FS91" s="557"/>
      <c r="FT91" s="557"/>
      <c r="FU91" s="557"/>
      <c r="FV91" s="557"/>
      <c r="FW91" s="557"/>
      <c r="FX91" s="557"/>
      <c r="FY91" s="557"/>
      <c r="FZ91" s="557"/>
      <c r="GA91" s="557"/>
      <c r="GB91" s="557"/>
      <c r="GC91" s="557"/>
      <c r="GD91" s="557"/>
      <c r="GE91" s="557"/>
      <c r="GF91" s="557"/>
    </row>
    <row r="92" s="194" customFormat="true" ht="16.4" hidden="false" customHeight="false" outlineLevel="0" collapsed="false">
      <c r="A92" s="557"/>
      <c r="B92" s="557"/>
      <c r="C92" s="557"/>
      <c r="D92" s="557"/>
      <c r="E92" s="557"/>
      <c r="F92" s="557"/>
      <c r="G92" s="557"/>
      <c r="H92" s="557"/>
      <c r="I92" s="678" t="s">
        <v>139</v>
      </c>
      <c r="J92" s="679" t="n">
        <f aca="false">SUM(J83:J91)</f>
        <v>21</v>
      </c>
      <c r="K92" s="478"/>
      <c r="L92" s="478"/>
      <c r="M92" s="557"/>
      <c r="N92" s="557"/>
      <c r="O92" s="557"/>
      <c r="P92" s="557"/>
      <c r="Q92" s="557"/>
      <c r="R92" s="557"/>
      <c r="S92" s="557"/>
      <c r="T92" s="557"/>
      <c r="U92" s="557"/>
      <c r="V92" s="557"/>
      <c r="W92" s="557"/>
      <c r="X92" s="557"/>
      <c r="Y92" s="557"/>
      <c r="Z92" s="557"/>
      <c r="AA92" s="557"/>
      <c r="AB92" s="557"/>
      <c r="AC92" s="557"/>
      <c r="AD92" s="557"/>
      <c r="AE92" s="557"/>
      <c r="AF92" s="557"/>
      <c r="AG92" s="557"/>
      <c r="AH92" s="557"/>
      <c r="AI92" s="557"/>
      <c r="AJ92" s="557"/>
      <c r="AK92" s="1067"/>
      <c r="AL92" s="1067"/>
      <c r="AM92" s="557"/>
      <c r="AN92" s="557"/>
      <c r="AO92" s="678" t="s">
        <v>139</v>
      </c>
      <c r="AP92" s="679" t="n">
        <f aca="false">SUM(AP83:AP91)</f>
        <v>21</v>
      </c>
      <c r="BC92" s="672"/>
      <c r="BD92" s="669" t="s">
        <v>706</v>
      </c>
      <c r="BE92" s="670" t="n">
        <f aca="false">BE84/BE82</f>
        <v>1</v>
      </c>
      <c r="BF92" s="99"/>
      <c r="BH92" s="557"/>
      <c r="BI92" s="99"/>
      <c r="BJ92" s="557"/>
      <c r="BK92" s="557"/>
      <c r="BL92" s="557"/>
      <c r="BM92" s="557"/>
      <c r="BN92" s="557"/>
      <c r="BO92" s="557"/>
      <c r="BP92" s="557"/>
      <c r="BQ92" s="557"/>
      <c r="BR92" s="557"/>
      <c r="BS92" s="99"/>
      <c r="BT92" s="99"/>
      <c r="BU92" s="557"/>
      <c r="CD92" s="99"/>
      <c r="CE92" s="99"/>
      <c r="CF92" s="557"/>
      <c r="CG92" s="557"/>
      <c r="CH92" s="557"/>
      <c r="CI92" s="557"/>
      <c r="CJ92" s="557"/>
      <c r="CK92" s="572"/>
      <c r="CL92" s="572"/>
      <c r="CM92" s="572"/>
      <c r="CN92" s="99"/>
      <c r="CO92" s="99"/>
      <c r="CP92" s="99"/>
      <c r="CQ92" s="572"/>
      <c r="CR92" s="572"/>
      <c r="CS92" s="557"/>
      <c r="CT92" s="557"/>
      <c r="CU92" s="557"/>
      <c r="CV92" s="557"/>
      <c r="CW92" s="557"/>
      <c r="CX92" s="557"/>
      <c r="CY92" s="557"/>
      <c r="CZ92" s="557"/>
      <c r="DA92" s="557"/>
      <c r="DB92" s="557"/>
      <c r="DC92" s="557"/>
      <c r="DD92" s="557"/>
      <c r="DE92" s="557"/>
      <c r="DF92" s="557"/>
      <c r="DG92" s="557"/>
      <c r="DH92" s="557"/>
      <c r="DI92" s="557"/>
      <c r="DJ92" s="557"/>
      <c r="DK92" s="557"/>
      <c r="DL92" s="557"/>
      <c r="DM92" s="557"/>
      <c r="DN92" s="557"/>
      <c r="DO92" s="557"/>
      <c r="DP92" s="557"/>
      <c r="DQ92" s="557"/>
      <c r="DR92" s="557"/>
      <c r="DS92" s="557"/>
      <c r="DT92" s="557"/>
      <c r="DU92" s="557"/>
      <c r="DV92" s="557"/>
      <c r="DW92" s="557"/>
      <c r="DX92" s="557"/>
      <c r="DY92" s="557"/>
      <c r="DZ92" s="557"/>
      <c r="EA92" s="557"/>
      <c r="EB92" s="557"/>
      <c r="EC92" s="557"/>
      <c r="ED92" s="557"/>
      <c r="EE92" s="557"/>
      <c r="EF92" s="557"/>
      <c r="EG92" s="557"/>
      <c r="EH92" s="557"/>
      <c r="EI92" s="557"/>
      <c r="EJ92" s="557"/>
      <c r="EK92" s="557"/>
      <c r="EL92" s="557"/>
      <c r="EM92" s="557"/>
      <c r="EN92" s="557"/>
      <c r="EO92" s="557"/>
      <c r="EP92" s="557"/>
      <c r="EQ92" s="557"/>
      <c r="ER92" s="557"/>
      <c r="ES92" s="557"/>
      <c r="ET92" s="557"/>
      <c r="EU92" s="557"/>
      <c r="EV92" s="557"/>
      <c r="EW92" s="557"/>
      <c r="EX92" s="557"/>
      <c r="EY92" s="557"/>
      <c r="EZ92" s="557"/>
      <c r="FA92" s="557"/>
      <c r="FB92" s="557"/>
      <c r="FC92" s="557"/>
      <c r="FD92" s="557"/>
      <c r="FE92" s="557"/>
      <c r="FF92" s="557"/>
      <c r="FG92" s="557"/>
      <c r="FH92" s="557"/>
      <c r="FI92" s="557"/>
      <c r="FJ92" s="557"/>
      <c r="FK92" s="557"/>
      <c r="FL92" s="557"/>
      <c r="FM92" s="557"/>
      <c r="FN92" s="557"/>
      <c r="FO92" s="557"/>
      <c r="FP92" s="557"/>
      <c r="FQ92" s="557"/>
      <c r="FR92" s="557"/>
      <c r="FS92" s="557"/>
      <c r="FT92" s="557"/>
      <c r="FU92" s="557"/>
      <c r="FV92" s="557"/>
      <c r="FW92" s="557"/>
      <c r="FX92" s="557"/>
      <c r="FY92" s="557"/>
      <c r="FZ92" s="557"/>
      <c r="GA92" s="557"/>
      <c r="GB92" s="557"/>
      <c r="GC92" s="557"/>
      <c r="GD92" s="557"/>
      <c r="GE92" s="557"/>
      <c r="GF92" s="557"/>
    </row>
    <row r="93" s="194" customFormat="true" ht="15" hidden="false" customHeight="false" outlineLevel="0" collapsed="false">
      <c r="A93" s="557"/>
      <c r="B93" s="557"/>
      <c r="C93" s="557"/>
      <c r="D93" s="557"/>
      <c r="E93" s="557"/>
      <c r="F93" s="557"/>
      <c r="G93" s="557"/>
      <c r="H93" s="557"/>
      <c r="I93" s="478"/>
      <c r="J93" s="478"/>
      <c r="K93" s="478"/>
      <c r="L93" s="478"/>
      <c r="M93" s="557"/>
      <c r="N93" s="557"/>
      <c r="O93" s="557"/>
      <c r="P93" s="557"/>
      <c r="Q93" s="557"/>
      <c r="R93" s="557"/>
      <c r="S93" s="557"/>
      <c r="T93" s="557"/>
      <c r="U93" s="557"/>
      <c r="V93" s="557"/>
      <c r="W93" s="557"/>
      <c r="X93" s="557"/>
      <c r="Y93" s="557"/>
      <c r="Z93" s="557"/>
      <c r="AA93" s="557"/>
      <c r="AB93" s="557"/>
      <c r="AC93" s="557"/>
      <c r="AD93" s="557"/>
      <c r="AE93" s="557"/>
      <c r="AF93" s="557"/>
      <c r="AG93" s="557"/>
      <c r="AH93" s="557"/>
      <c r="AI93" s="557"/>
      <c r="AJ93" s="557"/>
      <c r="AK93" s="1067"/>
      <c r="AL93" s="1067"/>
      <c r="AM93" s="557"/>
      <c r="AN93" s="557"/>
      <c r="AO93" s="478"/>
      <c r="AP93" s="478"/>
      <c r="AQ93" s="478"/>
      <c r="AR93" s="478"/>
      <c r="AS93" s="478"/>
      <c r="AT93" s="478"/>
      <c r="AU93" s="478"/>
      <c r="BC93" s="672"/>
      <c r="BD93" s="478"/>
      <c r="BE93" s="557"/>
      <c r="BF93" s="99"/>
      <c r="BH93" s="557"/>
      <c r="BI93" s="99"/>
      <c r="BJ93" s="557"/>
      <c r="BK93" s="557"/>
      <c r="BL93" s="557"/>
      <c r="BM93" s="557"/>
      <c r="BN93" s="557"/>
      <c r="BO93" s="557"/>
      <c r="BP93" s="557"/>
      <c r="BQ93" s="557"/>
      <c r="BR93" s="557"/>
      <c r="BS93" s="99"/>
      <c r="BT93" s="99"/>
      <c r="BU93" s="557"/>
      <c r="CD93" s="99"/>
      <c r="CE93" s="99"/>
      <c r="CF93" s="557"/>
      <c r="CG93" s="557"/>
      <c r="CH93" s="557"/>
      <c r="CI93" s="557"/>
      <c r="CJ93" s="557"/>
      <c r="CK93" s="572"/>
      <c r="CL93" s="572"/>
      <c r="CM93" s="572"/>
      <c r="CN93" s="99"/>
      <c r="CO93" s="99"/>
      <c r="CP93" s="99"/>
      <c r="CQ93" s="572"/>
      <c r="CR93" s="572"/>
      <c r="CS93" s="557"/>
      <c r="CT93" s="557"/>
      <c r="CU93" s="557"/>
      <c r="CV93" s="557"/>
      <c r="CW93" s="557"/>
      <c r="CX93" s="557"/>
      <c r="CY93" s="557"/>
      <c r="CZ93" s="557"/>
      <c r="DA93" s="557"/>
      <c r="DB93" s="557"/>
      <c r="DC93" s="557"/>
      <c r="DD93" s="557"/>
      <c r="DE93" s="557"/>
      <c r="DF93" s="557"/>
      <c r="DG93" s="557"/>
      <c r="DH93" s="557"/>
      <c r="DI93" s="557"/>
      <c r="DJ93" s="557"/>
      <c r="DK93" s="557"/>
      <c r="DL93" s="557"/>
      <c r="DM93" s="557"/>
      <c r="DN93" s="557"/>
      <c r="DO93" s="557"/>
      <c r="DP93" s="557"/>
      <c r="DQ93" s="557"/>
      <c r="DR93" s="557"/>
      <c r="DS93" s="557"/>
      <c r="DT93" s="557"/>
      <c r="DU93" s="557"/>
      <c r="DV93" s="557"/>
      <c r="DW93" s="557"/>
      <c r="DX93" s="557"/>
      <c r="DY93" s="557"/>
      <c r="DZ93" s="557"/>
      <c r="EA93" s="557"/>
      <c r="EB93" s="557"/>
      <c r="EC93" s="557"/>
      <c r="ED93" s="557"/>
      <c r="EE93" s="557"/>
      <c r="EF93" s="557"/>
      <c r="EG93" s="557"/>
      <c r="EH93" s="557"/>
      <c r="EI93" s="557"/>
      <c r="EJ93" s="557"/>
      <c r="EK93" s="557"/>
      <c r="EL93" s="557"/>
      <c r="EM93" s="557"/>
      <c r="EN93" s="557"/>
      <c r="EO93" s="557"/>
      <c r="EP93" s="557"/>
      <c r="EQ93" s="557"/>
      <c r="ER93" s="557"/>
      <c r="ES93" s="557"/>
      <c r="ET93" s="557"/>
      <c r="EU93" s="557"/>
      <c r="EV93" s="557"/>
      <c r="EW93" s="557"/>
      <c r="EX93" s="557"/>
      <c r="EY93" s="557"/>
      <c r="EZ93" s="557"/>
      <c r="FA93" s="557"/>
      <c r="FB93" s="557"/>
      <c r="FC93" s="557"/>
      <c r="FD93" s="557"/>
      <c r="FE93" s="557"/>
      <c r="FF93" s="557"/>
      <c r="FG93" s="557"/>
      <c r="FH93" s="557"/>
      <c r="FI93" s="557"/>
      <c r="FJ93" s="557"/>
      <c r="FK93" s="557"/>
      <c r="FL93" s="557"/>
      <c r="FM93" s="557"/>
      <c r="FN93" s="557"/>
      <c r="FO93" s="557"/>
      <c r="FP93" s="557"/>
      <c r="FQ93" s="557"/>
      <c r="FR93" s="557"/>
      <c r="FS93" s="557"/>
      <c r="FT93" s="557"/>
      <c r="FU93" s="557"/>
      <c r="FV93" s="557"/>
      <c r="FW93" s="557"/>
      <c r="FX93" s="557"/>
      <c r="FY93" s="557"/>
      <c r="FZ93" s="557"/>
      <c r="GA93" s="557"/>
      <c r="GB93" s="557"/>
      <c r="GC93" s="557"/>
      <c r="GD93" s="557"/>
      <c r="GE93" s="557"/>
      <c r="GF93" s="557"/>
    </row>
    <row r="94" s="194" customFormat="true" ht="16.4" hidden="false" customHeight="false" outlineLevel="0" collapsed="false">
      <c r="A94" s="557"/>
      <c r="B94" s="557"/>
      <c r="C94" s="557"/>
      <c r="D94" s="557"/>
      <c r="E94" s="557"/>
      <c r="F94" s="557"/>
      <c r="G94" s="557"/>
      <c r="H94" s="557"/>
      <c r="I94" s="1177" t="s">
        <v>214</v>
      </c>
      <c r="J94" s="1178"/>
      <c r="K94" s="478"/>
      <c r="L94" s="478"/>
      <c r="M94" s="557"/>
      <c r="N94" s="557"/>
      <c r="O94" s="557"/>
      <c r="P94" s="557"/>
      <c r="Q94" s="557"/>
      <c r="R94" s="557"/>
      <c r="S94" s="557"/>
      <c r="T94" s="557"/>
      <c r="U94" s="557"/>
      <c r="V94" s="557"/>
      <c r="W94" s="557"/>
      <c r="X94" s="557"/>
      <c r="Y94" s="557"/>
      <c r="Z94" s="557"/>
      <c r="AA94" s="557"/>
      <c r="AB94" s="557"/>
      <c r="AC94" s="557"/>
      <c r="AD94" s="557"/>
      <c r="AE94" s="557"/>
      <c r="AF94" s="557"/>
      <c r="AG94" s="557"/>
      <c r="AH94" s="557"/>
      <c r="AI94" s="557"/>
      <c r="AJ94" s="557"/>
      <c r="AK94" s="1067"/>
      <c r="AL94" s="1067"/>
      <c r="AM94" s="557"/>
      <c r="AN94" s="557"/>
      <c r="AO94" s="1120" t="s">
        <v>214</v>
      </c>
      <c r="AP94" s="1121"/>
      <c r="AQ94" s="687" t="s">
        <v>691</v>
      </c>
      <c r="AR94" s="624"/>
      <c r="AS94" s="624"/>
      <c r="AT94" s="624"/>
      <c r="AU94" s="624"/>
      <c r="AV94" s="624"/>
      <c r="AW94" s="624"/>
      <c r="AX94" s="1174"/>
      <c r="BC94" s="672"/>
      <c r="BD94" s="478"/>
      <c r="BE94" s="557"/>
      <c r="BF94" s="99"/>
      <c r="BH94" s="557"/>
      <c r="BI94" s="99"/>
      <c r="BJ94" s="557"/>
      <c r="BK94" s="557"/>
      <c r="BL94" s="557"/>
      <c r="BM94" s="557"/>
      <c r="BN94" s="557"/>
      <c r="BO94" s="557"/>
      <c r="BP94" s="557"/>
      <c r="BQ94" s="557"/>
      <c r="BR94" s="557"/>
      <c r="BS94" s="99"/>
      <c r="BT94" s="99"/>
      <c r="BU94" s="557"/>
      <c r="CD94" s="99"/>
      <c r="CE94" s="99"/>
      <c r="CF94" s="557"/>
      <c r="CG94" s="557"/>
      <c r="CH94" s="557"/>
      <c r="CI94" s="557"/>
      <c r="CJ94" s="557"/>
      <c r="CK94" s="572"/>
      <c r="CL94" s="572"/>
      <c r="CM94" s="572"/>
      <c r="CN94" s="99"/>
      <c r="CO94" s="99"/>
      <c r="CP94" s="99"/>
      <c r="CQ94" s="572"/>
      <c r="CR94" s="572"/>
      <c r="CS94" s="557"/>
      <c r="CT94" s="557"/>
      <c r="CU94" s="557"/>
      <c r="CV94" s="557"/>
      <c r="CW94" s="557"/>
      <c r="CX94" s="557"/>
      <c r="CY94" s="557"/>
      <c r="CZ94" s="557"/>
      <c r="DA94" s="557"/>
      <c r="DB94" s="557"/>
      <c r="DC94" s="557"/>
      <c r="DD94" s="557"/>
      <c r="DE94" s="557"/>
      <c r="DF94" s="557"/>
      <c r="DG94" s="557"/>
      <c r="DH94" s="557"/>
      <c r="DI94" s="557"/>
      <c r="DJ94" s="557"/>
      <c r="DK94" s="557"/>
      <c r="DL94" s="557"/>
      <c r="DM94" s="557"/>
      <c r="DN94" s="557"/>
      <c r="DO94" s="557"/>
      <c r="DP94" s="557"/>
      <c r="DQ94" s="557"/>
      <c r="DR94" s="557"/>
      <c r="DS94" s="557"/>
      <c r="DT94" s="557"/>
      <c r="DU94" s="557"/>
      <c r="DV94" s="557"/>
      <c r="DW94" s="557"/>
      <c r="DX94" s="557"/>
      <c r="DY94" s="557"/>
      <c r="DZ94" s="557"/>
      <c r="EA94" s="557"/>
      <c r="EB94" s="557"/>
      <c r="EC94" s="557"/>
      <c r="ED94" s="557"/>
      <c r="EE94" s="557"/>
      <c r="EF94" s="557"/>
      <c r="EG94" s="557"/>
      <c r="EH94" s="557"/>
      <c r="EI94" s="557"/>
      <c r="EJ94" s="557"/>
      <c r="EK94" s="557"/>
      <c r="EL94" s="557"/>
      <c r="EM94" s="557"/>
      <c r="EN94" s="557"/>
      <c r="EO94" s="557"/>
      <c r="EP94" s="557"/>
      <c r="EQ94" s="557"/>
      <c r="ER94" s="557"/>
      <c r="ES94" s="557"/>
      <c r="ET94" s="557"/>
      <c r="EU94" s="557"/>
      <c r="EV94" s="557"/>
      <c r="EW94" s="557"/>
      <c r="EX94" s="557"/>
      <c r="EY94" s="557"/>
      <c r="EZ94" s="557"/>
      <c r="FA94" s="557"/>
      <c r="FB94" s="557"/>
      <c r="FC94" s="557"/>
      <c r="FD94" s="557"/>
      <c r="FE94" s="557"/>
      <c r="FF94" s="557"/>
      <c r="FG94" s="557"/>
      <c r="FH94" s="557"/>
      <c r="FI94" s="557"/>
      <c r="FJ94" s="557"/>
      <c r="FK94" s="557"/>
      <c r="FL94" s="557"/>
      <c r="FM94" s="557"/>
      <c r="FN94" s="557"/>
      <c r="FO94" s="557"/>
      <c r="FP94" s="557"/>
      <c r="FQ94" s="557"/>
      <c r="FR94" s="557"/>
      <c r="FS94" s="557"/>
      <c r="FT94" s="557"/>
      <c r="FU94" s="557"/>
      <c r="FV94" s="557"/>
      <c r="FW94" s="557"/>
      <c r="FX94" s="557"/>
      <c r="FY94" s="557"/>
      <c r="FZ94" s="557"/>
      <c r="GA94" s="557"/>
      <c r="GB94" s="557"/>
      <c r="GC94" s="557"/>
      <c r="GD94" s="557"/>
      <c r="GE94" s="557"/>
      <c r="GF94" s="557"/>
    </row>
    <row r="95" s="194" customFormat="true" ht="17.9" hidden="false" customHeight="true" outlineLevel="0" collapsed="false">
      <c r="A95" s="557"/>
      <c r="B95" s="557"/>
      <c r="C95" s="557"/>
      <c r="D95" s="557"/>
      <c r="E95" s="557"/>
      <c r="F95" s="557"/>
      <c r="G95" s="557"/>
      <c r="H95" s="557"/>
      <c r="I95" s="1096" t="s">
        <v>719</v>
      </c>
      <c r="J95" s="1097" t="n">
        <v>1</v>
      </c>
      <c r="K95" s="478"/>
      <c r="L95" s="478"/>
      <c r="M95" s="478"/>
      <c r="N95" s="478"/>
      <c r="O95" s="478"/>
      <c r="P95" s="478"/>
      <c r="Q95" s="557"/>
      <c r="R95" s="557"/>
      <c r="S95" s="557"/>
      <c r="T95" s="557"/>
      <c r="U95" s="557"/>
      <c r="V95" s="557"/>
      <c r="W95" s="557"/>
      <c r="X95" s="557"/>
      <c r="Y95" s="557"/>
      <c r="Z95" s="557"/>
      <c r="AA95" s="557"/>
      <c r="AB95" s="557"/>
      <c r="AC95" s="557"/>
      <c r="AD95" s="557"/>
      <c r="AE95" s="557"/>
      <c r="AF95" s="557"/>
      <c r="AG95" s="557"/>
      <c r="AH95" s="557"/>
      <c r="AI95" s="557"/>
      <c r="AJ95" s="557"/>
      <c r="AK95" s="1067"/>
      <c r="AL95" s="1067"/>
      <c r="AM95" s="557"/>
      <c r="AN95" s="557"/>
      <c r="AO95" s="1096" t="s">
        <v>719</v>
      </c>
      <c r="AP95" s="1097" t="n">
        <v>1</v>
      </c>
      <c r="AQ95" s="622" t="e">
        <f aca="false">AVERAGE(AR95)</f>
        <v>#DIV/0!</v>
      </c>
      <c r="AR95" s="624" t="s">
        <v>24</v>
      </c>
      <c r="AS95" s="624"/>
      <c r="AT95" s="624"/>
      <c r="AU95" s="624"/>
      <c r="AV95" s="636"/>
      <c r="AW95" s="624"/>
      <c r="AX95" s="1174"/>
      <c r="BC95" s="672"/>
      <c r="BD95" s="673" t="s">
        <v>39</v>
      </c>
      <c r="BE95" s="673"/>
      <c r="BF95" s="673"/>
      <c r="BH95" s="557"/>
      <c r="BI95" s="99"/>
      <c r="BJ95" s="557"/>
      <c r="BK95" s="557"/>
      <c r="BL95" s="557"/>
      <c r="BM95" s="557"/>
      <c r="BN95" s="557"/>
      <c r="BO95" s="557"/>
      <c r="BP95" s="557"/>
      <c r="BQ95" s="557"/>
      <c r="BR95" s="557"/>
      <c r="BS95" s="99"/>
      <c r="BT95" s="99"/>
      <c r="BU95" s="557"/>
      <c r="CD95" s="99"/>
      <c r="CE95" s="99"/>
      <c r="CF95" s="557"/>
      <c r="CG95" s="557"/>
      <c r="CH95" s="557"/>
      <c r="CI95" s="557"/>
      <c r="CJ95" s="557"/>
      <c r="CK95" s="572"/>
      <c r="CL95" s="572"/>
      <c r="CM95" s="572"/>
      <c r="CN95" s="99"/>
      <c r="CO95" s="99"/>
      <c r="CP95" s="99"/>
      <c r="CQ95" s="572"/>
      <c r="CR95" s="572"/>
      <c r="CS95" s="557"/>
      <c r="CT95" s="557"/>
      <c r="CU95" s="557"/>
      <c r="CV95" s="557"/>
      <c r="CW95" s="557"/>
      <c r="CX95" s="557"/>
      <c r="CY95" s="557"/>
      <c r="CZ95" s="557"/>
      <c r="DA95" s="557"/>
      <c r="DB95" s="557"/>
      <c r="DC95" s="557"/>
      <c r="DD95" s="557"/>
      <c r="DE95" s="557"/>
      <c r="DF95" s="557"/>
      <c r="DG95" s="557"/>
      <c r="DH95" s="557"/>
      <c r="DI95" s="557"/>
      <c r="DJ95" s="557"/>
      <c r="DK95" s="557"/>
      <c r="DL95" s="557"/>
      <c r="DM95" s="557"/>
      <c r="DN95" s="557"/>
      <c r="DO95" s="557"/>
      <c r="DP95" s="557"/>
      <c r="DQ95" s="557"/>
      <c r="DR95" s="557"/>
      <c r="DS95" s="557"/>
      <c r="DT95" s="557"/>
      <c r="DU95" s="557"/>
      <c r="DV95" s="557"/>
      <c r="DW95" s="557"/>
      <c r="DX95" s="557"/>
      <c r="DY95" s="557"/>
      <c r="DZ95" s="557"/>
      <c r="EA95" s="557"/>
      <c r="EB95" s="557"/>
      <c r="EC95" s="557"/>
      <c r="ED95" s="557"/>
      <c r="EE95" s="557"/>
      <c r="EF95" s="557"/>
      <c r="EG95" s="557"/>
      <c r="EH95" s="557"/>
      <c r="EI95" s="557"/>
      <c r="EJ95" s="557"/>
      <c r="EK95" s="557"/>
      <c r="EL95" s="557"/>
      <c r="EM95" s="557"/>
      <c r="EN95" s="557"/>
      <c r="EO95" s="557"/>
      <c r="EP95" s="557"/>
      <c r="EQ95" s="557"/>
      <c r="ER95" s="557"/>
      <c r="ES95" s="557"/>
      <c r="ET95" s="557"/>
      <c r="EU95" s="557"/>
      <c r="EV95" s="557"/>
      <c r="EW95" s="557"/>
      <c r="EX95" s="557"/>
      <c r="EY95" s="557"/>
      <c r="EZ95" s="557"/>
      <c r="FA95" s="557"/>
      <c r="FB95" s="557"/>
      <c r="FC95" s="557"/>
      <c r="FD95" s="557"/>
      <c r="FE95" s="557"/>
      <c r="FF95" s="557"/>
      <c r="FG95" s="557"/>
      <c r="FH95" s="557"/>
      <c r="FI95" s="557"/>
      <c r="FJ95" s="557"/>
      <c r="FK95" s="557"/>
      <c r="FL95" s="557"/>
      <c r="FM95" s="557"/>
      <c r="FN95" s="557"/>
      <c r="FO95" s="557"/>
      <c r="FP95" s="557"/>
      <c r="FQ95" s="557"/>
      <c r="FR95" s="557"/>
      <c r="FS95" s="557"/>
      <c r="FT95" s="557"/>
      <c r="FU95" s="557"/>
      <c r="FV95" s="557"/>
      <c r="FW95" s="557"/>
      <c r="FX95" s="557"/>
      <c r="FY95" s="557"/>
      <c r="FZ95" s="557"/>
      <c r="GA95" s="557"/>
      <c r="GB95" s="557"/>
      <c r="GC95" s="557"/>
      <c r="GD95" s="557"/>
      <c r="GE95" s="557"/>
      <c r="GF95" s="557"/>
    </row>
    <row r="96" s="194" customFormat="true" ht="17.9" hidden="false" customHeight="false" outlineLevel="0" collapsed="false">
      <c r="A96" s="557"/>
      <c r="B96" s="557"/>
      <c r="C96" s="557"/>
      <c r="D96" s="557"/>
      <c r="E96" s="557"/>
      <c r="F96" s="557"/>
      <c r="G96" s="557"/>
      <c r="H96" s="557"/>
      <c r="I96" s="1096" t="s">
        <v>462</v>
      </c>
      <c r="J96" s="1097" t="n">
        <v>1</v>
      </c>
      <c r="K96" s="478"/>
      <c r="L96" s="478"/>
      <c r="M96" s="478"/>
      <c r="N96" s="478"/>
      <c r="O96" s="478"/>
      <c r="P96" s="478"/>
      <c r="Q96" s="478"/>
      <c r="R96" s="478"/>
      <c r="S96" s="557"/>
      <c r="T96" s="557"/>
      <c r="U96" s="557"/>
      <c r="V96" s="557"/>
      <c r="W96" s="557"/>
      <c r="X96" s="557"/>
      <c r="Y96" s="557"/>
      <c r="Z96" s="557"/>
      <c r="AA96" s="557"/>
      <c r="AB96" s="557"/>
      <c r="AC96" s="557"/>
      <c r="AD96" s="557"/>
      <c r="AE96" s="557"/>
      <c r="AF96" s="557"/>
      <c r="AG96" s="557"/>
      <c r="AH96" s="557"/>
      <c r="AI96" s="557"/>
      <c r="AJ96" s="557"/>
      <c r="AK96" s="1179"/>
      <c r="AL96" s="1179"/>
      <c r="AM96" s="557"/>
      <c r="AN96" s="557"/>
      <c r="AO96" s="1096" t="s">
        <v>462</v>
      </c>
      <c r="AP96" s="1097" t="n">
        <v>1</v>
      </c>
      <c r="AQ96" s="642" t="e">
        <f aca="false">AVERAGE(AR96)</f>
        <v>#DIV/0!</v>
      </c>
      <c r="AR96" s="624" t="s">
        <v>24</v>
      </c>
      <c r="AS96" s="636"/>
      <c r="AT96" s="624"/>
      <c r="AU96" s="624"/>
      <c r="AV96" s="624"/>
      <c r="AW96" s="636"/>
      <c r="AX96" s="1174"/>
      <c r="BC96" s="672"/>
      <c r="BD96" s="673" t="s">
        <v>708</v>
      </c>
      <c r="BE96" s="680" t="n">
        <v>5</v>
      </c>
      <c r="BF96" s="1117" t="n">
        <f aca="false">BE96/BE98</f>
        <v>0.0943396226415094</v>
      </c>
      <c r="BH96" s="557"/>
      <c r="BI96" s="99"/>
      <c r="BJ96" s="557"/>
      <c r="BK96" s="557"/>
      <c r="BL96" s="557"/>
      <c r="BM96" s="557"/>
      <c r="BN96" s="557"/>
      <c r="BO96" s="557"/>
      <c r="BP96" s="557"/>
      <c r="BQ96" s="557"/>
      <c r="BR96" s="557"/>
      <c r="BS96" s="99"/>
      <c r="BT96" s="99"/>
      <c r="CD96" s="99"/>
      <c r="CE96" s="478"/>
      <c r="CF96" s="557"/>
      <c r="CG96" s="557"/>
      <c r="CH96" s="557"/>
      <c r="CI96" s="557"/>
      <c r="CJ96" s="557"/>
      <c r="CK96" s="572"/>
      <c r="CL96" s="572"/>
      <c r="CM96" s="572"/>
      <c r="CN96" s="99"/>
      <c r="CO96" s="99"/>
      <c r="CP96" s="99"/>
      <c r="CQ96" s="572"/>
      <c r="CR96" s="572"/>
      <c r="CS96" s="557"/>
      <c r="CT96" s="557"/>
      <c r="CU96" s="557"/>
      <c r="CV96" s="557"/>
      <c r="CW96" s="557"/>
      <c r="CX96" s="557"/>
      <c r="CY96" s="557"/>
      <c r="CZ96" s="557"/>
      <c r="DA96" s="557"/>
      <c r="DB96" s="557"/>
      <c r="DC96" s="557"/>
      <c r="DD96" s="557"/>
      <c r="DE96" s="557"/>
      <c r="DF96" s="557"/>
      <c r="DG96" s="557"/>
      <c r="DH96" s="557"/>
      <c r="DI96" s="557"/>
      <c r="DJ96" s="557"/>
      <c r="DK96" s="557"/>
      <c r="DL96" s="557"/>
      <c r="DM96" s="557"/>
      <c r="DN96" s="557"/>
      <c r="DO96" s="557"/>
      <c r="DP96" s="557"/>
      <c r="DQ96" s="557"/>
      <c r="DR96" s="557"/>
      <c r="DS96" s="557"/>
      <c r="DT96" s="557"/>
      <c r="DU96" s="557"/>
      <c r="DV96" s="557"/>
      <c r="DW96" s="557"/>
      <c r="DX96" s="557"/>
      <c r="DY96" s="557"/>
      <c r="DZ96" s="557"/>
      <c r="EA96" s="557"/>
      <c r="EB96" s="557"/>
      <c r="EC96" s="557"/>
      <c r="ED96" s="557"/>
      <c r="EE96" s="557"/>
      <c r="EF96" s="557"/>
      <c r="EG96" s="557"/>
      <c r="EH96" s="557"/>
      <c r="EI96" s="557"/>
      <c r="EJ96" s="557"/>
      <c r="EK96" s="557"/>
      <c r="EL96" s="557"/>
      <c r="EM96" s="557"/>
      <c r="EN96" s="557"/>
      <c r="EO96" s="557"/>
      <c r="EP96" s="557"/>
      <c r="EQ96" s="557"/>
      <c r="ER96" s="557"/>
      <c r="ES96" s="557"/>
      <c r="ET96" s="557"/>
      <c r="EU96" s="557"/>
      <c r="EV96" s="557"/>
      <c r="EW96" s="557"/>
      <c r="EX96" s="557"/>
      <c r="EY96" s="557"/>
      <c r="EZ96" s="557"/>
      <c r="FA96" s="557"/>
      <c r="FB96" s="557"/>
      <c r="FC96" s="557"/>
      <c r="FD96" s="557"/>
      <c r="FE96" s="557"/>
      <c r="FF96" s="557"/>
      <c r="FG96" s="557"/>
      <c r="FH96" s="557"/>
      <c r="FI96" s="557"/>
      <c r="FJ96" s="557"/>
      <c r="FK96" s="557"/>
      <c r="FL96" s="557"/>
      <c r="FM96" s="557"/>
      <c r="FN96" s="557"/>
      <c r="FO96" s="557"/>
      <c r="FP96" s="557"/>
      <c r="FQ96" s="557"/>
      <c r="FR96" s="557"/>
      <c r="FS96" s="557"/>
      <c r="FT96" s="557"/>
      <c r="FU96" s="557"/>
      <c r="FV96" s="557"/>
      <c r="FW96" s="557"/>
      <c r="FX96" s="557"/>
      <c r="FY96" s="557"/>
      <c r="FZ96" s="557"/>
      <c r="GA96" s="557"/>
      <c r="GB96" s="557"/>
      <c r="GC96" s="557"/>
      <c r="GD96" s="557"/>
      <c r="GE96" s="557"/>
      <c r="GF96" s="557"/>
    </row>
    <row r="97" s="194" customFormat="true" ht="17.9" hidden="false" customHeight="false" outlineLevel="0" collapsed="false">
      <c r="A97" s="557"/>
      <c r="B97" s="557"/>
      <c r="C97" s="557"/>
      <c r="D97" s="557"/>
      <c r="E97" s="557"/>
      <c r="F97" s="557"/>
      <c r="G97" s="557"/>
      <c r="H97" s="557"/>
      <c r="I97" s="682" t="s">
        <v>139</v>
      </c>
      <c r="J97" s="679" t="n">
        <f aca="false">SUM(J95:J96)</f>
        <v>2</v>
      </c>
      <c r="K97" s="478"/>
      <c r="L97" s="478"/>
      <c r="M97" s="478"/>
      <c r="N97" s="478"/>
      <c r="O97" s="478"/>
      <c r="P97" s="478"/>
      <c r="Q97" s="478"/>
      <c r="R97" s="478"/>
      <c r="S97" s="478"/>
      <c r="T97" s="557"/>
      <c r="U97" s="557"/>
      <c r="V97" s="557"/>
      <c r="W97" s="557"/>
      <c r="X97" s="557"/>
      <c r="Y97" s="557"/>
      <c r="Z97" s="557"/>
      <c r="AA97" s="557"/>
      <c r="AB97" s="557"/>
      <c r="AC97" s="557"/>
      <c r="AD97" s="557"/>
      <c r="AE97" s="557"/>
      <c r="AF97" s="557"/>
      <c r="AG97" s="557"/>
      <c r="AH97" s="557"/>
      <c r="AI97" s="557"/>
      <c r="AJ97" s="557"/>
      <c r="AK97" s="557"/>
      <c r="AL97" s="557"/>
      <c r="AM97" s="557"/>
      <c r="AN97" s="557"/>
      <c r="AO97" s="682" t="s">
        <v>139</v>
      </c>
      <c r="AP97" s="679" t="n">
        <f aca="false">SUM(AP95:AP96)</f>
        <v>2</v>
      </c>
      <c r="AQ97" s="557"/>
      <c r="AR97" s="557"/>
      <c r="AS97" s="557"/>
      <c r="AT97" s="557"/>
      <c r="AU97" s="557"/>
      <c r="BC97" s="672"/>
      <c r="BD97" s="673" t="s">
        <v>710</v>
      </c>
      <c r="BE97" s="680" t="n">
        <v>48</v>
      </c>
      <c r="BF97" s="1117" t="n">
        <f aca="false">BE97/BE98</f>
        <v>0.905660377358491</v>
      </c>
      <c r="BH97" s="557"/>
      <c r="BI97" s="99"/>
      <c r="BJ97" s="557"/>
      <c r="BK97" s="557"/>
      <c r="BL97" s="557"/>
      <c r="BM97" s="557"/>
      <c r="BN97" s="557"/>
      <c r="BO97" s="557"/>
      <c r="BP97" s="557"/>
      <c r="BQ97" s="557"/>
      <c r="BR97" s="557"/>
      <c r="BS97" s="99"/>
      <c r="BT97" s="99"/>
      <c r="CD97" s="99"/>
      <c r="CE97" s="478"/>
      <c r="CF97" s="557"/>
      <c r="CG97" s="557"/>
      <c r="CH97" s="557"/>
      <c r="CI97" s="557"/>
      <c r="CJ97" s="557"/>
      <c r="CK97" s="572"/>
      <c r="CL97" s="572"/>
      <c r="CM97" s="572"/>
      <c r="CN97" s="99"/>
      <c r="CO97" s="99"/>
      <c r="CP97" s="99"/>
      <c r="CQ97" s="572"/>
      <c r="CR97" s="572"/>
      <c r="CS97" s="557"/>
      <c r="CT97" s="557"/>
      <c r="CU97" s="557"/>
      <c r="CV97" s="557"/>
      <c r="CW97" s="557"/>
      <c r="CX97" s="557"/>
      <c r="CY97" s="557"/>
      <c r="CZ97" s="557"/>
      <c r="DA97" s="557"/>
      <c r="DB97" s="557"/>
      <c r="DC97" s="557"/>
      <c r="DD97" s="557"/>
      <c r="DE97" s="557"/>
      <c r="DF97" s="557"/>
      <c r="DG97" s="557"/>
      <c r="DH97" s="557"/>
      <c r="DI97" s="557"/>
      <c r="DJ97" s="557"/>
      <c r="DK97" s="557"/>
      <c r="DL97" s="557"/>
      <c r="DM97" s="557"/>
      <c r="DN97" s="557"/>
      <c r="DO97" s="557"/>
      <c r="DP97" s="557"/>
      <c r="DQ97" s="557"/>
      <c r="DR97" s="557"/>
      <c r="DS97" s="557"/>
      <c r="DT97" s="557"/>
      <c r="DU97" s="557"/>
      <c r="DV97" s="557"/>
      <c r="DW97" s="557"/>
      <c r="DX97" s="557"/>
      <c r="DY97" s="557"/>
      <c r="DZ97" s="557"/>
      <c r="EA97" s="557"/>
      <c r="EB97" s="557"/>
      <c r="EC97" s="557"/>
      <c r="ED97" s="557"/>
      <c r="EE97" s="557"/>
      <c r="EF97" s="557"/>
      <c r="EG97" s="557"/>
      <c r="EH97" s="557"/>
      <c r="EI97" s="557"/>
      <c r="EJ97" s="557"/>
      <c r="EK97" s="557"/>
      <c r="EL97" s="557"/>
      <c r="EM97" s="557"/>
      <c r="EN97" s="557"/>
      <c r="EO97" s="557"/>
      <c r="EP97" s="557"/>
      <c r="EQ97" s="557"/>
      <c r="ER97" s="557"/>
      <c r="ES97" s="557"/>
      <c r="ET97" s="557"/>
      <c r="EU97" s="557"/>
      <c r="EV97" s="557"/>
      <c r="EW97" s="557"/>
      <c r="EX97" s="557"/>
      <c r="EY97" s="557"/>
      <c r="EZ97" s="557"/>
      <c r="FA97" s="557"/>
      <c r="FB97" s="557"/>
      <c r="FC97" s="557"/>
      <c r="FD97" s="557"/>
      <c r="FE97" s="557"/>
      <c r="FF97" s="557"/>
      <c r="FG97" s="557"/>
      <c r="FH97" s="557"/>
      <c r="FI97" s="557"/>
      <c r="FJ97" s="557"/>
      <c r="FK97" s="557"/>
      <c r="FL97" s="557"/>
      <c r="FM97" s="557"/>
      <c r="FN97" s="557"/>
      <c r="FO97" s="557"/>
      <c r="FP97" s="557"/>
      <c r="FQ97" s="557"/>
      <c r="FR97" s="557"/>
      <c r="FS97" s="557"/>
      <c r="FT97" s="557"/>
      <c r="FU97" s="557"/>
      <c r="FV97" s="557"/>
      <c r="FW97" s="557"/>
      <c r="FX97" s="557"/>
      <c r="FY97" s="557"/>
      <c r="FZ97" s="557"/>
      <c r="GA97" s="557"/>
    </row>
    <row r="98" s="194" customFormat="true" ht="15.75" hidden="false" customHeight="false" outlineLevel="0" collapsed="false">
      <c r="A98" s="584"/>
      <c r="C98" s="557"/>
      <c r="D98" s="557"/>
      <c r="E98" s="557"/>
      <c r="F98" s="557"/>
      <c r="G98" s="557"/>
      <c r="H98" s="557"/>
      <c r="K98" s="478"/>
      <c r="S98" s="478"/>
      <c r="T98" s="557"/>
      <c r="U98" s="557"/>
      <c r="V98" s="557"/>
      <c r="W98" s="557"/>
      <c r="X98" s="557"/>
      <c r="Y98" s="557"/>
      <c r="Z98" s="557"/>
      <c r="AA98" s="557"/>
      <c r="AB98" s="557"/>
      <c r="AC98" s="557"/>
      <c r="AD98" s="557"/>
      <c r="AE98" s="557"/>
      <c r="AF98" s="557"/>
      <c r="AG98" s="557"/>
      <c r="AH98" s="557"/>
      <c r="AI98" s="557"/>
      <c r="AJ98" s="557"/>
      <c r="AK98" s="638"/>
      <c r="AL98" s="638"/>
      <c r="AM98" s="557"/>
      <c r="AN98" s="557"/>
      <c r="AQ98" s="478"/>
      <c r="AR98" s="712"/>
      <c r="AU98" s="586"/>
      <c r="BC98" s="672"/>
      <c r="BD98" s="688" t="s">
        <v>139</v>
      </c>
      <c r="BE98" s="604" t="n">
        <f aca="false">BE97+BE96</f>
        <v>53</v>
      </c>
      <c r="BF98" s="992" t="n">
        <f aca="false">BF96+BF97</f>
        <v>1</v>
      </c>
      <c r="BH98" s="557"/>
      <c r="BI98" s="99"/>
      <c r="BJ98" s="557"/>
      <c r="BK98" s="557"/>
      <c r="BL98" s="557"/>
      <c r="BM98" s="557"/>
      <c r="BN98" s="557"/>
      <c r="BO98" s="557"/>
      <c r="BP98" s="557"/>
      <c r="BQ98" s="557"/>
      <c r="BR98" s="557"/>
      <c r="BS98" s="99"/>
      <c r="BT98" s="99"/>
      <c r="CD98" s="99"/>
      <c r="CE98" s="478"/>
      <c r="CF98" s="557"/>
      <c r="CG98" s="557"/>
      <c r="CH98" s="557"/>
      <c r="CI98" s="557"/>
      <c r="CJ98" s="557"/>
      <c r="CK98" s="572"/>
      <c r="CL98" s="572"/>
      <c r="CM98" s="572"/>
      <c r="CN98" s="478"/>
      <c r="CO98" s="99"/>
      <c r="CP98" s="99"/>
      <c r="CQ98" s="572"/>
      <c r="CR98" s="572"/>
      <c r="CS98" s="557"/>
      <c r="CT98" s="557"/>
      <c r="CU98" s="557"/>
      <c r="CV98" s="557"/>
      <c r="CW98" s="557"/>
      <c r="CX98" s="557"/>
      <c r="CY98" s="557"/>
      <c r="CZ98" s="557"/>
      <c r="DA98" s="557"/>
      <c r="DB98" s="557"/>
      <c r="DC98" s="557"/>
      <c r="DD98" s="557"/>
      <c r="DE98" s="557"/>
      <c r="DF98" s="557"/>
      <c r="DG98" s="557"/>
      <c r="DH98" s="557"/>
      <c r="DI98" s="557"/>
      <c r="DJ98" s="557"/>
      <c r="DK98" s="557"/>
      <c r="DL98" s="557"/>
      <c r="DM98" s="557"/>
      <c r="DN98" s="557"/>
      <c r="DO98" s="557"/>
      <c r="DP98" s="557"/>
      <c r="DQ98" s="557"/>
      <c r="DR98" s="557"/>
      <c r="DS98" s="557"/>
      <c r="DT98" s="557"/>
      <c r="DU98" s="557"/>
      <c r="DV98" s="557"/>
      <c r="DW98" s="557"/>
      <c r="DX98" s="557"/>
      <c r="DY98" s="557"/>
      <c r="DZ98" s="557"/>
      <c r="EA98" s="557"/>
      <c r="EB98" s="557"/>
      <c r="EC98" s="557"/>
      <c r="ED98" s="557"/>
      <c r="EE98" s="557"/>
      <c r="EF98" s="557"/>
      <c r="EG98" s="557"/>
      <c r="EH98" s="557"/>
      <c r="EI98" s="557"/>
      <c r="EJ98" s="557"/>
      <c r="EK98" s="557"/>
      <c r="EL98" s="557"/>
      <c r="EM98" s="557"/>
      <c r="EN98" s="557"/>
      <c r="EO98" s="557"/>
      <c r="EP98" s="557"/>
      <c r="EQ98" s="557"/>
      <c r="ER98" s="557"/>
      <c r="ES98" s="557"/>
      <c r="ET98" s="557"/>
      <c r="EU98" s="557"/>
      <c r="EV98" s="557"/>
      <c r="EW98" s="557"/>
      <c r="EX98" s="557"/>
      <c r="EY98" s="557"/>
      <c r="EZ98" s="557"/>
      <c r="FA98" s="557"/>
      <c r="FB98" s="557"/>
      <c r="FC98" s="557"/>
      <c r="FD98" s="557"/>
      <c r="FE98" s="557"/>
      <c r="FF98" s="557"/>
      <c r="FG98" s="557"/>
      <c r="FH98" s="557"/>
      <c r="FI98" s="557"/>
      <c r="FJ98" s="557"/>
      <c r="FK98" s="557"/>
      <c r="FL98" s="557"/>
      <c r="FM98" s="557"/>
      <c r="FN98" s="557"/>
      <c r="FO98" s="557"/>
      <c r="FP98" s="557"/>
      <c r="FQ98" s="557"/>
      <c r="FR98" s="557"/>
      <c r="FS98" s="557"/>
      <c r="FT98" s="557"/>
      <c r="FU98" s="557"/>
      <c r="FV98" s="557"/>
      <c r="FW98" s="557"/>
      <c r="FX98" s="557"/>
      <c r="FY98" s="557"/>
    </row>
    <row r="99" s="194" customFormat="true" ht="15" hidden="false" customHeight="false" outlineLevel="0" collapsed="false">
      <c r="A99" s="584"/>
      <c r="C99" s="585"/>
      <c r="E99" s="557"/>
      <c r="F99" s="557"/>
      <c r="G99" s="557"/>
      <c r="K99" s="478"/>
      <c r="T99" s="478"/>
      <c r="U99" s="557"/>
      <c r="V99" s="557"/>
      <c r="W99" s="557"/>
      <c r="X99" s="557"/>
      <c r="Y99" s="557"/>
      <c r="Z99" s="557"/>
      <c r="AA99" s="557"/>
      <c r="AB99" s="557"/>
      <c r="AC99" s="557"/>
      <c r="AD99" s="557"/>
      <c r="AE99" s="557"/>
      <c r="AF99" s="557"/>
      <c r="AG99" s="557"/>
      <c r="AH99" s="557"/>
      <c r="AI99" s="557"/>
      <c r="AJ99" s="557"/>
      <c r="AK99" s="1180"/>
      <c r="AL99" s="1181"/>
      <c r="AM99" s="557"/>
      <c r="AN99" s="557"/>
      <c r="AQ99" s="478"/>
      <c r="AR99" s="712"/>
      <c r="AU99" s="586"/>
      <c r="AV99" s="99"/>
      <c r="AW99" s="99"/>
      <c r="AX99" s="99"/>
      <c r="BC99" s="672"/>
      <c r="BD99" s="478"/>
      <c r="BE99" s="557"/>
      <c r="BF99" s="557"/>
      <c r="BH99" s="557"/>
      <c r="BI99" s="99"/>
      <c r="BJ99" s="557"/>
      <c r="BK99" s="557"/>
      <c r="BL99" s="557"/>
      <c r="BM99" s="557"/>
      <c r="BN99" s="557"/>
      <c r="BO99" s="557"/>
      <c r="BP99" s="557"/>
      <c r="BQ99" s="557"/>
      <c r="BR99" s="557"/>
      <c r="BS99" s="99"/>
      <c r="BT99" s="99"/>
      <c r="BU99" s="557"/>
      <c r="CD99" s="99"/>
      <c r="CE99" s="557"/>
      <c r="CF99" s="557"/>
      <c r="CG99" s="557"/>
      <c r="CM99" s="572"/>
      <c r="CN99" s="478"/>
      <c r="CO99" s="99"/>
      <c r="CP99" s="99"/>
      <c r="CQ99" s="572"/>
      <c r="CR99" s="572"/>
      <c r="CS99" s="557"/>
      <c r="CT99" s="557"/>
      <c r="CU99" s="557"/>
      <c r="CV99" s="557"/>
      <c r="CW99" s="557"/>
      <c r="CX99" s="557"/>
      <c r="CY99" s="557"/>
      <c r="CZ99" s="557"/>
      <c r="DA99" s="557"/>
      <c r="DB99" s="557"/>
      <c r="DC99" s="557"/>
      <c r="DD99" s="557"/>
      <c r="DE99" s="557"/>
      <c r="DF99" s="557"/>
      <c r="DG99" s="557"/>
      <c r="DH99" s="557"/>
      <c r="DI99" s="557"/>
      <c r="DJ99" s="557"/>
      <c r="DK99" s="557"/>
      <c r="DL99" s="557"/>
      <c r="DM99" s="557"/>
      <c r="DN99" s="557"/>
      <c r="DO99" s="557"/>
      <c r="DP99" s="557"/>
      <c r="DQ99" s="557"/>
      <c r="DR99" s="557"/>
      <c r="DS99" s="557"/>
      <c r="DT99" s="557"/>
      <c r="DU99" s="557"/>
      <c r="DV99" s="557"/>
      <c r="DW99" s="557"/>
      <c r="DX99" s="557"/>
      <c r="DY99" s="557"/>
      <c r="DZ99" s="557"/>
      <c r="EA99" s="557"/>
      <c r="EB99" s="557"/>
      <c r="EC99" s="557"/>
      <c r="ED99" s="557"/>
      <c r="EE99" s="557"/>
      <c r="EF99" s="557"/>
      <c r="EG99" s="557"/>
      <c r="EH99" s="557"/>
      <c r="EI99" s="557"/>
      <c r="EJ99" s="557"/>
      <c r="EK99" s="557"/>
      <c r="EL99" s="557"/>
      <c r="EM99" s="557"/>
      <c r="EN99" s="557"/>
      <c r="EO99" s="557"/>
      <c r="EP99" s="557"/>
      <c r="EQ99" s="557"/>
      <c r="ER99" s="557"/>
      <c r="ES99" s="557"/>
      <c r="ET99" s="557"/>
      <c r="EU99" s="557"/>
      <c r="EV99" s="557"/>
      <c r="EW99" s="557"/>
      <c r="EX99" s="557"/>
      <c r="EY99" s="557"/>
      <c r="EZ99" s="557"/>
      <c r="FA99" s="557"/>
      <c r="FB99" s="557"/>
      <c r="FC99" s="557"/>
      <c r="FD99" s="557"/>
      <c r="FE99" s="557"/>
      <c r="FF99" s="557"/>
      <c r="FG99" s="557"/>
      <c r="FH99" s="557"/>
      <c r="FI99" s="557"/>
      <c r="FJ99" s="557"/>
      <c r="FK99" s="557"/>
      <c r="FL99" s="557"/>
      <c r="FM99" s="557"/>
      <c r="FN99" s="557"/>
      <c r="FO99" s="557"/>
      <c r="FP99" s="557"/>
      <c r="FQ99" s="557"/>
      <c r="FR99" s="557"/>
      <c r="FS99" s="557"/>
      <c r="FT99" s="557"/>
      <c r="FU99" s="557"/>
      <c r="FV99" s="557"/>
      <c r="FW99" s="557"/>
      <c r="FX99" s="557"/>
      <c r="FY99" s="557"/>
      <c r="FZ99" s="557"/>
      <c r="GA99" s="557"/>
      <c r="GB99" s="557"/>
      <c r="GC99" s="557"/>
      <c r="GD99" s="557"/>
    </row>
    <row r="100" s="194" customFormat="true" ht="16.4" hidden="false" customHeight="false" outlineLevel="0" collapsed="false">
      <c r="A100" s="584"/>
      <c r="C100" s="585"/>
      <c r="I100" s="710" t="s">
        <v>139</v>
      </c>
      <c r="J100" s="711" t="n">
        <f aca="false">J80+J92+J97</f>
        <v>53</v>
      </c>
      <c r="K100" s="478"/>
      <c r="T100" s="478"/>
      <c r="V100" s="557"/>
      <c r="W100" s="557"/>
      <c r="X100" s="557"/>
      <c r="Y100" s="557"/>
      <c r="Z100" s="557"/>
      <c r="AA100" s="557"/>
      <c r="AB100" s="557"/>
      <c r="AC100" s="557"/>
      <c r="AD100" s="557"/>
      <c r="AE100" s="557"/>
      <c r="AF100" s="557"/>
      <c r="AG100" s="557"/>
      <c r="AH100" s="557"/>
      <c r="AI100" s="557"/>
      <c r="AJ100" s="557"/>
      <c r="AK100" s="1180"/>
      <c r="AL100" s="1181"/>
      <c r="AM100" s="557"/>
      <c r="AN100" s="557"/>
      <c r="AO100" s="710" t="s">
        <v>139</v>
      </c>
      <c r="AP100" s="711" t="n">
        <f aca="false">AP79+AP92+AP97</f>
        <v>53</v>
      </c>
      <c r="AQ100" s="478"/>
      <c r="AV100" s="99"/>
      <c r="AW100" s="99"/>
      <c r="AX100" s="99"/>
      <c r="BC100" s="672"/>
      <c r="BH100" s="557"/>
      <c r="BI100" s="99"/>
      <c r="BJ100" s="557"/>
      <c r="BK100" s="557"/>
      <c r="BL100" s="557"/>
      <c r="BM100" s="557"/>
      <c r="BN100" s="557"/>
      <c r="BO100" s="557"/>
      <c r="BP100" s="557"/>
      <c r="BQ100" s="557"/>
      <c r="BR100" s="557"/>
      <c r="BS100" s="99"/>
      <c r="BT100" s="99"/>
      <c r="BU100" s="557"/>
      <c r="CD100" s="99"/>
      <c r="CE100" s="557"/>
      <c r="CF100" s="557"/>
      <c r="CG100" s="557"/>
      <c r="CN100" s="478"/>
      <c r="CO100" s="99"/>
      <c r="CP100" s="99"/>
      <c r="CQ100" s="572"/>
      <c r="CR100" s="572"/>
      <c r="CS100" s="557"/>
      <c r="CT100" s="557"/>
      <c r="CU100" s="557"/>
      <c r="CV100" s="557"/>
      <c r="CW100" s="557"/>
      <c r="CX100" s="557"/>
      <c r="CY100" s="557"/>
      <c r="CZ100" s="557"/>
      <c r="DA100" s="557"/>
      <c r="DB100" s="557"/>
      <c r="DC100" s="557"/>
      <c r="DD100" s="557"/>
      <c r="DE100" s="557"/>
      <c r="DF100" s="557"/>
      <c r="DG100" s="557"/>
      <c r="DH100" s="557"/>
      <c r="DI100" s="557"/>
      <c r="DJ100" s="557"/>
      <c r="DK100" s="557"/>
      <c r="DL100" s="557"/>
      <c r="DM100" s="557"/>
      <c r="DN100" s="557"/>
      <c r="DO100" s="557"/>
      <c r="DP100" s="557"/>
      <c r="DQ100" s="557"/>
      <c r="DR100" s="557"/>
      <c r="DS100" s="557"/>
      <c r="DT100" s="557"/>
      <c r="DU100" s="557"/>
      <c r="DV100" s="557"/>
      <c r="DW100" s="557"/>
      <c r="DX100" s="557"/>
      <c r="DY100" s="557"/>
      <c r="DZ100" s="557"/>
      <c r="EA100" s="557"/>
      <c r="EB100" s="557"/>
      <c r="EC100" s="557"/>
      <c r="ED100" s="557"/>
      <c r="EE100" s="557"/>
      <c r="EF100" s="557"/>
      <c r="EG100" s="557"/>
      <c r="EH100" s="557"/>
      <c r="EI100" s="557"/>
      <c r="EJ100" s="557"/>
      <c r="EK100" s="557"/>
      <c r="EL100" s="557"/>
      <c r="EM100" s="557"/>
      <c r="EN100" s="557"/>
      <c r="EO100" s="557"/>
      <c r="EP100" s="557"/>
      <c r="EQ100" s="557"/>
      <c r="ER100" s="557"/>
      <c r="ES100" s="557"/>
      <c r="ET100" s="557"/>
      <c r="EU100" s="557"/>
      <c r="EV100" s="557"/>
      <c r="EW100" s="557"/>
      <c r="EX100" s="557"/>
      <c r="EY100" s="557"/>
      <c r="EZ100" s="557"/>
      <c r="FA100" s="557"/>
      <c r="FB100" s="557"/>
      <c r="FC100" s="557"/>
      <c r="FD100" s="557"/>
      <c r="FE100" s="557"/>
      <c r="FF100" s="557"/>
      <c r="FG100" s="557"/>
      <c r="FH100" s="557"/>
      <c r="FI100" s="557"/>
      <c r="FJ100" s="557"/>
      <c r="FK100" s="557"/>
      <c r="FL100" s="557"/>
      <c r="FM100" s="557"/>
      <c r="FN100" s="557"/>
      <c r="FO100" s="557"/>
      <c r="FP100" s="557"/>
      <c r="FQ100" s="557"/>
      <c r="FR100" s="557"/>
      <c r="FS100" s="557"/>
      <c r="FT100" s="557"/>
      <c r="FU100" s="557"/>
      <c r="FV100" s="557"/>
      <c r="FW100" s="557"/>
      <c r="FX100" s="557"/>
      <c r="FY100" s="557"/>
      <c r="FZ100" s="557"/>
      <c r="GA100" s="557"/>
      <c r="GB100" s="557"/>
      <c r="GC100" s="557"/>
      <c r="GD100" s="557"/>
    </row>
    <row r="101" s="194" customFormat="true" ht="15" hidden="false" customHeight="true" outlineLevel="0" collapsed="false">
      <c r="A101" s="584"/>
      <c r="C101" s="585"/>
      <c r="K101" s="478"/>
      <c r="AA101" s="557"/>
      <c r="AB101" s="557"/>
      <c r="AC101" s="557"/>
      <c r="AD101" s="557"/>
      <c r="AE101" s="557"/>
      <c r="AF101" s="557"/>
      <c r="AK101" s="1180"/>
      <c r="AL101" s="1181"/>
      <c r="AM101" s="557"/>
      <c r="AN101" s="557"/>
      <c r="AO101" s="478"/>
      <c r="AP101" s="478"/>
      <c r="AQ101" s="478"/>
      <c r="AV101" s="572"/>
      <c r="AW101" s="572"/>
      <c r="AX101" s="572"/>
      <c r="BC101" s="672"/>
      <c r="BH101" s="557"/>
      <c r="BI101" s="99"/>
      <c r="BJ101" s="557"/>
      <c r="BK101" s="557"/>
      <c r="BL101" s="557"/>
      <c r="BM101" s="557"/>
      <c r="BN101" s="557"/>
      <c r="BO101" s="557"/>
      <c r="BP101" s="557"/>
      <c r="BQ101" s="557"/>
      <c r="BR101" s="557"/>
      <c r="BS101" s="99"/>
      <c r="BT101" s="99"/>
      <c r="BU101" s="557"/>
      <c r="CD101" s="99"/>
      <c r="CE101" s="557"/>
      <c r="CN101" s="572"/>
      <c r="CO101" s="99"/>
      <c r="CP101" s="99"/>
      <c r="CQ101" s="572"/>
      <c r="CR101" s="572"/>
      <c r="CS101" s="557"/>
      <c r="CT101" s="557"/>
      <c r="CU101" s="557"/>
      <c r="CV101" s="557"/>
      <c r="CW101" s="557"/>
      <c r="CX101" s="557"/>
      <c r="CY101" s="557"/>
      <c r="CZ101" s="557"/>
      <c r="DA101" s="557"/>
      <c r="DB101" s="557"/>
      <c r="DC101" s="557"/>
      <c r="DD101" s="557"/>
      <c r="DE101" s="557"/>
      <c r="DF101" s="557"/>
      <c r="DG101" s="557"/>
      <c r="DH101" s="557"/>
      <c r="DI101" s="557"/>
      <c r="DJ101" s="557"/>
      <c r="DK101" s="557"/>
      <c r="DL101" s="557"/>
      <c r="DM101" s="557"/>
      <c r="DN101" s="557"/>
      <c r="DO101" s="557"/>
      <c r="DP101" s="557"/>
      <c r="DQ101" s="557"/>
      <c r="DR101" s="557"/>
      <c r="DS101" s="557"/>
      <c r="DT101" s="557"/>
      <c r="DU101" s="557"/>
      <c r="DV101" s="557"/>
      <c r="DW101" s="557"/>
      <c r="DX101" s="557"/>
      <c r="DY101" s="557"/>
      <c r="DZ101" s="557"/>
      <c r="EA101" s="557"/>
      <c r="EB101" s="557"/>
      <c r="EC101" s="557"/>
      <c r="ED101" s="557"/>
      <c r="EE101" s="557"/>
      <c r="EF101" s="557"/>
      <c r="EG101" s="557"/>
      <c r="EH101" s="557"/>
      <c r="EI101" s="557"/>
      <c r="EJ101" s="557"/>
      <c r="EK101" s="557"/>
      <c r="EL101" s="557"/>
      <c r="EM101" s="557"/>
      <c r="EN101" s="557"/>
      <c r="EO101" s="557"/>
      <c r="EP101" s="557"/>
      <c r="EQ101" s="557"/>
      <c r="ER101" s="557"/>
      <c r="ES101" s="557"/>
      <c r="ET101" s="557"/>
      <c r="EU101" s="557"/>
      <c r="EV101" s="557"/>
      <c r="EW101" s="557"/>
      <c r="EX101" s="557"/>
      <c r="EY101" s="557"/>
      <c r="EZ101" s="557"/>
      <c r="FA101" s="557"/>
      <c r="FB101" s="557"/>
      <c r="FC101" s="557"/>
      <c r="FD101" s="557"/>
      <c r="FE101" s="557"/>
      <c r="FF101" s="557"/>
      <c r="FG101" s="557"/>
      <c r="FH101" s="557"/>
      <c r="FI101" s="557"/>
      <c r="FJ101" s="557"/>
      <c r="FK101" s="557"/>
      <c r="FL101" s="557"/>
      <c r="FM101" s="557"/>
      <c r="FN101" s="557"/>
      <c r="FO101" s="557"/>
      <c r="FP101" s="557"/>
      <c r="FQ101" s="557"/>
      <c r="FR101" s="557"/>
      <c r="FS101" s="557"/>
      <c r="FT101" s="557"/>
      <c r="FU101" s="557"/>
      <c r="FV101" s="557"/>
      <c r="FW101" s="557"/>
      <c r="FX101" s="557"/>
      <c r="FY101" s="557"/>
      <c r="FZ101" s="557"/>
      <c r="GA101" s="557"/>
      <c r="GB101" s="557"/>
      <c r="GC101" s="557"/>
      <c r="GD101" s="557"/>
      <c r="GE101" s="557"/>
      <c r="GF101" s="557"/>
    </row>
    <row r="102" s="194" customFormat="true" ht="15" hidden="false" customHeight="true" outlineLevel="0" collapsed="false">
      <c r="A102" s="584"/>
      <c r="C102" s="585"/>
      <c r="K102" s="478"/>
      <c r="AE102" s="557"/>
      <c r="AF102" s="557"/>
      <c r="AK102" s="1180"/>
      <c r="AL102" s="1181"/>
      <c r="AO102" s="478"/>
      <c r="AP102" s="478"/>
      <c r="AQ102" s="478"/>
      <c r="AV102" s="1067"/>
      <c r="AW102" s="1067"/>
      <c r="AX102" s="1067"/>
      <c r="BC102" s="672"/>
      <c r="BH102" s="557"/>
      <c r="BI102" s="99"/>
      <c r="BQ102" s="557"/>
      <c r="BR102" s="557"/>
      <c r="BS102" s="99"/>
      <c r="BT102" s="99"/>
      <c r="BU102" s="557"/>
      <c r="CE102" s="557"/>
      <c r="CH102" s="557"/>
      <c r="CI102" s="557"/>
      <c r="CJ102" s="557"/>
      <c r="CK102" s="572"/>
      <c r="CL102" s="572"/>
      <c r="CM102" s="572"/>
      <c r="CN102" s="572"/>
      <c r="CO102" s="99"/>
      <c r="CP102" s="99"/>
      <c r="CQ102" s="572"/>
      <c r="CR102" s="572"/>
      <c r="CS102" s="557"/>
      <c r="CT102" s="557"/>
      <c r="CU102" s="557"/>
      <c r="CV102" s="557"/>
      <c r="CW102" s="557"/>
      <c r="CX102" s="557"/>
      <c r="CY102" s="557"/>
      <c r="CZ102" s="557"/>
      <c r="DA102" s="557"/>
      <c r="DB102" s="557"/>
      <c r="DC102" s="557"/>
      <c r="DD102" s="557"/>
      <c r="DE102" s="557"/>
      <c r="DF102" s="557"/>
      <c r="DG102" s="557"/>
      <c r="DH102" s="557"/>
      <c r="DI102" s="557"/>
      <c r="DJ102" s="557"/>
      <c r="DK102" s="557"/>
      <c r="DL102" s="557"/>
      <c r="DM102" s="557"/>
      <c r="DN102" s="557"/>
      <c r="DO102" s="557"/>
      <c r="DP102" s="557"/>
      <c r="DQ102" s="557"/>
      <c r="DR102" s="557"/>
      <c r="DS102" s="557"/>
      <c r="DT102" s="557"/>
      <c r="DU102" s="557"/>
      <c r="DV102" s="557"/>
      <c r="DW102" s="557"/>
      <c r="DX102" s="557"/>
      <c r="DY102" s="557"/>
      <c r="DZ102" s="557"/>
      <c r="EA102" s="557"/>
      <c r="EB102" s="557"/>
      <c r="EC102" s="557"/>
      <c r="ED102" s="557"/>
      <c r="EE102" s="557"/>
      <c r="EF102" s="557"/>
      <c r="EG102" s="557"/>
      <c r="EH102" s="557"/>
      <c r="EI102" s="557"/>
      <c r="EJ102" s="557"/>
      <c r="EK102" s="557"/>
      <c r="EL102" s="557"/>
      <c r="EM102" s="557"/>
      <c r="EN102" s="557"/>
      <c r="EO102" s="557"/>
      <c r="EP102" s="557"/>
      <c r="EQ102" s="557"/>
      <c r="ER102" s="557"/>
      <c r="ES102" s="557"/>
      <c r="ET102" s="557"/>
      <c r="EU102" s="557"/>
      <c r="EV102" s="557"/>
      <c r="EW102" s="557"/>
      <c r="EX102" s="557"/>
      <c r="EY102" s="557"/>
      <c r="EZ102" s="557"/>
      <c r="FA102" s="557"/>
      <c r="FB102" s="557"/>
      <c r="FC102" s="557"/>
      <c r="FD102" s="557"/>
      <c r="FE102" s="557"/>
      <c r="FF102" s="557"/>
      <c r="FG102" s="557"/>
      <c r="FH102" s="557"/>
      <c r="FI102" s="557"/>
      <c r="FJ102" s="557"/>
      <c r="FK102" s="557"/>
      <c r="FL102" s="557"/>
      <c r="FM102" s="557"/>
      <c r="FN102" s="557"/>
      <c r="FO102" s="557"/>
      <c r="FP102" s="557"/>
      <c r="FQ102" s="557"/>
      <c r="FR102" s="557"/>
      <c r="FS102" s="557"/>
      <c r="FT102" s="557"/>
      <c r="FU102" s="557"/>
      <c r="FV102" s="557"/>
      <c r="FW102" s="557"/>
      <c r="FX102" s="557"/>
      <c r="FY102" s="557"/>
      <c r="FZ102" s="557"/>
      <c r="GA102" s="557"/>
      <c r="GB102" s="557"/>
      <c r="GC102" s="557"/>
      <c r="GD102" s="557"/>
      <c r="GE102" s="557"/>
      <c r="GF102" s="557"/>
    </row>
    <row r="103" s="194" customFormat="true" ht="15" hidden="false" customHeight="true" outlineLevel="0" collapsed="false">
      <c r="A103" s="584"/>
      <c r="C103" s="585"/>
      <c r="K103" s="478"/>
      <c r="V103" s="557"/>
      <c r="W103" s="557"/>
      <c r="X103" s="557"/>
      <c r="Y103" s="557"/>
      <c r="Z103" s="557"/>
      <c r="AE103" s="557"/>
      <c r="AF103" s="557"/>
      <c r="AG103" s="557"/>
      <c r="AH103" s="557"/>
      <c r="AI103" s="557"/>
      <c r="AJ103" s="557"/>
      <c r="AK103" s="1180"/>
      <c r="AL103" s="1181"/>
      <c r="AO103" s="1"/>
      <c r="AP103" s="1"/>
      <c r="AQ103" s="4"/>
      <c r="AR103" s="5"/>
      <c r="AS103" s="1"/>
      <c r="AT103" s="1"/>
      <c r="AU103" s="1"/>
      <c r="AV103" s="557"/>
      <c r="AW103" s="557"/>
      <c r="AX103" s="572"/>
      <c r="AY103" s="1182"/>
      <c r="AZ103" s="1067"/>
      <c r="BA103" s="1067"/>
      <c r="BB103" s="1183"/>
      <c r="BC103" s="672"/>
      <c r="BH103" s="557"/>
      <c r="BI103" s="99"/>
      <c r="BR103" s="557"/>
      <c r="BS103" s="99"/>
      <c r="BT103" s="478"/>
      <c r="BU103" s="557"/>
      <c r="CE103" s="557"/>
      <c r="CF103" s="557"/>
      <c r="CG103" s="557"/>
      <c r="CH103" s="557"/>
      <c r="CI103" s="557"/>
      <c r="CJ103" s="557"/>
      <c r="CK103" s="572"/>
      <c r="CL103" s="572"/>
      <c r="CM103" s="572"/>
      <c r="CN103" s="572"/>
      <c r="CO103" s="99"/>
      <c r="CP103" s="99"/>
      <c r="CQ103" s="572"/>
      <c r="CR103" s="572"/>
      <c r="CS103" s="557"/>
      <c r="CT103" s="557"/>
      <c r="CU103" s="557"/>
      <c r="CV103" s="557"/>
      <c r="CW103" s="557"/>
      <c r="CX103" s="557"/>
      <c r="CY103" s="557"/>
      <c r="CZ103" s="557"/>
      <c r="DA103" s="557"/>
      <c r="DB103" s="557"/>
      <c r="DC103" s="557"/>
      <c r="DD103" s="557"/>
      <c r="DE103" s="557"/>
      <c r="DF103" s="557"/>
      <c r="DG103" s="557"/>
      <c r="DH103" s="557"/>
      <c r="DI103" s="557"/>
      <c r="DJ103" s="557"/>
      <c r="DK103" s="557"/>
      <c r="DL103" s="557"/>
      <c r="DM103" s="557"/>
      <c r="DN103" s="557"/>
      <c r="DO103" s="557"/>
      <c r="DP103" s="557"/>
      <c r="DQ103" s="557"/>
      <c r="DR103" s="557"/>
      <c r="DS103" s="557"/>
      <c r="DT103" s="557"/>
      <c r="DU103" s="557"/>
      <c r="DV103" s="557"/>
      <c r="DW103" s="557"/>
      <c r="DX103" s="557"/>
      <c r="DY103" s="557"/>
      <c r="DZ103" s="557"/>
      <c r="EA103" s="557"/>
      <c r="EB103" s="557"/>
      <c r="EC103" s="557"/>
      <c r="ED103" s="557"/>
      <c r="EE103" s="557"/>
      <c r="EF103" s="557"/>
      <c r="EG103" s="557"/>
      <c r="EH103" s="557"/>
      <c r="EI103" s="557"/>
      <c r="EJ103" s="557"/>
      <c r="EK103" s="557"/>
      <c r="EL103" s="557"/>
      <c r="EM103" s="557"/>
      <c r="EN103" s="557"/>
      <c r="EO103" s="557"/>
      <c r="EP103" s="557"/>
      <c r="EQ103" s="557"/>
      <c r="ER103" s="557"/>
      <c r="ES103" s="557"/>
      <c r="ET103" s="557"/>
      <c r="EU103" s="557"/>
      <c r="EV103" s="557"/>
      <c r="EW103" s="557"/>
      <c r="EX103" s="557"/>
      <c r="EY103" s="557"/>
      <c r="EZ103" s="557"/>
      <c r="FA103" s="557"/>
      <c r="FB103" s="557"/>
      <c r="FC103" s="557"/>
      <c r="FD103" s="557"/>
      <c r="FE103" s="557"/>
      <c r="FF103" s="557"/>
      <c r="FG103" s="557"/>
      <c r="FH103" s="557"/>
      <c r="FI103" s="557"/>
      <c r="FJ103" s="557"/>
      <c r="FK103" s="557"/>
      <c r="FL103" s="557"/>
      <c r="FM103" s="557"/>
      <c r="FN103" s="557"/>
      <c r="FO103" s="557"/>
      <c r="FP103" s="557"/>
      <c r="FQ103" s="557"/>
      <c r="FR103" s="557"/>
      <c r="FS103" s="557"/>
      <c r="FT103" s="557"/>
      <c r="FU103" s="557"/>
      <c r="FV103" s="557"/>
      <c r="FW103" s="557"/>
      <c r="FX103" s="557"/>
      <c r="FY103" s="557"/>
      <c r="FZ103" s="557"/>
      <c r="GA103" s="557"/>
      <c r="GB103" s="557"/>
      <c r="GC103" s="557"/>
      <c r="GD103" s="557"/>
      <c r="GE103" s="557"/>
      <c r="GF103" s="557"/>
    </row>
    <row r="104" s="194" customFormat="true" ht="15" hidden="false" customHeight="true" outlineLevel="0" collapsed="false">
      <c r="A104" s="584"/>
      <c r="C104" s="585"/>
      <c r="K104" s="478"/>
      <c r="V104" s="557"/>
      <c r="W104" s="557"/>
      <c r="X104" s="557"/>
      <c r="Y104" s="557"/>
      <c r="Z104" s="557"/>
      <c r="AA104" s="557"/>
      <c r="AB104" s="557"/>
      <c r="AC104" s="557"/>
      <c r="AE104" s="557"/>
      <c r="AG104" s="557"/>
      <c r="AH104" s="557"/>
      <c r="AI104" s="557"/>
      <c r="AJ104" s="557"/>
      <c r="AK104" s="1180"/>
      <c r="AL104" s="1181"/>
      <c r="AO104" s="1"/>
      <c r="AP104" s="1"/>
      <c r="AQ104" s="4"/>
      <c r="AR104" s="5"/>
      <c r="AS104" s="1"/>
      <c r="AT104" s="1"/>
      <c r="AU104" s="1"/>
      <c r="AV104" s="557"/>
      <c r="AW104" s="557"/>
      <c r="AX104" s="572"/>
      <c r="AY104" s="1182"/>
      <c r="AZ104" s="1067"/>
      <c r="BA104" s="1067"/>
      <c r="BB104" s="1183"/>
      <c r="BC104" s="672"/>
      <c r="BH104" s="557"/>
      <c r="BI104" s="99"/>
      <c r="BR104" s="557"/>
      <c r="BS104" s="99"/>
      <c r="BT104" s="478"/>
      <c r="BU104" s="557"/>
      <c r="CE104" s="557"/>
      <c r="CF104" s="557"/>
      <c r="CG104" s="557"/>
      <c r="CH104" s="557"/>
      <c r="CI104" s="557"/>
      <c r="CJ104" s="557"/>
      <c r="CK104" s="572"/>
      <c r="CL104" s="572"/>
      <c r="CM104" s="572"/>
      <c r="CN104" s="572"/>
      <c r="CO104" s="99"/>
      <c r="CP104" s="99"/>
      <c r="CQ104" s="572"/>
      <c r="CR104" s="572"/>
      <c r="CS104" s="557"/>
      <c r="CT104" s="557"/>
      <c r="CU104" s="557"/>
      <c r="CV104" s="557"/>
      <c r="CW104" s="557"/>
      <c r="CX104" s="557"/>
      <c r="CZ104" s="557"/>
      <c r="DA104" s="557"/>
      <c r="DB104" s="557"/>
      <c r="DC104" s="557"/>
      <c r="DD104" s="557"/>
      <c r="DE104" s="557"/>
      <c r="DF104" s="557"/>
      <c r="DG104" s="557"/>
      <c r="DH104" s="557"/>
      <c r="DI104" s="557"/>
      <c r="DJ104" s="557"/>
      <c r="DK104" s="557"/>
      <c r="DL104" s="557"/>
      <c r="DM104" s="557"/>
      <c r="DN104" s="557"/>
      <c r="DO104" s="557"/>
      <c r="DP104" s="557"/>
      <c r="DQ104" s="557"/>
      <c r="DR104" s="557"/>
      <c r="DS104" s="557"/>
      <c r="DT104" s="557"/>
      <c r="DU104" s="557"/>
      <c r="DV104" s="557"/>
      <c r="DW104" s="557"/>
      <c r="DX104" s="557"/>
      <c r="DY104" s="557"/>
      <c r="DZ104" s="557"/>
      <c r="EA104" s="557"/>
      <c r="EB104" s="557"/>
      <c r="EC104" s="557"/>
      <c r="ED104" s="557"/>
      <c r="EE104" s="557"/>
      <c r="EF104" s="557"/>
      <c r="EG104" s="557"/>
      <c r="EH104" s="557"/>
      <c r="EI104" s="557"/>
      <c r="EJ104" s="557"/>
      <c r="EK104" s="557"/>
      <c r="EL104" s="557"/>
      <c r="EM104" s="557"/>
      <c r="EN104" s="557"/>
      <c r="EO104" s="557"/>
      <c r="EP104" s="557"/>
      <c r="EQ104" s="557"/>
      <c r="ER104" s="557"/>
      <c r="ES104" s="557"/>
      <c r="ET104" s="557"/>
      <c r="EU104" s="557"/>
      <c r="EV104" s="557"/>
      <c r="EW104" s="557"/>
      <c r="EX104" s="557"/>
      <c r="EY104" s="557"/>
      <c r="EZ104" s="557"/>
      <c r="FA104" s="557"/>
      <c r="FB104" s="557"/>
      <c r="FC104" s="557"/>
      <c r="FD104" s="557"/>
      <c r="FE104" s="557"/>
      <c r="FF104" s="557"/>
      <c r="FG104" s="557"/>
      <c r="FH104" s="557"/>
      <c r="FI104" s="557"/>
      <c r="FJ104" s="557"/>
      <c r="FK104" s="557"/>
      <c r="FL104" s="557"/>
      <c r="FM104" s="557"/>
      <c r="FN104" s="557"/>
      <c r="FO104" s="557"/>
      <c r="FP104" s="557"/>
      <c r="FQ104" s="557"/>
      <c r="FR104" s="557"/>
      <c r="FS104" s="557"/>
      <c r="FT104" s="557"/>
      <c r="FU104" s="557"/>
      <c r="FV104" s="557"/>
      <c r="FW104" s="557"/>
      <c r="FX104" s="557"/>
      <c r="FY104" s="557"/>
      <c r="FZ104" s="557"/>
      <c r="GA104" s="557"/>
      <c r="GB104" s="557"/>
      <c r="GC104" s="557"/>
      <c r="GD104" s="557"/>
      <c r="GE104" s="557"/>
      <c r="GF104" s="557"/>
    </row>
    <row r="105" s="194" customFormat="true" ht="15" hidden="false" customHeight="true" outlineLevel="0" collapsed="false">
      <c r="A105" s="584"/>
      <c r="C105" s="585"/>
      <c r="K105" s="478"/>
      <c r="V105" s="557"/>
      <c r="W105" s="557"/>
      <c r="X105" s="557"/>
      <c r="Y105" s="557"/>
      <c r="Z105" s="557"/>
      <c r="AA105" s="557"/>
      <c r="AB105" s="557"/>
      <c r="AC105" s="557"/>
      <c r="AD105" s="557"/>
      <c r="AE105" s="557"/>
      <c r="AG105" s="557"/>
      <c r="AH105" s="557"/>
      <c r="AI105" s="557"/>
      <c r="AJ105" s="557"/>
      <c r="AK105" s="1180"/>
      <c r="AL105" s="1181"/>
      <c r="AM105" s="557"/>
      <c r="AN105" s="557"/>
      <c r="BH105" s="557"/>
      <c r="BI105" s="99"/>
      <c r="BJ105" s="557"/>
      <c r="BK105" s="557"/>
      <c r="BL105" s="557"/>
      <c r="BM105" s="557"/>
      <c r="BN105" s="557"/>
      <c r="BO105" s="557"/>
      <c r="BP105" s="557"/>
      <c r="BR105" s="557"/>
      <c r="BS105" s="99"/>
      <c r="BT105" s="478"/>
      <c r="BU105" s="557"/>
      <c r="CE105" s="557"/>
      <c r="CF105" s="557"/>
      <c r="CG105" s="557"/>
      <c r="CH105" s="557"/>
      <c r="CI105" s="557"/>
      <c r="CJ105" s="557"/>
      <c r="CK105" s="572"/>
      <c r="CL105" s="572"/>
      <c r="CM105" s="572"/>
      <c r="CN105" s="572"/>
      <c r="CO105" s="99"/>
      <c r="CP105" s="99"/>
      <c r="CQ105" s="572"/>
      <c r="CR105" s="572"/>
      <c r="CS105" s="557"/>
      <c r="CT105" s="557"/>
      <c r="CU105" s="557"/>
      <c r="CV105" s="557"/>
      <c r="CW105" s="557"/>
      <c r="CX105" s="557"/>
      <c r="CZ105" s="557"/>
      <c r="DA105" s="557"/>
      <c r="DB105" s="557"/>
      <c r="DC105" s="557"/>
      <c r="DD105" s="557"/>
      <c r="DE105" s="557"/>
      <c r="DF105" s="557"/>
      <c r="DG105" s="557"/>
      <c r="DH105" s="557"/>
      <c r="DI105" s="557"/>
      <c r="DJ105" s="557"/>
      <c r="DK105" s="557"/>
      <c r="DL105" s="557"/>
      <c r="DM105" s="557"/>
      <c r="DN105" s="557"/>
      <c r="DO105" s="557"/>
      <c r="DP105" s="557"/>
      <c r="DQ105" s="557"/>
      <c r="DR105" s="557"/>
      <c r="DS105" s="557"/>
      <c r="DT105" s="557"/>
      <c r="DU105" s="557"/>
      <c r="DV105" s="557"/>
      <c r="DW105" s="557"/>
      <c r="DX105" s="557"/>
      <c r="DY105" s="557"/>
      <c r="DZ105" s="557"/>
      <c r="EA105" s="557"/>
      <c r="EB105" s="557"/>
      <c r="EC105" s="557"/>
      <c r="ED105" s="557"/>
      <c r="EE105" s="557"/>
      <c r="EF105" s="557"/>
      <c r="EG105" s="557"/>
      <c r="EH105" s="557"/>
      <c r="EI105" s="557"/>
      <c r="EJ105" s="557"/>
      <c r="EK105" s="557"/>
      <c r="EL105" s="557"/>
      <c r="EM105" s="557"/>
      <c r="EN105" s="557"/>
      <c r="EO105" s="557"/>
      <c r="EP105" s="557"/>
      <c r="EQ105" s="557"/>
      <c r="ER105" s="557"/>
      <c r="ES105" s="557"/>
      <c r="ET105" s="557"/>
      <c r="EU105" s="557"/>
      <c r="EV105" s="557"/>
      <c r="EW105" s="557"/>
      <c r="EX105" s="557"/>
      <c r="EY105" s="557"/>
      <c r="EZ105" s="557"/>
      <c r="FA105" s="557"/>
      <c r="FB105" s="557"/>
      <c r="FC105" s="557"/>
      <c r="FD105" s="557"/>
      <c r="FE105" s="557"/>
      <c r="FF105" s="557"/>
      <c r="FG105" s="557"/>
      <c r="FH105" s="557"/>
      <c r="FI105" s="557"/>
      <c r="FJ105" s="557"/>
      <c r="FK105" s="557"/>
      <c r="FL105" s="557"/>
      <c r="FM105" s="557"/>
      <c r="FN105" s="557"/>
      <c r="FO105" s="557"/>
      <c r="FP105" s="557"/>
      <c r="FQ105" s="557"/>
      <c r="FR105" s="557"/>
      <c r="FS105" s="557"/>
      <c r="FT105" s="557"/>
      <c r="FU105" s="557"/>
      <c r="FV105" s="557"/>
      <c r="FW105" s="557"/>
      <c r="FX105" s="557"/>
      <c r="FY105" s="557"/>
      <c r="FZ105" s="557"/>
      <c r="GA105" s="557"/>
      <c r="GB105" s="557"/>
      <c r="GC105" s="557"/>
      <c r="GD105" s="557"/>
      <c r="GE105" s="557"/>
      <c r="GF105" s="557"/>
    </row>
    <row r="106" s="194" customFormat="true" ht="15" hidden="false" customHeight="true" outlineLevel="0" collapsed="false">
      <c r="A106" s="584"/>
      <c r="C106" s="585"/>
      <c r="K106" s="586"/>
      <c r="V106" s="557"/>
      <c r="W106" s="557"/>
      <c r="X106" s="557"/>
      <c r="Y106" s="557"/>
      <c r="Z106" s="557"/>
      <c r="AA106" s="557"/>
      <c r="AB106" s="557"/>
      <c r="AC106" s="557"/>
      <c r="AD106" s="557"/>
      <c r="AG106" s="557"/>
      <c r="AH106" s="557"/>
      <c r="AI106" s="557"/>
      <c r="AJ106" s="557"/>
      <c r="AK106" s="1180"/>
      <c r="AL106" s="1181"/>
      <c r="AM106" s="557"/>
      <c r="AN106" s="557"/>
      <c r="BH106" s="557"/>
      <c r="BI106" s="99"/>
      <c r="BJ106" s="557"/>
      <c r="BK106" s="557"/>
      <c r="BL106" s="557"/>
      <c r="BM106" s="557"/>
      <c r="BN106" s="557"/>
      <c r="BO106" s="557"/>
      <c r="BP106" s="557"/>
      <c r="BQ106" s="557"/>
      <c r="BR106" s="557"/>
      <c r="BS106" s="99"/>
      <c r="BT106" s="557"/>
      <c r="BU106" s="557"/>
      <c r="CE106" s="557"/>
      <c r="CF106" s="557"/>
      <c r="CG106" s="557"/>
      <c r="CH106" s="557"/>
      <c r="CI106" s="557"/>
      <c r="CJ106" s="557"/>
      <c r="CK106" s="572"/>
      <c r="CL106" s="572"/>
      <c r="CM106" s="572"/>
      <c r="CN106" s="572"/>
      <c r="CO106" s="99"/>
      <c r="CP106" s="99"/>
      <c r="CQ106" s="572"/>
      <c r="CR106" s="572"/>
      <c r="CS106" s="557"/>
      <c r="CT106" s="557"/>
      <c r="CU106" s="557"/>
      <c r="CV106" s="557"/>
      <c r="CW106" s="557"/>
      <c r="CX106" s="557"/>
      <c r="CZ106" s="557"/>
      <c r="DA106" s="557"/>
      <c r="DB106" s="557"/>
      <c r="DC106" s="557"/>
      <c r="DD106" s="557"/>
      <c r="DE106" s="557"/>
      <c r="DF106" s="557"/>
      <c r="DG106" s="557"/>
      <c r="DH106" s="557"/>
      <c r="DI106" s="557"/>
      <c r="DJ106" s="557"/>
      <c r="DK106" s="557"/>
      <c r="DL106" s="557"/>
      <c r="DM106" s="557"/>
      <c r="DN106" s="557"/>
      <c r="DO106" s="557"/>
      <c r="DP106" s="557"/>
      <c r="DQ106" s="557"/>
      <c r="DR106" s="557"/>
      <c r="DS106" s="557"/>
      <c r="DT106" s="557"/>
      <c r="DU106" s="557"/>
      <c r="DV106" s="557"/>
      <c r="DW106" s="557"/>
      <c r="DX106" s="557"/>
      <c r="DY106" s="557"/>
      <c r="DZ106" s="557"/>
      <c r="EA106" s="557"/>
      <c r="EB106" s="557"/>
      <c r="EC106" s="557"/>
      <c r="ED106" s="557"/>
      <c r="EE106" s="557"/>
      <c r="EF106" s="557"/>
      <c r="EG106" s="557"/>
      <c r="EH106" s="557"/>
      <c r="EI106" s="557"/>
      <c r="EJ106" s="557"/>
      <c r="EK106" s="557"/>
      <c r="EL106" s="557"/>
      <c r="EM106" s="557"/>
      <c r="EN106" s="557"/>
      <c r="EO106" s="557"/>
      <c r="EP106" s="557"/>
      <c r="EQ106" s="557"/>
      <c r="ER106" s="557"/>
      <c r="ES106" s="557"/>
      <c r="ET106" s="557"/>
      <c r="EU106" s="557"/>
      <c r="EV106" s="557"/>
      <c r="EW106" s="557"/>
      <c r="EX106" s="557"/>
      <c r="EY106" s="557"/>
      <c r="EZ106" s="557"/>
      <c r="FA106" s="557"/>
      <c r="FB106" s="557"/>
      <c r="FC106" s="557"/>
      <c r="FD106" s="557"/>
      <c r="FE106" s="557"/>
      <c r="FF106" s="557"/>
      <c r="FG106" s="557"/>
      <c r="FH106" s="557"/>
      <c r="FI106" s="557"/>
      <c r="FJ106" s="557"/>
      <c r="FK106" s="557"/>
      <c r="FL106" s="557"/>
      <c r="FM106" s="557"/>
      <c r="FN106" s="557"/>
      <c r="FO106" s="557"/>
      <c r="FP106" s="557"/>
      <c r="FQ106" s="557"/>
      <c r="FR106" s="557"/>
      <c r="FS106" s="557"/>
      <c r="FT106" s="557"/>
      <c r="FU106" s="557"/>
      <c r="FV106" s="557"/>
      <c r="FW106" s="557"/>
      <c r="FX106" s="557"/>
      <c r="FY106" s="557"/>
      <c r="FZ106" s="557"/>
      <c r="GA106" s="557"/>
      <c r="GB106" s="557"/>
      <c r="GC106" s="557"/>
      <c r="GD106" s="557"/>
      <c r="GE106" s="557"/>
      <c r="GF106" s="557"/>
    </row>
    <row r="107" s="194" customFormat="true" ht="15" hidden="false" customHeight="true" outlineLevel="0" collapsed="false">
      <c r="A107" s="584"/>
      <c r="C107" s="585"/>
      <c r="K107" s="586"/>
      <c r="V107" s="557"/>
      <c r="W107" s="557"/>
      <c r="X107" s="557"/>
      <c r="Y107" s="557"/>
      <c r="Z107" s="557"/>
      <c r="AA107" s="557"/>
      <c r="AB107" s="557"/>
      <c r="AC107" s="557"/>
      <c r="AD107" s="557"/>
      <c r="AF107" s="557"/>
      <c r="AG107" s="557"/>
      <c r="AH107" s="557"/>
      <c r="AI107" s="557"/>
      <c r="AJ107" s="557"/>
      <c r="AK107" s="1179"/>
      <c r="AL107" s="1179"/>
      <c r="AM107" s="557"/>
      <c r="AN107" s="557"/>
      <c r="BH107" s="557"/>
      <c r="BI107" s="99"/>
      <c r="BJ107" s="557"/>
      <c r="BK107" s="557"/>
      <c r="BL107" s="557"/>
      <c r="BM107" s="557"/>
      <c r="BN107" s="557"/>
      <c r="BO107" s="557"/>
      <c r="BP107" s="557"/>
      <c r="BQ107" s="557"/>
      <c r="BS107" s="99"/>
      <c r="BT107" s="557"/>
      <c r="BU107" s="557"/>
      <c r="CE107" s="557"/>
      <c r="CF107" s="557"/>
      <c r="CG107" s="557"/>
      <c r="CH107" s="557"/>
      <c r="CI107" s="557"/>
      <c r="CJ107" s="557"/>
      <c r="CK107" s="572"/>
      <c r="CL107" s="572"/>
      <c r="CM107" s="572"/>
      <c r="CN107" s="572"/>
      <c r="CO107" s="99"/>
      <c r="CP107" s="99"/>
      <c r="CQ107" s="572"/>
      <c r="CR107" s="572"/>
      <c r="CS107" s="557"/>
      <c r="CT107" s="557"/>
      <c r="CU107" s="557"/>
      <c r="CV107" s="557"/>
      <c r="CW107" s="557"/>
      <c r="CX107" s="557"/>
      <c r="CZ107" s="557"/>
      <c r="DA107" s="557"/>
      <c r="DB107" s="557"/>
      <c r="DC107" s="557"/>
      <c r="DD107" s="557"/>
      <c r="DE107" s="557"/>
      <c r="DF107" s="557"/>
      <c r="DG107" s="557"/>
      <c r="DH107" s="557"/>
      <c r="DI107" s="557"/>
      <c r="DJ107" s="557"/>
      <c r="DK107" s="557"/>
      <c r="DL107" s="557"/>
      <c r="DM107" s="557"/>
      <c r="DN107" s="557"/>
      <c r="DO107" s="557"/>
      <c r="DP107" s="557"/>
      <c r="DQ107" s="557"/>
      <c r="DR107" s="557"/>
      <c r="DS107" s="557"/>
      <c r="DT107" s="557"/>
      <c r="DU107" s="557"/>
      <c r="DV107" s="557"/>
      <c r="DW107" s="557"/>
      <c r="DX107" s="557"/>
      <c r="DY107" s="557"/>
      <c r="DZ107" s="557"/>
      <c r="EA107" s="557"/>
      <c r="EB107" s="557"/>
      <c r="EC107" s="557"/>
      <c r="ED107" s="557"/>
      <c r="EE107" s="557"/>
      <c r="EF107" s="557"/>
      <c r="EG107" s="557"/>
      <c r="EH107" s="557"/>
      <c r="EI107" s="557"/>
      <c r="EJ107" s="557"/>
      <c r="EK107" s="557"/>
      <c r="EL107" s="557"/>
      <c r="EM107" s="557"/>
      <c r="EN107" s="557"/>
      <c r="EO107" s="557"/>
      <c r="EP107" s="557"/>
      <c r="EQ107" s="557"/>
      <c r="ER107" s="557"/>
      <c r="ES107" s="557"/>
      <c r="ET107" s="557"/>
      <c r="EU107" s="557"/>
      <c r="EV107" s="557"/>
      <c r="EW107" s="557"/>
      <c r="EX107" s="557"/>
      <c r="EY107" s="557"/>
      <c r="EZ107" s="557"/>
      <c r="FA107" s="557"/>
      <c r="FB107" s="557"/>
      <c r="FC107" s="557"/>
      <c r="FD107" s="557"/>
      <c r="FE107" s="557"/>
      <c r="FF107" s="557"/>
      <c r="FG107" s="557"/>
      <c r="FH107" s="557"/>
      <c r="FI107" s="557"/>
      <c r="FJ107" s="557"/>
      <c r="FK107" s="557"/>
      <c r="FL107" s="557"/>
      <c r="FM107" s="557"/>
      <c r="FN107" s="557"/>
      <c r="FO107" s="557"/>
      <c r="FP107" s="557"/>
      <c r="FQ107" s="557"/>
      <c r="FR107" s="557"/>
      <c r="FS107" s="557"/>
      <c r="FT107" s="557"/>
      <c r="FU107" s="557"/>
      <c r="FV107" s="557"/>
      <c r="FW107" s="557"/>
      <c r="FX107" s="557"/>
      <c r="FY107" s="557"/>
      <c r="FZ107" s="557"/>
      <c r="GA107" s="557"/>
      <c r="GB107" s="557"/>
      <c r="GC107" s="557"/>
      <c r="GD107" s="557"/>
      <c r="GE107" s="557"/>
      <c r="GF107" s="557"/>
    </row>
    <row r="108" s="194" customFormat="true" ht="15" hidden="false" customHeight="true" outlineLevel="0" collapsed="false">
      <c r="A108" s="584"/>
      <c r="C108" s="585"/>
      <c r="K108" s="586"/>
      <c r="V108" s="557"/>
      <c r="W108" s="557"/>
      <c r="X108" s="557"/>
      <c r="Y108" s="557"/>
      <c r="Z108" s="557"/>
      <c r="AA108" s="557"/>
      <c r="AB108" s="557"/>
      <c r="AC108" s="557"/>
      <c r="AD108" s="557"/>
      <c r="AF108" s="557"/>
      <c r="AG108" s="557"/>
      <c r="AH108" s="557"/>
      <c r="AI108" s="557"/>
      <c r="AJ108" s="557"/>
      <c r="AK108" s="478"/>
      <c r="AL108" s="478"/>
      <c r="AM108" s="557"/>
      <c r="AN108" s="557"/>
      <c r="BH108" s="557"/>
      <c r="BI108" s="99"/>
      <c r="BJ108" s="557"/>
      <c r="BK108" s="557"/>
      <c r="BL108" s="557"/>
      <c r="BM108" s="557"/>
      <c r="BN108" s="557"/>
      <c r="BO108" s="557"/>
      <c r="BP108" s="557"/>
      <c r="BQ108" s="557"/>
      <c r="BS108" s="99"/>
      <c r="BT108" s="557"/>
      <c r="BU108" s="557"/>
      <c r="BV108" s="1"/>
      <c r="BW108" s="1"/>
      <c r="BX108" s="1"/>
      <c r="BY108" s="1"/>
      <c r="BZ108" s="1"/>
      <c r="CA108" s="1"/>
      <c r="CB108" s="1"/>
      <c r="CC108" s="1"/>
      <c r="CE108" s="557"/>
      <c r="CF108" s="557"/>
      <c r="CG108" s="557"/>
      <c r="CH108" s="557"/>
      <c r="CI108" s="557"/>
      <c r="CJ108" s="557"/>
      <c r="CK108" s="572"/>
      <c r="CL108" s="572"/>
      <c r="CM108" s="572"/>
      <c r="CN108" s="572"/>
      <c r="CO108" s="99"/>
      <c r="CP108" s="99"/>
      <c r="CQ108" s="572"/>
      <c r="CR108" s="572"/>
      <c r="CS108" s="557"/>
      <c r="CT108" s="557"/>
      <c r="CU108" s="557"/>
      <c r="CV108" s="557"/>
      <c r="CW108" s="557"/>
      <c r="CX108" s="557"/>
      <c r="CZ108" s="557"/>
      <c r="DA108" s="557"/>
      <c r="DB108" s="557"/>
      <c r="DC108" s="557"/>
      <c r="DD108" s="557"/>
      <c r="DE108" s="557"/>
      <c r="DF108" s="557"/>
      <c r="DG108" s="557"/>
      <c r="DH108" s="557"/>
      <c r="DI108" s="557"/>
      <c r="DJ108" s="557"/>
      <c r="DK108" s="557"/>
      <c r="DL108" s="557"/>
      <c r="DM108" s="557"/>
      <c r="DN108" s="557"/>
      <c r="DO108" s="557"/>
      <c r="DP108" s="557"/>
      <c r="DQ108" s="557"/>
      <c r="DR108" s="557"/>
      <c r="DS108" s="557"/>
      <c r="DT108" s="557"/>
      <c r="DU108" s="557"/>
      <c r="DV108" s="557"/>
      <c r="DW108" s="557"/>
      <c r="DX108" s="557"/>
      <c r="DY108" s="557"/>
      <c r="DZ108" s="557"/>
      <c r="EA108" s="557"/>
      <c r="EB108" s="557"/>
      <c r="EC108" s="557"/>
      <c r="ED108" s="557"/>
      <c r="EE108" s="557"/>
      <c r="EF108" s="557"/>
      <c r="EG108" s="557"/>
      <c r="EH108" s="557"/>
      <c r="EI108" s="557"/>
      <c r="EJ108" s="557"/>
      <c r="EK108" s="557"/>
      <c r="EL108" s="557"/>
      <c r="EM108" s="557"/>
      <c r="EN108" s="557"/>
      <c r="EO108" s="557"/>
      <c r="EP108" s="557"/>
      <c r="EQ108" s="557"/>
      <c r="ER108" s="557"/>
      <c r="ES108" s="557"/>
      <c r="ET108" s="557"/>
      <c r="EU108" s="557"/>
      <c r="EV108" s="557"/>
      <c r="EW108" s="557"/>
      <c r="EX108" s="557"/>
      <c r="EY108" s="557"/>
      <c r="EZ108" s="557"/>
      <c r="FA108" s="557"/>
      <c r="FB108" s="557"/>
      <c r="FC108" s="557"/>
      <c r="FD108" s="557"/>
      <c r="FE108" s="557"/>
      <c r="FF108" s="557"/>
      <c r="FG108" s="557"/>
      <c r="FH108" s="557"/>
      <c r="FI108" s="557"/>
      <c r="FJ108" s="557"/>
      <c r="FK108" s="557"/>
      <c r="FL108" s="557"/>
      <c r="FM108" s="557"/>
      <c r="FN108" s="557"/>
      <c r="FO108" s="557"/>
      <c r="FP108" s="557"/>
      <c r="FQ108" s="557"/>
      <c r="FR108" s="557"/>
      <c r="FS108" s="557"/>
      <c r="FT108" s="557"/>
      <c r="FU108" s="557"/>
      <c r="FV108" s="557"/>
      <c r="FW108" s="557"/>
      <c r="FX108" s="557"/>
      <c r="FY108" s="557"/>
      <c r="FZ108" s="557"/>
      <c r="GA108" s="557"/>
      <c r="GB108" s="557"/>
      <c r="GC108" s="557"/>
      <c r="GD108" s="557"/>
      <c r="GE108" s="557"/>
      <c r="GF108" s="557"/>
    </row>
    <row r="109" s="194" customFormat="true" ht="15" hidden="false" customHeight="true" outlineLevel="0" collapsed="false">
      <c r="A109" s="584"/>
      <c r="C109" s="585"/>
      <c r="K109" s="586"/>
      <c r="V109" s="557"/>
      <c r="W109" s="557"/>
      <c r="X109" s="557"/>
      <c r="Y109" s="557"/>
      <c r="Z109" s="557"/>
      <c r="AA109" s="557"/>
      <c r="AB109" s="557"/>
      <c r="AC109" s="557"/>
      <c r="AD109" s="557"/>
      <c r="AE109" s="557"/>
      <c r="AF109" s="557"/>
      <c r="AG109" s="557"/>
      <c r="AH109" s="557"/>
      <c r="AI109" s="557"/>
      <c r="AJ109" s="557"/>
      <c r="AK109" s="638"/>
      <c r="AL109" s="638"/>
      <c r="AM109" s="557"/>
      <c r="AN109" s="557"/>
      <c r="BD109" s="557"/>
      <c r="BE109" s="557"/>
      <c r="BF109" s="557"/>
      <c r="BH109" s="557"/>
      <c r="BI109" s="478"/>
      <c r="BJ109" s="557"/>
      <c r="BK109" s="557"/>
      <c r="BL109" s="557"/>
      <c r="BM109" s="557"/>
      <c r="BN109" s="557"/>
      <c r="BO109" s="557"/>
      <c r="BP109" s="557"/>
      <c r="BQ109" s="557"/>
      <c r="BS109" s="99"/>
      <c r="BT109" s="557"/>
      <c r="BU109" s="557"/>
      <c r="BV109" s="1"/>
      <c r="BW109" s="1"/>
      <c r="BX109" s="1"/>
      <c r="BY109" s="1"/>
      <c r="BZ109" s="1"/>
      <c r="CA109" s="1"/>
      <c r="CB109" s="1"/>
      <c r="CC109" s="1"/>
      <c r="CE109" s="557"/>
      <c r="CF109" s="557"/>
      <c r="CG109" s="557"/>
      <c r="CH109" s="557"/>
      <c r="CI109" s="557"/>
      <c r="CJ109" s="557"/>
      <c r="CK109" s="572"/>
      <c r="CL109" s="572"/>
      <c r="CM109" s="572"/>
      <c r="CN109" s="572"/>
      <c r="CO109" s="99"/>
      <c r="CP109" s="99"/>
      <c r="CZ109" s="557"/>
      <c r="DA109" s="557"/>
      <c r="DB109" s="557"/>
      <c r="DC109" s="557"/>
      <c r="DD109" s="557"/>
      <c r="DE109" s="557"/>
      <c r="DF109" s="557"/>
      <c r="DG109" s="557"/>
      <c r="DH109" s="557"/>
      <c r="DI109" s="557"/>
      <c r="DJ109" s="557"/>
      <c r="DK109" s="557"/>
      <c r="DL109" s="557"/>
      <c r="DM109" s="557"/>
      <c r="DN109" s="557"/>
      <c r="DO109" s="557"/>
      <c r="DP109" s="557"/>
      <c r="DQ109" s="557"/>
      <c r="DR109" s="557"/>
      <c r="DS109" s="557"/>
      <c r="DT109" s="557"/>
      <c r="DU109" s="557"/>
      <c r="DV109" s="557"/>
      <c r="DW109" s="557"/>
      <c r="DX109" s="557"/>
      <c r="DY109" s="557"/>
      <c r="DZ109" s="557"/>
      <c r="EA109" s="557"/>
      <c r="EB109" s="557"/>
      <c r="EC109" s="557"/>
      <c r="ED109" s="557"/>
      <c r="EE109" s="557"/>
      <c r="EF109" s="557"/>
      <c r="EG109" s="557"/>
      <c r="EH109" s="557"/>
      <c r="EI109" s="557"/>
      <c r="EJ109" s="557"/>
      <c r="EK109" s="557"/>
      <c r="EL109" s="557"/>
      <c r="EM109" s="557"/>
      <c r="EN109" s="557"/>
      <c r="EO109" s="557"/>
      <c r="EP109" s="557"/>
      <c r="EQ109" s="557"/>
      <c r="ER109" s="557"/>
      <c r="ES109" s="557"/>
      <c r="ET109" s="557"/>
      <c r="EU109" s="557"/>
      <c r="EV109" s="557"/>
      <c r="EW109" s="557"/>
      <c r="EX109" s="557"/>
      <c r="EY109" s="557"/>
      <c r="EZ109" s="557"/>
      <c r="FA109" s="557"/>
      <c r="FB109" s="557"/>
      <c r="FC109" s="557"/>
      <c r="FD109" s="557"/>
      <c r="FE109" s="557"/>
      <c r="FF109" s="557"/>
      <c r="FG109" s="557"/>
      <c r="FH109" s="557"/>
      <c r="FI109" s="557"/>
      <c r="FJ109" s="557"/>
      <c r="FK109" s="557"/>
      <c r="FL109" s="557"/>
      <c r="FM109" s="557"/>
      <c r="FN109" s="557"/>
      <c r="FO109" s="557"/>
      <c r="FP109" s="557"/>
      <c r="FQ109" s="557"/>
      <c r="FR109" s="557"/>
      <c r="FS109" s="557"/>
      <c r="FT109" s="557"/>
      <c r="FU109" s="557"/>
      <c r="FV109" s="557"/>
      <c r="FW109" s="557"/>
      <c r="FX109" s="557"/>
      <c r="FY109" s="557"/>
      <c r="FZ109" s="557"/>
      <c r="GA109" s="557"/>
      <c r="GB109" s="557"/>
      <c r="GC109" s="557"/>
      <c r="GD109" s="557"/>
      <c r="GE109" s="557"/>
      <c r="GF109" s="557"/>
    </row>
    <row r="110" s="194" customFormat="true" ht="15" hidden="false" customHeight="true" outlineLevel="0" collapsed="false">
      <c r="A110" s="584"/>
      <c r="C110" s="585"/>
      <c r="K110" s="586"/>
      <c r="L110" s="1"/>
      <c r="M110" s="1"/>
      <c r="N110" s="1"/>
      <c r="O110" s="1"/>
      <c r="P110" s="1"/>
      <c r="Q110" s="1"/>
      <c r="R110" s="1"/>
      <c r="V110" s="557"/>
      <c r="W110" s="557"/>
      <c r="X110" s="557"/>
      <c r="Y110" s="557"/>
      <c r="Z110" s="557"/>
      <c r="AA110" s="557"/>
      <c r="AB110" s="557"/>
      <c r="AC110" s="557"/>
      <c r="AD110" s="557"/>
      <c r="AE110" s="557"/>
      <c r="AF110" s="557"/>
      <c r="AG110" s="557"/>
      <c r="AH110" s="557"/>
      <c r="AI110" s="557"/>
      <c r="AJ110" s="557"/>
      <c r="AK110" s="1180"/>
      <c r="AL110" s="1181"/>
      <c r="AM110" s="557"/>
      <c r="AN110" s="557"/>
      <c r="AO110" s="1"/>
      <c r="AP110" s="1"/>
      <c r="AQ110" s="4"/>
      <c r="AR110" s="5"/>
      <c r="AS110" s="1"/>
      <c r="AT110" s="1"/>
      <c r="AU110" s="1"/>
      <c r="AV110" s="1067"/>
      <c r="AW110" s="1067"/>
      <c r="AX110" s="1067"/>
      <c r="AY110" s="1182"/>
      <c r="AZ110" s="1067"/>
      <c r="BA110" s="1067"/>
      <c r="BB110" s="1183"/>
      <c r="BC110" s="672"/>
      <c r="BD110" s="557"/>
      <c r="BE110" s="557"/>
      <c r="BF110" s="557"/>
      <c r="BH110" s="557"/>
      <c r="BI110" s="478"/>
      <c r="BJ110" s="557"/>
      <c r="BK110" s="557"/>
      <c r="BL110" s="557"/>
      <c r="BM110" s="557"/>
      <c r="BN110" s="557"/>
      <c r="BO110" s="557"/>
      <c r="BP110" s="557"/>
      <c r="BQ110" s="557"/>
      <c r="BR110" s="557"/>
      <c r="BS110" s="99"/>
      <c r="BT110" s="557"/>
      <c r="BU110" s="557"/>
      <c r="BV110" s="1"/>
      <c r="BW110" s="1"/>
      <c r="BX110" s="1"/>
      <c r="BY110" s="1"/>
      <c r="BZ110" s="1"/>
      <c r="CA110" s="1"/>
      <c r="CB110" s="1"/>
      <c r="CC110" s="1"/>
      <c r="CE110" s="557"/>
      <c r="CF110" s="557"/>
      <c r="CG110" s="557"/>
      <c r="CH110" s="557"/>
      <c r="CI110" s="557"/>
      <c r="CJ110" s="557"/>
      <c r="CK110" s="572"/>
      <c r="CL110" s="572"/>
      <c r="CM110" s="572"/>
      <c r="CN110" s="572"/>
      <c r="CO110" s="99"/>
      <c r="CP110" s="99"/>
      <c r="CZ110" s="557"/>
      <c r="DA110" s="557"/>
      <c r="DB110" s="557"/>
      <c r="DC110" s="557"/>
      <c r="DD110" s="557"/>
      <c r="DE110" s="557"/>
      <c r="DF110" s="557"/>
      <c r="DG110" s="557"/>
      <c r="DH110" s="557"/>
      <c r="DI110" s="557"/>
      <c r="DJ110" s="557"/>
      <c r="DK110" s="557"/>
      <c r="DL110" s="557"/>
      <c r="DM110" s="557"/>
      <c r="DN110" s="557"/>
      <c r="DO110" s="557"/>
      <c r="DP110" s="557"/>
      <c r="DQ110" s="557"/>
      <c r="DR110" s="557"/>
      <c r="DS110" s="557"/>
      <c r="DT110" s="557"/>
      <c r="DU110" s="557"/>
      <c r="DV110" s="557"/>
      <c r="DW110" s="557"/>
      <c r="DX110" s="557"/>
      <c r="DY110" s="557"/>
      <c r="DZ110" s="557"/>
      <c r="EA110" s="557"/>
      <c r="EB110" s="557"/>
      <c r="EC110" s="557"/>
      <c r="ED110" s="557"/>
      <c r="EE110" s="557"/>
      <c r="EF110" s="557"/>
      <c r="EG110" s="557"/>
      <c r="EH110" s="557"/>
      <c r="EI110" s="557"/>
      <c r="EJ110" s="557"/>
      <c r="EK110" s="557"/>
      <c r="EL110" s="557"/>
      <c r="EM110" s="557"/>
      <c r="EN110" s="557"/>
      <c r="EO110" s="557"/>
      <c r="EP110" s="557"/>
      <c r="EQ110" s="557"/>
      <c r="ER110" s="557"/>
      <c r="ES110" s="557"/>
      <c r="ET110" s="557"/>
      <c r="EU110" s="557"/>
      <c r="EV110" s="557"/>
      <c r="EW110" s="557"/>
      <c r="EX110" s="557"/>
      <c r="EY110" s="557"/>
      <c r="EZ110" s="557"/>
      <c r="FA110" s="557"/>
      <c r="FB110" s="557"/>
      <c r="FC110" s="557"/>
      <c r="FD110" s="557"/>
      <c r="FE110" s="557"/>
      <c r="FF110" s="557"/>
      <c r="FG110" s="557"/>
      <c r="FH110" s="557"/>
      <c r="FI110" s="557"/>
      <c r="FJ110" s="557"/>
      <c r="FK110" s="557"/>
      <c r="FL110" s="557"/>
      <c r="FM110" s="557"/>
      <c r="FN110" s="557"/>
      <c r="FO110" s="557"/>
      <c r="FP110" s="557"/>
      <c r="FQ110" s="557"/>
      <c r="FR110" s="557"/>
      <c r="FS110" s="557"/>
      <c r="FT110" s="557"/>
      <c r="FU110" s="557"/>
      <c r="FV110" s="557"/>
      <c r="FW110" s="557"/>
      <c r="FX110" s="557"/>
      <c r="FY110" s="557"/>
      <c r="FZ110" s="557"/>
      <c r="GA110" s="557"/>
      <c r="GB110" s="557"/>
      <c r="GC110" s="557"/>
      <c r="GD110" s="557"/>
      <c r="GE110" s="557"/>
      <c r="GF110" s="557"/>
    </row>
    <row r="111" s="194" customFormat="true" ht="15" hidden="false" customHeight="true" outlineLevel="0" collapsed="false">
      <c r="A111" s="321"/>
      <c r="B111" s="1"/>
      <c r="C111" s="2"/>
      <c r="D111" s="1"/>
      <c r="E111" s="1"/>
      <c r="F111" s="1"/>
      <c r="G111" s="1"/>
      <c r="H111" s="1"/>
      <c r="K111" s="586"/>
      <c r="L111" s="1"/>
      <c r="M111" s="1"/>
      <c r="N111" s="1"/>
      <c r="O111" s="1"/>
      <c r="P111" s="1"/>
      <c r="Q111" s="1"/>
      <c r="R111" s="1"/>
      <c r="S111" s="1"/>
      <c r="V111" s="557"/>
      <c r="W111" s="557"/>
      <c r="X111" s="557"/>
      <c r="Y111" s="557"/>
      <c r="Z111" s="557"/>
      <c r="AA111" s="557"/>
      <c r="AB111" s="557"/>
      <c r="AC111" s="557"/>
      <c r="AD111" s="557"/>
      <c r="AE111" s="557"/>
      <c r="AF111" s="557"/>
      <c r="AG111" s="557"/>
      <c r="AH111" s="557"/>
      <c r="AI111" s="557"/>
      <c r="AJ111" s="557"/>
      <c r="AK111" s="1180"/>
      <c r="AL111" s="1181"/>
      <c r="AM111" s="557"/>
      <c r="AN111" s="557"/>
      <c r="AO111" s="1"/>
      <c r="AP111" s="1"/>
      <c r="AQ111" s="4"/>
      <c r="AR111" s="5"/>
      <c r="AS111" s="1"/>
      <c r="AT111" s="1"/>
      <c r="AU111" s="1"/>
      <c r="AV111" s="1067"/>
      <c r="AW111" s="1067"/>
      <c r="AX111" s="1067"/>
      <c r="AY111" s="572"/>
      <c r="AZ111" s="572"/>
      <c r="BA111" s="572"/>
      <c r="BB111" s="1184"/>
      <c r="BC111" s="1130"/>
      <c r="BD111" s="557"/>
      <c r="BE111" s="557"/>
      <c r="BF111" s="557"/>
      <c r="BH111" s="557"/>
      <c r="BI111" s="478"/>
      <c r="BJ111" s="557"/>
      <c r="BK111" s="557"/>
      <c r="BL111" s="557"/>
      <c r="BM111" s="557"/>
      <c r="BN111" s="557"/>
      <c r="BO111" s="557"/>
      <c r="BP111" s="557"/>
      <c r="BQ111" s="557"/>
      <c r="BR111" s="557"/>
      <c r="BS111" s="99"/>
      <c r="BT111" s="557"/>
      <c r="BU111" s="557"/>
      <c r="BV111" s="1"/>
      <c r="BW111" s="1"/>
      <c r="BX111" s="1"/>
      <c r="BY111" s="1"/>
      <c r="BZ111" s="1"/>
      <c r="CA111" s="1"/>
      <c r="CB111" s="1"/>
      <c r="CC111" s="1"/>
      <c r="CE111" s="557"/>
      <c r="CF111" s="557"/>
      <c r="CG111" s="557"/>
      <c r="CH111" s="557"/>
      <c r="CI111" s="557"/>
      <c r="CJ111" s="557"/>
      <c r="CK111" s="572"/>
      <c r="CL111" s="572"/>
      <c r="CM111" s="572"/>
      <c r="CN111" s="572"/>
      <c r="CO111" s="99"/>
      <c r="CP111" s="478"/>
      <c r="CZ111" s="557"/>
      <c r="DA111" s="557"/>
      <c r="DB111" s="557"/>
      <c r="DC111" s="557"/>
      <c r="DD111" s="557"/>
      <c r="DE111" s="557"/>
      <c r="DF111" s="557"/>
      <c r="DG111" s="557"/>
      <c r="DH111" s="557"/>
      <c r="DI111" s="557"/>
      <c r="DJ111" s="557"/>
      <c r="DK111" s="557"/>
      <c r="DL111" s="557"/>
      <c r="DM111" s="557"/>
      <c r="DN111" s="557"/>
      <c r="DO111" s="557"/>
      <c r="DP111" s="557"/>
      <c r="DQ111" s="557"/>
      <c r="DR111" s="557"/>
      <c r="DS111" s="557"/>
      <c r="DT111" s="557"/>
      <c r="DU111" s="557"/>
      <c r="DV111" s="557"/>
      <c r="DW111" s="557"/>
      <c r="DX111" s="557"/>
      <c r="DY111" s="557"/>
      <c r="DZ111" s="557"/>
      <c r="EA111" s="557"/>
      <c r="EB111" s="557"/>
      <c r="EC111" s="557"/>
      <c r="ED111" s="557"/>
      <c r="EE111" s="557"/>
      <c r="EF111" s="557"/>
      <c r="EG111" s="557"/>
      <c r="EH111" s="557"/>
      <c r="EI111" s="557"/>
      <c r="EJ111" s="557"/>
      <c r="EK111" s="557"/>
      <c r="EL111" s="557"/>
      <c r="EM111" s="557"/>
      <c r="EN111" s="557"/>
      <c r="EO111" s="557"/>
      <c r="EP111" s="557"/>
      <c r="EQ111" s="557"/>
      <c r="ER111" s="557"/>
      <c r="ES111" s="557"/>
      <c r="ET111" s="557"/>
      <c r="EU111" s="557"/>
      <c r="EV111" s="557"/>
      <c r="EW111" s="557"/>
      <c r="EX111" s="557"/>
      <c r="EY111" s="557"/>
      <c r="EZ111" s="557"/>
      <c r="FA111" s="557"/>
      <c r="FB111" s="557"/>
      <c r="FC111" s="557"/>
      <c r="FD111" s="557"/>
      <c r="FE111" s="557"/>
      <c r="FF111" s="557"/>
      <c r="FG111" s="557"/>
      <c r="FH111" s="557"/>
      <c r="FI111" s="557"/>
      <c r="FJ111" s="557"/>
      <c r="FK111" s="557"/>
      <c r="FL111" s="557"/>
      <c r="FM111" s="557"/>
      <c r="FN111" s="557"/>
      <c r="FO111" s="557"/>
      <c r="FP111" s="557"/>
      <c r="FQ111" s="557"/>
      <c r="FR111" s="557"/>
      <c r="FS111" s="557"/>
      <c r="FT111" s="557"/>
      <c r="FU111" s="557"/>
      <c r="FV111" s="557"/>
      <c r="FW111" s="557"/>
      <c r="FX111" s="557"/>
      <c r="FY111" s="557"/>
      <c r="FZ111" s="557"/>
      <c r="GA111" s="557"/>
      <c r="GB111" s="557"/>
      <c r="GC111" s="557"/>
      <c r="GD111" s="557"/>
      <c r="GE111" s="557"/>
      <c r="GF111" s="557"/>
    </row>
    <row r="112" s="194" customFormat="true" ht="15" hidden="false" customHeight="true" outlineLevel="0" collapsed="false">
      <c r="A112" s="321"/>
      <c r="B112" s="1"/>
      <c r="C112" s="2"/>
      <c r="D112" s="1"/>
      <c r="E112" s="1"/>
      <c r="F112" s="1"/>
      <c r="G112" s="1"/>
      <c r="H112" s="1"/>
      <c r="K112" s="1"/>
      <c r="L112" s="1"/>
      <c r="M112" s="1"/>
      <c r="N112" s="1"/>
      <c r="O112" s="1"/>
      <c r="P112" s="1"/>
      <c r="Q112" s="1"/>
      <c r="R112" s="1"/>
      <c r="S112" s="1"/>
      <c r="U112" s="1"/>
      <c r="V112" s="557"/>
      <c r="W112" s="557"/>
      <c r="X112" s="557"/>
      <c r="Y112" s="557"/>
      <c r="Z112" s="557"/>
      <c r="AA112" s="557"/>
      <c r="AB112" s="557"/>
      <c r="AC112" s="557"/>
      <c r="AD112" s="557"/>
      <c r="AE112" s="557"/>
      <c r="AF112" s="557"/>
      <c r="AG112" s="557"/>
      <c r="AH112" s="557"/>
      <c r="AI112" s="557"/>
      <c r="AJ112" s="557"/>
      <c r="AK112" s="1180"/>
      <c r="AL112" s="1181"/>
      <c r="AM112" s="557"/>
      <c r="AN112" s="557"/>
      <c r="AO112" s="1"/>
      <c r="AP112" s="1"/>
      <c r="AQ112" s="4"/>
      <c r="AR112" s="5"/>
      <c r="AS112" s="1"/>
      <c r="AT112" s="1"/>
      <c r="AU112" s="1"/>
      <c r="AV112" s="1182"/>
      <c r="AW112" s="1182"/>
      <c r="AX112" s="1182"/>
      <c r="AY112" s="572"/>
      <c r="AZ112" s="572"/>
      <c r="BA112" s="572"/>
      <c r="BB112" s="1184"/>
      <c r="BC112" s="1130"/>
      <c r="BD112" s="557"/>
      <c r="BE112" s="557"/>
      <c r="BF112" s="557"/>
      <c r="BH112" s="557"/>
      <c r="BI112" s="557"/>
      <c r="BJ112" s="557"/>
      <c r="BK112" s="557"/>
      <c r="BL112" s="557"/>
      <c r="BM112" s="557"/>
      <c r="BN112" s="557"/>
      <c r="BO112" s="557"/>
      <c r="BP112" s="557"/>
      <c r="BQ112" s="557"/>
      <c r="BR112" s="557"/>
      <c r="BS112" s="99"/>
      <c r="BT112" s="557"/>
      <c r="BU112" s="557"/>
      <c r="BV112" s="557"/>
      <c r="BW112" s="557"/>
      <c r="BX112" s="557"/>
      <c r="BY112" s="557"/>
      <c r="BZ112" s="557"/>
      <c r="CA112" s="557"/>
      <c r="CB112" s="557"/>
      <c r="CC112" s="557"/>
      <c r="CE112" s="557"/>
      <c r="CF112" s="557"/>
      <c r="CG112" s="557"/>
      <c r="CH112" s="557"/>
      <c r="CI112" s="557"/>
      <c r="CJ112" s="557"/>
      <c r="CK112" s="572"/>
      <c r="CL112" s="572"/>
      <c r="CM112" s="572"/>
      <c r="CN112" s="572"/>
      <c r="CO112" s="99"/>
      <c r="CP112" s="478"/>
      <c r="CQ112" s="572"/>
      <c r="CR112" s="572"/>
      <c r="CS112" s="557"/>
      <c r="CT112" s="557"/>
      <c r="CU112" s="557"/>
      <c r="CV112" s="557"/>
      <c r="CW112" s="557"/>
      <c r="CX112" s="557"/>
      <c r="CZ112" s="557"/>
      <c r="DA112" s="557"/>
      <c r="DB112" s="557"/>
      <c r="DC112" s="557"/>
      <c r="DD112" s="557"/>
      <c r="DE112" s="557"/>
      <c r="DF112" s="557"/>
      <c r="DG112" s="557"/>
      <c r="DH112" s="557"/>
      <c r="DI112" s="557"/>
      <c r="DJ112" s="557"/>
      <c r="DK112" s="557"/>
      <c r="DL112" s="557"/>
      <c r="DM112" s="557"/>
      <c r="DN112" s="557"/>
      <c r="DO112" s="557"/>
      <c r="DP112" s="557"/>
      <c r="DQ112" s="557"/>
      <c r="DR112" s="557"/>
      <c r="DS112" s="557"/>
      <c r="DT112" s="557"/>
      <c r="DU112" s="557"/>
      <c r="DV112" s="557"/>
      <c r="DW112" s="557"/>
      <c r="DX112" s="557"/>
      <c r="DY112" s="557"/>
      <c r="DZ112" s="557"/>
      <c r="EA112" s="557"/>
      <c r="EB112" s="557"/>
      <c r="EC112" s="557"/>
      <c r="ED112" s="557"/>
      <c r="EE112" s="557"/>
      <c r="EF112" s="557"/>
      <c r="EG112" s="557"/>
      <c r="EH112" s="557"/>
      <c r="EI112" s="557"/>
      <c r="EJ112" s="557"/>
      <c r="EK112" s="557"/>
      <c r="EL112" s="557"/>
      <c r="EM112" s="557"/>
      <c r="EN112" s="557"/>
      <c r="EO112" s="557"/>
      <c r="EP112" s="557"/>
      <c r="EQ112" s="557"/>
      <c r="ER112" s="557"/>
      <c r="ES112" s="557"/>
      <c r="ET112" s="557"/>
      <c r="EU112" s="557"/>
      <c r="EV112" s="557"/>
      <c r="EW112" s="557"/>
      <c r="EX112" s="557"/>
      <c r="EY112" s="557"/>
      <c r="EZ112" s="557"/>
      <c r="FA112" s="557"/>
      <c r="FB112" s="557"/>
      <c r="FC112" s="557"/>
      <c r="FD112" s="557"/>
      <c r="FE112" s="557"/>
      <c r="FF112" s="557"/>
      <c r="FG112" s="557"/>
      <c r="FH112" s="557"/>
      <c r="FI112" s="557"/>
      <c r="FJ112" s="557"/>
      <c r="FK112" s="557"/>
      <c r="FL112" s="557"/>
      <c r="FM112" s="557"/>
      <c r="FN112" s="557"/>
      <c r="FO112" s="557"/>
      <c r="FP112" s="557"/>
      <c r="FQ112" s="557"/>
      <c r="FR112" s="557"/>
      <c r="FS112" s="557"/>
      <c r="FT112" s="557"/>
      <c r="FU112" s="557"/>
      <c r="FV112" s="557"/>
      <c r="FW112" s="557"/>
      <c r="FX112" s="557"/>
      <c r="FY112" s="557"/>
      <c r="FZ112" s="557"/>
      <c r="GA112" s="557"/>
      <c r="GB112" s="557"/>
      <c r="GC112" s="557"/>
      <c r="GD112" s="557"/>
      <c r="GE112" s="557"/>
      <c r="GF112" s="557"/>
    </row>
    <row r="113" s="194" customFormat="true" ht="15" hidden="false" customHeight="true" outlineLevel="0" collapsed="false">
      <c r="A113" s="321"/>
      <c r="B113" s="1"/>
      <c r="C113" s="2"/>
      <c r="D113" s="1"/>
      <c r="E113" s="1"/>
      <c r="F113" s="1"/>
      <c r="G113" s="1"/>
      <c r="H113" s="1"/>
      <c r="K113" s="1"/>
      <c r="L113" s="1"/>
      <c r="M113" s="1"/>
      <c r="N113" s="1"/>
      <c r="O113" s="1"/>
      <c r="P113" s="1"/>
      <c r="Q113" s="1"/>
      <c r="R113" s="1"/>
      <c r="S113" s="1"/>
      <c r="T113" s="1"/>
      <c r="U113" s="1"/>
      <c r="V113" s="557"/>
      <c r="W113" s="557"/>
      <c r="X113" s="557"/>
      <c r="Y113" s="557"/>
      <c r="Z113" s="557"/>
      <c r="AA113" s="557"/>
      <c r="AB113" s="557"/>
      <c r="AC113" s="557"/>
      <c r="AD113" s="557"/>
      <c r="AE113" s="557"/>
      <c r="AF113" s="557"/>
      <c r="AG113" s="557"/>
      <c r="AH113" s="557"/>
      <c r="AI113" s="557"/>
      <c r="AJ113" s="557"/>
      <c r="AK113" s="1179"/>
      <c r="AL113" s="1179"/>
      <c r="AM113" s="557"/>
      <c r="AN113" s="557"/>
      <c r="AO113" s="1"/>
      <c r="AP113" s="1"/>
      <c r="AQ113" s="4"/>
      <c r="AR113" s="5"/>
      <c r="AS113" s="1"/>
      <c r="AT113" s="1"/>
      <c r="AU113" s="1"/>
      <c r="AV113" s="557"/>
      <c r="AW113" s="557"/>
      <c r="AX113" s="572"/>
      <c r="AY113" s="572"/>
      <c r="AZ113" s="572"/>
      <c r="BA113" s="572"/>
      <c r="BB113" s="1184"/>
      <c r="BC113" s="1130"/>
      <c r="BD113" s="557"/>
      <c r="BE113" s="557"/>
      <c r="BF113" s="557"/>
      <c r="BH113" s="557"/>
      <c r="BI113" s="557"/>
      <c r="BJ113" s="557"/>
      <c r="BK113" s="557"/>
      <c r="BL113" s="557"/>
      <c r="BM113" s="557"/>
      <c r="BN113" s="557"/>
      <c r="BO113" s="557"/>
      <c r="BP113" s="557"/>
      <c r="BQ113" s="557"/>
      <c r="BR113" s="557"/>
      <c r="BS113" s="99"/>
      <c r="BT113" s="557"/>
      <c r="BU113" s="557"/>
      <c r="BV113" s="557"/>
      <c r="BW113" s="557"/>
      <c r="BX113" s="557"/>
      <c r="BY113" s="557"/>
      <c r="BZ113" s="557"/>
      <c r="CA113" s="557"/>
      <c r="CB113" s="557"/>
      <c r="CC113" s="557"/>
      <c r="CE113" s="557"/>
      <c r="CF113" s="557"/>
      <c r="CG113" s="557"/>
      <c r="CH113" s="557"/>
      <c r="CI113" s="557"/>
      <c r="CJ113" s="557"/>
      <c r="CK113" s="572"/>
      <c r="CL113" s="572"/>
      <c r="CM113" s="572"/>
      <c r="CN113" s="572"/>
      <c r="CO113" s="99"/>
      <c r="CP113" s="478"/>
      <c r="CQ113" s="572"/>
      <c r="CR113" s="572"/>
      <c r="CS113" s="557"/>
      <c r="CT113" s="557"/>
      <c r="CU113" s="557"/>
      <c r="CV113" s="557"/>
      <c r="CW113" s="557"/>
      <c r="CX113" s="557"/>
      <c r="CZ113" s="557"/>
      <c r="DA113" s="557"/>
      <c r="DB113" s="557"/>
      <c r="DC113" s="557"/>
      <c r="DD113" s="557"/>
      <c r="DE113" s="557"/>
      <c r="DF113" s="557"/>
      <c r="DG113" s="557"/>
      <c r="DH113" s="557"/>
      <c r="DI113" s="557"/>
      <c r="DJ113" s="557"/>
      <c r="DK113" s="557"/>
      <c r="DL113" s="557"/>
      <c r="DM113" s="557"/>
      <c r="DN113" s="557"/>
      <c r="DO113" s="557"/>
      <c r="DP113" s="557"/>
      <c r="DQ113" s="557"/>
      <c r="DR113" s="557"/>
      <c r="DS113" s="557"/>
      <c r="DT113" s="557"/>
      <c r="DU113" s="557"/>
      <c r="DV113" s="557"/>
      <c r="DW113" s="557"/>
      <c r="DX113" s="557"/>
      <c r="DY113" s="557"/>
      <c r="DZ113" s="557"/>
      <c r="EA113" s="557"/>
      <c r="EB113" s="557"/>
      <c r="EC113" s="557"/>
      <c r="ED113" s="557"/>
      <c r="EE113" s="557"/>
      <c r="EF113" s="557"/>
      <c r="EG113" s="557"/>
      <c r="EH113" s="557"/>
      <c r="EI113" s="557"/>
      <c r="EJ113" s="557"/>
      <c r="EK113" s="557"/>
      <c r="EL113" s="557"/>
      <c r="EM113" s="557"/>
      <c r="EN113" s="557"/>
      <c r="EO113" s="557"/>
      <c r="EP113" s="557"/>
      <c r="EQ113" s="557"/>
      <c r="ER113" s="557"/>
      <c r="ES113" s="557"/>
      <c r="ET113" s="557"/>
      <c r="EU113" s="557"/>
      <c r="EV113" s="557"/>
      <c r="EW113" s="557"/>
      <c r="EX113" s="557"/>
      <c r="EY113" s="557"/>
      <c r="EZ113" s="557"/>
      <c r="FA113" s="557"/>
      <c r="FB113" s="557"/>
      <c r="FC113" s="557"/>
      <c r="FD113" s="557"/>
      <c r="FE113" s="557"/>
      <c r="FF113" s="557"/>
      <c r="FG113" s="557"/>
      <c r="FH113" s="557"/>
      <c r="FI113" s="557"/>
      <c r="FJ113" s="557"/>
      <c r="FK113" s="557"/>
      <c r="FL113" s="557"/>
      <c r="FM113" s="557"/>
      <c r="FN113" s="557"/>
      <c r="FO113" s="557"/>
      <c r="FP113" s="557"/>
      <c r="FQ113" s="557"/>
      <c r="FR113" s="557"/>
      <c r="FS113" s="557"/>
      <c r="FT113" s="557"/>
      <c r="FU113" s="557"/>
      <c r="FV113" s="557"/>
      <c r="FW113" s="557"/>
      <c r="FX113" s="557"/>
      <c r="FY113" s="557"/>
      <c r="FZ113" s="557"/>
      <c r="GA113" s="557"/>
      <c r="GB113" s="557"/>
      <c r="GC113" s="557"/>
      <c r="GD113" s="557"/>
      <c r="GE113" s="557"/>
      <c r="GF113" s="557"/>
    </row>
    <row r="114" s="194" customFormat="true" ht="15" hidden="false" customHeight="true" outlineLevel="0" collapsed="false">
      <c r="A114" s="321"/>
      <c r="B114" s="1"/>
      <c r="C114" s="2"/>
      <c r="D114" s="1"/>
      <c r="E114" s="1"/>
      <c r="F114" s="1"/>
      <c r="G114" s="1"/>
      <c r="H114" s="1"/>
      <c r="K114" s="1"/>
      <c r="L114" s="1"/>
      <c r="M114" s="1"/>
      <c r="N114" s="1"/>
      <c r="O114" s="1"/>
      <c r="P114" s="1"/>
      <c r="Q114" s="1"/>
      <c r="R114" s="1"/>
      <c r="S114" s="1"/>
      <c r="T114" s="1"/>
      <c r="U114" s="1"/>
      <c r="V114" s="557"/>
      <c r="W114" s="557"/>
      <c r="X114" s="557"/>
      <c r="Y114" s="557"/>
      <c r="Z114" s="557"/>
      <c r="AA114" s="557"/>
      <c r="AB114" s="557"/>
      <c r="AC114" s="557"/>
      <c r="AD114" s="557"/>
      <c r="AE114" s="557"/>
      <c r="AF114" s="557"/>
      <c r="AG114" s="557"/>
      <c r="AH114" s="557"/>
      <c r="AI114" s="557"/>
      <c r="AJ114" s="557"/>
      <c r="AM114" s="557"/>
      <c r="AN114" s="557"/>
      <c r="AO114" s="1"/>
      <c r="AP114" s="1"/>
      <c r="AQ114" s="4"/>
      <c r="AV114" s="557"/>
      <c r="AW114" s="557"/>
      <c r="AX114" s="572"/>
      <c r="AY114" s="1067"/>
      <c r="AZ114" s="1067"/>
      <c r="BA114" s="1067"/>
      <c r="BB114" s="1183"/>
      <c r="BC114" s="1130"/>
      <c r="BD114" s="557"/>
      <c r="BE114" s="557"/>
      <c r="BF114" s="557"/>
      <c r="BH114" s="557"/>
      <c r="BI114" s="557"/>
      <c r="BJ114" s="557"/>
      <c r="BK114" s="557"/>
      <c r="BL114" s="557"/>
      <c r="BM114" s="557"/>
      <c r="BN114" s="557"/>
      <c r="BO114" s="557"/>
      <c r="BP114" s="557"/>
      <c r="BQ114" s="557"/>
      <c r="BR114" s="557"/>
      <c r="BS114" s="478"/>
      <c r="BT114" s="557"/>
      <c r="BU114" s="557"/>
      <c r="BV114" s="557"/>
      <c r="BW114" s="557"/>
      <c r="BX114" s="557"/>
      <c r="BY114" s="557"/>
      <c r="BZ114" s="557"/>
      <c r="CA114" s="557"/>
      <c r="CB114" s="557"/>
      <c r="CC114" s="557"/>
      <c r="CE114" s="557"/>
      <c r="CF114" s="557"/>
      <c r="CG114" s="557"/>
      <c r="CH114" s="557"/>
      <c r="CI114" s="557"/>
      <c r="CJ114" s="557"/>
      <c r="CK114" s="572"/>
      <c r="CL114" s="572"/>
      <c r="CM114" s="572"/>
      <c r="CN114" s="572"/>
      <c r="CO114" s="478"/>
      <c r="CP114" s="572"/>
      <c r="CQ114" s="572"/>
      <c r="CR114" s="572"/>
      <c r="CS114" s="557"/>
      <c r="CT114" s="557"/>
      <c r="CU114" s="557"/>
      <c r="CV114" s="557"/>
      <c r="CW114" s="557"/>
      <c r="CX114" s="557"/>
      <c r="CZ114" s="557"/>
      <c r="DA114" s="557"/>
      <c r="DB114" s="557"/>
      <c r="DC114" s="557"/>
      <c r="DD114" s="557"/>
      <c r="DE114" s="557"/>
      <c r="DF114" s="557"/>
      <c r="DG114" s="557"/>
      <c r="DH114" s="557"/>
      <c r="DI114" s="557"/>
      <c r="DJ114" s="557"/>
      <c r="DK114" s="557"/>
      <c r="DL114" s="557"/>
      <c r="DM114" s="557"/>
      <c r="DN114" s="557"/>
      <c r="DO114" s="557"/>
      <c r="DP114" s="557"/>
      <c r="DQ114" s="557"/>
      <c r="DR114" s="557"/>
      <c r="DS114" s="557"/>
      <c r="DT114" s="557"/>
      <c r="DU114" s="557"/>
      <c r="DV114" s="557"/>
      <c r="DW114" s="557"/>
      <c r="DX114" s="557"/>
      <c r="DY114" s="557"/>
      <c r="DZ114" s="557"/>
      <c r="EA114" s="557"/>
      <c r="EB114" s="557"/>
      <c r="EC114" s="557"/>
      <c r="ED114" s="557"/>
      <c r="EE114" s="557"/>
      <c r="EF114" s="557"/>
      <c r="EG114" s="557"/>
      <c r="EH114" s="557"/>
      <c r="EI114" s="557"/>
      <c r="EJ114" s="557"/>
      <c r="EK114" s="557"/>
      <c r="EL114" s="557"/>
      <c r="EM114" s="557"/>
      <c r="EN114" s="557"/>
      <c r="EO114" s="557"/>
      <c r="EP114" s="557"/>
      <c r="EQ114" s="557"/>
      <c r="ER114" s="557"/>
      <c r="ES114" s="557"/>
      <c r="ET114" s="557"/>
      <c r="EU114" s="557"/>
      <c r="EV114" s="557"/>
      <c r="EW114" s="557"/>
      <c r="EX114" s="557"/>
      <c r="EY114" s="557"/>
      <c r="EZ114" s="557"/>
      <c r="FA114" s="557"/>
      <c r="FB114" s="557"/>
      <c r="FC114" s="557"/>
      <c r="FD114" s="557"/>
      <c r="FE114" s="557"/>
      <c r="FF114" s="557"/>
      <c r="FG114" s="557"/>
      <c r="FH114" s="557"/>
      <c r="FI114" s="557"/>
      <c r="FJ114" s="557"/>
      <c r="FK114" s="557"/>
      <c r="FL114" s="557"/>
      <c r="FM114" s="557"/>
      <c r="FN114" s="557"/>
      <c r="FO114" s="557"/>
      <c r="FP114" s="557"/>
      <c r="FQ114" s="557"/>
      <c r="FR114" s="557"/>
      <c r="FS114" s="557"/>
      <c r="FT114" s="557"/>
      <c r="FU114" s="557"/>
      <c r="FV114" s="557"/>
      <c r="FW114" s="557"/>
      <c r="FX114" s="557"/>
      <c r="FY114" s="557"/>
      <c r="FZ114" s="557"/>
      <c r="GA114" s="557"/>
      <c r="GB114" s="557"/>
      <c r="GC114" s="557"/>
      <c r="GD114" s="557"/>
      <c r="GE114" s="557"/>
      <c r="GF114" s="557"/>
    </row>
    <row r="115" s="194" customFormat="true" ht="15" hidden="false" customHeight="true" outlineLevel="0" collapsed="false">
      <c r="A115" s="321"/>
      <c r="B115" s="1"/>
      <c r="C115" s="2"/>
      <c r="D115" s="1"/>
      <c r="E115" s="1"/>
      <c r="F115" s="1"/>
      <c r="G115" s="1"/>
      <c r="H115" s="1"/>
      <c r="I115" s="1"/>
      <c r="J115" s="1"/>
      <c r="K115" s="1"/>
      <c r="L115" s="1"/>
      <c r="M115" s="1"/>
      <c r="N115" s="1"/>
      <c r="O115" s="1"/>
      <c r="P115" s="1"/>
      <c r="Q115" s="1"/>
      <c r="R115" s="1"/>
      <c r="S115" s="1"/>
      <c r="T115" s="1"/>
      <c r="U115" s="1"/>
      <c r="V115" s="557"/>
      <c r="W115" s="557"/>
      <c r="X115" s="557"/>
      <c r="Y115" s="557"/>
      <c r="Z115" s="557"/>
      <c r="AA115" s="557"/>
      <c r="AB115" s="557"/>
      <c r="AC115" s="557"/>
      <c r="AD115" s="557"/>
      <c r="AE115" s="557"/>
      <c r="AF115" s="557"/>
      <c r="AG115" s="557"/>
      <c r="AH115" s="557"/>
      <c r="AI115" s="557"/>
      <c r="AJ115" s="557"/>
      <c r="AM115" s="557"/>
      <c r="AN115" s="557"/>
      <c r="AO115" s="1"/>
      <c r="AP115" s="1"/>
      <c r="AQ115" s="4"/>
      <c r="AV115" s="557"/>
      <c r="AW115" s="557"/>
      <c r="AX115" s="572"/>
      <c r="AY115" s="1067"/>
      <c r="AZ115" s="1067"/>
      <c r="BA115" s="1067"/>
      <c r="BB115" s="1183"/>
      <c r="BC115" s="1130"/>
      <c r="BD115" s="557"/>
      <c r="BE115" s="557"/>
      <c r="BF115" s="557"/>
      <c r="BH115" s="557"/>
      <c r="BI115" s="557"/>
      <c r="BJ115" s="557"/>
      <c r="BK115" s="557"/>
      <c r="BL115" s="557"/>
      <c r="BM115" s="557"/>
      <c r="BN115" s="557"/>
      <c r="BO115" s="557"/>
      <c r="BP115" s="557"/>
      <c r="BQ115" s="557"/>
      <c r="BR115" s="557"/>
      <c r="BS115" s="478"/>
      <c r="BT115" s="557"/>
      <c r="BU115" s="557"/>
      <c r="BV115" s="557"/>
      <c r="BW115" s="557"/>
      <c r="BX115" s="557"/>
      <c r="BY115" s="557"/>
      <c r="BZ115" s="557"/>
      <c r="CA115" s="557"/>
      <c r="CB115" s="557"/>
      <c r="CC115" s="557"/>
      <c r="CE115" s="557"/>
      <c r="CF115" s="557"/>
      <c r="CG115" s="557"/>
      <c r="CH115" s="557"/>
      <c r="CI115" s="557"/>
      <c r="CJ115" s="557"/>
      <c r="CK115" s="572"/>
      <c r="CL115" s="572"/>
      <c r="CM115" s="572"/>
      <c r="CN115" s="572"/>
      <c r="CO115" s="478"/>
      <c r="CP115" s="572"/>
      <c r="CQ115" s="572"/>
      <c r="CR115" s="572"/>
      <c r="CS115" s="557"/>
      <c r="CT115" s="557"/>
      <c r="CU115" s="557"/>
      <c r="CV115" s="557"/>
      <c r="CW115" s="557"/>
      <c r="CX115" s="557"/>
      <c r="CZ115" s="557"/>
      <c r="DA115" s="557"/>
      <c r="DB115" s="557"/>
      <c r="DC115" s="557"/>
      <c r="DD115" s="557"/>
      <c r="DE115" s="557"/>
      <c r="DF115" s="557"/>
      <c r="DG115" s="557"/>
      <c r="DH115" s="557"/>
      <c r="DI115" s="557"/>
      <c r="DJ115" s="557"/>
      <c r="DK115" s="557"/>
      <c r="DL115" s="557"/>
      <c r="DM115" s="557"/>
      <c r="DN115" s="557"/>
      <c r="DO115" s="557"/>
      <c r="DP115" s="557"/>
      <c r="DQ115" s="557"/>
      <c r="DR115" s="557"/>
      <c r="DS115" s="557"/>
      <c r="DT115" s="557"/>
      <c r="DU115" s="557"/>
      <c r="DV115" s="557"/>
      <c r="DW115" s="557"/>
      <c r="DX115" s="557"/>
      <c r="DY115" s="557"/>
      <c r="DZ115" s="557"/>
      <c r="EA115" s="557"/>
      <c r="EB115" s="557"/>
      <c r="EC115" s="557"/>
      <c r="ED115" s="557"/>
      <c r="EE115" s="557"/>
      <c r="EF115" s="557"/>
      <c r="EG115" s="557"/>
      <c r="EH115" s="557"/>
      <c r="EI115" s="557"/>
      <c r="EJ115" s="557"/>
      <c r="EK115" s="557"/>
      <c r="EL115" s="557"/>
      <c r="EM115" s="557"/>
      <c r="EN115" s="557"/>
      <c r="EO115" s="557"/>
      <c r="EP115" s="557"/>
      <c r="EQ115" s="557"/>
      <c r="ER115" s="557"/>
      <c r="ES115" s="557"/>
      <c r="ET115" s="557"/>
      <c r="EU115" s="557"/>
      <c r="EV115" s="557"/>
      <c r="EW115" s="557"/>
      <c r="EX115" s="557"/>
      <c r="EY115" s="557"/>
      <c r="EZ115" s="557"/>
      <c r="FA115" s="557"/>
      <c r="FB115" s="557"/>
      <c r="FC115" s="557"/>
      <c r="FD115" s="557"/>
      <c r="FE115" s="557"/>
      <c r="FF115" s="557"/>
      <c r="FG115" s="557"/>
      <c r="FH115" s="557"/>
      <c r="FI115" s="557"/>
      <c r="FJ115" s="557"/>
      <c r="FK115" s="557"/>
      <c r="FL115" s="557"/>
      <c r="FM115" s="557"/>
      <c r="FN115" s="557"/>
      <c r="FO115" s="557"/>
      <c r="FP115" s="557"/>
      <c r="FQ115" s="557"/>
      <c r="FR115" s="557"/>
      <c r="FS115" s="557"/>
      <c r="FT115" s="557"/>
      <c r="FU115" s="557"/>
      <c r="FV115" s="557"/>
      <c r="FW115" s="557"/>
      <c r="FX115" s="557"/>
      <c r="FY115" s="557"/>
      <c r="FZ115" s="557"/>
      <c r="GA115" s="557"/>
      <c r="GB115" s="557"/>
      <c r="GC115" s="557"/>
      <c r="GD115" s="557"/>
      <c r="GE115" s="557"/>
      <c r="GF115" s="557"/>
    </row>
    <row r="116" s="194" customFormat="true" ht="15" hidden="false" customHeight="true" outlineLevel="0" collapsed="false">
      <c r="A116" s="321"/>
      <c r="B116" s="1"/>
      <c r="C116" s="2"/>
      <c r="D116" s="1"/>
      <c r="E116" s="1"/>
      <c r="F116" s="1"/>
      <c r="G116" s="1"/>
      <c r="H116" s="1"/>
      <c r="I116" s="1"/>
      <c r="J116" s="1"/>
      <c r="K116" s="1"/>
      <c r="L116" s="1"/>
      <c r="M116" s="1"/>
      <c r="N116" s="1"/>
      <c r="O116" s="1"/>
      <c r="P116" s="1"/>
      <c r="Q116" s="1"/>
      <c r="R116" s="1"/>
      <c r="S116" s="1"/>
      <c r="T116" s="1"/>
      <c r="U116" s="1"/>
      <c r="V116" s="557"/>
      <c r="W116" s="557"/>
      <c r="X116" s="557"/>
      <c r="Y116" s="557"/>
      <c r="Z116" s="557"/>
      <c r="AA116" s="557"/>
      <c r="AB116" s="557"/>
      <c r="AC116" s="557"/>
      <c r="AD116" s="557"/>
      <c r="AE116" s="557"/>
      <c r="AF116" s="557"/>
      <c r="AG116" s="557"/>
      <c r="AH116" s="557"/>
      <c r="AI116" s="557"/>
      <c r="AJ116" s="557"/>
      <c r="AK116" s="1185"/>
      <c r="AL116" s="1185"/>
      <c r="AM116" s="557"/>
      <c r="AN116" s="557"/>
      <c r="AO116" s="1"/>
      <c r="AP116" s="1"/>
      <c r="AQ116" s="4"/>
      <c r="AV116" s="557"/>
      <c r="AW116" s="557"/>
      <c r="AX116" s="572"/>
      <c r="AY116" s="1182"/>
      <c r="AZ116" s="1182"/>
      <c r="BA116" s="1182"/>
      <c r="BB116" s="1186"/>
      <c r="BC116" s="1130"/>
      <c r="BD116" s="557"/>
      <c r="BE116" s="557"/>
      <c r="BF116" s="557"/>
      <c r="BH116" s="557"/>
      <c r="BI116" s="557"/>
      <c r="BJ116" s="557"/>
      <c r="BK116" s="557"/>
      <c r="BL116" s="557"/>
      <c r="BM116" s="557"/>
      <c r="BN116" s="557"/>
      <c r="BO116" s="557"/>
      <c r="BP116" s="557"/>
      <c r="BQ116" s="557"/>
      <c r="BR116" s="557"/>
      <c r="BS116" s="478"/>
      <c r="BT116" s="557"/>
      <c r="BU116" s="557"/>
      <c r="BV116" s="557"/>
      <c r="BW116" s="557"/>
      <c r="BX116" s="557"/>
      <c r="BY116" s="557"/>
      <c r="BZ116" s="557"/>
      <c r="CA116" s="557"/>
      <c r="CB116" s="557"/>
      <c r="CC116" s="557"/>
      <c r="CE116" s="557"/>
      <c r="CF116" s="557"/>
      <c r="CG116" s="557"/>
      <c r="CH116" s="557"/>
      <c r="CI116" s="557"/>
      <c r="CJ116" s="557"/>
      <c r="CK116" s="572"/>
      <c r="CL116" s="572"/>
      <c r="CM116" s="572"/>
      <c r="CN116" s="572"/>
      <c r="CO116" s="478"/>
      <c r="CP116" s="572"/>
      <c r="CQ116" s="572"/>
      <c r="CR116" s="572"/>
      <c r="CS116" s="557"/>
      <c r="CT116" s="557"/>
      <c r="CU116" s="557"/>
      <c r="CV116" s="557"/>
      <c r="CW116" s="557"/>
      <c r="CX116" s="557"/>
      <c r="CZ116" s="557"/>
      <c r="DA116" s="557"/>
      <c r="DB116" s="557"/>
      <c r="DC116" s="557"/>
      <c r="DD116" s="557"/>
      <c r="DE116" s="557"/>
      <c r="DF116" s="557"/>
      <c r="DG116" s="557"/>
      <c r="DH116" s="557"/>
      <c r="DI116" s="557"/>
      <c r="DJ116" s="557"/>
      <c r="DK116" s="557"/>
      <c r="DL116" s="557"/>
      <c r="DM116" s="557"/>
      <c r="DN116" s="557"/>
      <c r="DO116" s="557"/>
      <c r="DP116" s="557"/>
      <c r="DQ116" s="557"/>
      <c r="DR116" s="557"/>
      <c r="DS116" s="557"/>
      <c r="DT116" s="557"/>
      <c r="DU116" s="557"/>
      <c r="DV116" s="557"/>
      <c r="DW116" s="557"/>
      <c r="DX116" s="557"/>
      <c r="DY116" s="557"/>
      <c r="DZ116" s="557"/>
      <c r="EA116" s="557"/>
      <c r="EB116" s="557"/>
      <c r="EC116" s="557"/>
      <c r="ED116" s="557"/>
      <c r="EE116" s="557"/>
      <c r="EF116" s="557"/>
      <c r="EG116" s="557"/>
      <c r="EH116" s="557"/>
      <c r="EI116" s="557"/>
      <c r="EJ116" s="557"/>
      <c r="EK116" s="557"/>
      <c r="EL116" s="557"/>
      <c r="EM116" s="557"/>
      <c r="EN116" s="557"/>
      <c r="EO116" s="557"/>
      <c r="EP116" s="557"/>
      <c r="EQ116" s="557"/>
      <c r="ER116" s="557"/>
      <c r="ES116" s="557"/>
      <c r="ET116" s="557"/>
      <c r="EU116" s="557"/>
      <c r="EV116" s="557"/>
      <c r="EW116" s="557"/>
      <c r="EX116" s="557"/>
      <c r="EY116" s="557"/>
      <c r="EZ116" s="557"/>
      <c r="FA116" s="557"/>
      <c r="FB116" s="557"/>
      <c r="FC116" s="557"/>
      <c r="FD116" s="557"/>
      <c r="FE116" s="557"/>
      <c r="FF116" s="557"/>
      <c r="FG116" s="557"/>
      <c r="FH116" s="557"/>
      <c r="FI116" s="557"/>
      <c r="FJ116" s="557"/>
      <c r="FK116" s="557"/>
      <c r="FL116" s="557"/>
      <c r="FM116" s="557"/>
      <c r="FN116" s="557"/>
      <c r="FO116" s="557"/>
      <c r="FP116" s="557"/>
      <c r="FQ116" s="557"/>
      <c r="FR116" s="557"/>
      <c r="FS116" s="557"/>
      <c r="FT116" s="557"/>
      <c r="FU116" s="557"/>
      <c r="FV116" s="557"/>
      <c r="FW116" s="557"/>
      <c r="FX116" s="557"/>
      <c r="FY116" s="557"/>
      <c r="FZ116" s="557"/>
      <c r="GA116" s="557"/>
      <c r="GB116" s="557"/>
      <c r="GC116" s="557"/>
      <c r="GD116" s="557"/>
      <c r="GE116" s="557"/>
      <c r="GF116" s="557"/>
    </row>
    <row r="117" s="194" customFormat="true" ht="15" hidden="false" customHeight="true" outlineLevel="0" collapsed="false">
      <c r="A117" s="321"/>
      <c r="B117" s="1"/>
      <c r="C117" s="2"/>
      <c r="D117" s="1"/>
      <c r="E117" s="1"/>
      <c r="F117" s="1"/>
      <c r="G117" s="1"/>
      <c r="H117" s="1"/>
      <c r="I117" s="1"/>
      <c r="J117" s="1"/>
      <c r="K117" s="1"/>
      <c r="L117" s="1"/>
      <c r="M117" s="1"/>
      <c r="N117" s="1"/>
      <c r="O117" s="1"/>
      <c r="P117" s="1"/>
      <c r="Q117" s="1"/>
      <c r="R117" s="1"/>
      <c r="S117" s="1"/>
      <c r="T117" s="1"/>
      <c r="U117" s="1"/>
      <c r="V117" s="557"/>
      <c r="W117" s="557"/>
      <c r="X117" s="557"/>
      <c r="Y117" s="557"/>
      <c r="Z117" s="557"/>
      <c r="AA117" s="557"/>
      <c r="AB117" s="557"/>
      <c r="AC117" s="557"/>
      <c r="AD117" s="557"/>
      <c r="AE117" s="557"/>
      <c r="AF117" s="557"/>
      <c r="AG117" s="557"/>
      <c r="AH117" s="557"/>
      <c r="AI117" s="557"/>
      <c r="AJ117" s="557"/>
      <c r="AM117" s="557"/>
      <c r="AN117" s="557"/>
      <c r="AO117" s="1"/>
      <c r="AP117" s="1"/>
      <c r="AQ117" s="4"/>
      <c r="AV117" s="557"/>
      <c r="AW117" s="557"/>
      <c r="AX117" s="572"/>
      <c r="AY117" s="572"/>
      <c r="AZ117" s="572"/>
      <c r="BA117" s="572"/>
      <c r="BB117" s="1184"/>
      <c r="BC117" s="1130"/>
      <c r="BD117" s="557"/>
      <c r="BE117" s="557"/>
      <c r="BF117" s="557"/>
      <c r="BH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E117" s="557"/>
      <c r="CF117" s="557"/>
      <c r="CG117" s="557"/>
      <c r="CH117" s="557"/>
      <c r="CI117" s="557"/>
      <c r="CJ117" s="557"/>
      <c r="CK117" s="572"/>
      <c r="CL117" s="572"/>
      <c r="CM117" s="572"/>
      <c r="CN117" s="572"/>
      <c r="CO117" s="572"/>
      <c r="CP117" s="572"/>
      <c r="CQ117" s="572"/>
      <c r="CR117" s="572"/>
      <c r="CS117" s="557"/>
      <c r="CT117" s="557"/>
      <c r="CU117" s="557"/>
      <c r="CV117" s="557"/>
      <c r="CW117" s="557"/>
      <c r="CX117" s="557"/>
      <c r="CZ117" s="557"/>
      <c r="DA117" s="557"/>
      <c r="DB117" s="557"/>
      <c r="DC117" s="557"/>
      <c r="DD117" s="557"/>
      <c r="DE117" s="557"/>
      <c r="DF117" s="557"/>
      <c r="DG117" s="557"/>
      <c r="DH117" s="557"/>
      <c r="DI117" s="557"/>
      <c r="DJ117" s="557"/>
      <c r="DK117" s="557"/>
      <c r="DL117" s="557"/>
      <c r="DM117" s="557"/>
      <c r="DN117" s="557"/>
      <c r="DO117" s="557"/>
      <c r="DP117" s="557"/>
      <c r="DQ117" s="557"/>
      <c r="DR117" s="557"/>
      <c r="DS117" s="557"/>
      <c r="DT117" s="557"/>
      <c r="DU117" s="557"/>
      <c r="DV117" s="557"/>
      <c r="DW117" s="557"/>
      <c r="DX117" s="557"/>
      <c r="DY117" s="557"/>
      <c r="DZ117" s="557"/>
      <c r="EA117" s="557"/>
      <c r="EB117" s="557"/>
      <c r="EC117" s="557"/>
      <c r="ED117" s="557"/>
      <c r="EE117" s="557"/>
      <c r="EF117" s="557"/>
      <c r="EG117" s="557"/>
      <c r="EH117" s="557"/>
      <c r="EI117" s="557"/>
      <c r="EJ117" s="557"/>
      <c r="EK117" s="557"/>
      <c r="EL117" s="557"/>
      <c r="EM117" s="557"/>
      <c r="EN117" s="557"/>
      <c r="EO117" s="557"/>
      <c r="EP117" s="557"/>
      <c r="EQ117" s="557"/>
      <c r="ER117" s="557"/>
      <c r="ES117" s="557"/>
      <c r="ET117" s="557"/>
      <c r="EU117" s="557"/>
      <c r="EV117" s="557"/>
      <c r="EW117" s="557"/>
      <c r="EX117" s="557"/>
      <c r="EY117" s="557"/>
      <c r="EZ117" s="557"/>
      <c r="FA117" s="557"/>
      <c r="FB117" s="557"/>
      <c r="FC117" s="557"/>
      <c r="FD117" s="557"/>
      <c r="FE117" s="557"/>
      <c r="FF117" s="557"/>
      <c r="FG117" s="557"/>
      <c r="FH117" s="557"/>
      <c r="FI117" s="557"/>
      <c r="FJ117" s="557"/>
      <c r="FK117" s="557"/>
      <c r="FL117" s="557"/>
      <c r="FM117" s="557"/>
      <c r="FN117" s="557"/>
      <c r="FO117" s="557"/>
      <c r="FP117" s="557"/>
      <c r="FQ117" s="557"/>
      <c r="FR117" s="557"/>
      <c r="FS117" s="557"/>
      <c r="FT117" s="557"/>
      <c r="FU117" s="557"/>
      <c r="FV117" s="557"/>
      <c r="FW117" s="557"/>
      <c r="FX117" s="557"/>
      <c r="FY117" s="557"/>
      <c r="FZ117" s="557"/>
      <c r="GA117" s="557"/>
      <c r="GB117" s="557"/>
      <c r="GC117" s="557"/>
      <c r="GD117" s="557"/>
      <c r="GE117" s="557"/>
      <c r="GF117" s="557"/>
    </row>
    <row r="118" s="194" customFormat="true" ht="15" hidden="false" customHeight="true" outlineLevel="0" collapsed="false">
      <c r="A118" s="321"/>
      <c r="B118" s="1"/>
      <c r="C118" s="2"/>
      <c r="D118" s="1"/>
      <c r="E118" s="1"/>
      <c r="F118" s="1"/>
      <c r="G118" s="1"/>
      <c r="H118" s="1"/>
      <c r="I118" s="1"/>
      <c r="J118" s="1"/>
      <c r="K118" s="1"/>
      <c r="L118" s="1"/>
      <c r="M118" s="1"/>
      <c r="N118" s="1"/>
      <c r="O118" s="1"/>
      <c r="P118" s="1"/>
      <c r="Q118" s="1"/>
      <c r="R118" s="1"/>
      <c r="S118" s="1"/>
      <c r="T118" s="1"/>
      <c r="U118" s="1"/>
      <c r="V118" s="557"/>
      <c r="W118" s="557"/>
      <c r="X118" s="557"/>
      <c r="Y118" s="557"/>
      <c r="Z118" s="557"/>
      <c r="AA118" s="557"/>
      <c r="AB118" s="557"/>
      <c r="AC118" s="557"/>
      <c r="AD118" s="557"/>
      <c r="AE118" s="557"/>
      <c r="AF118" s="557"/>
      <c r="AG118" s="557"/>
      <c r="AH118" s="557"/>
      <c r="AI118" s="557"/>
      <c r="AJ118" s="557"/>
      <c r="AM118" s="557"/>
      <c r="AN118" s="557"/>
      <c r="AO118" s="557"/>
      <c r="AP118" s="557"/>
      <c r="AQ118" s="557"/>
      <c r="AV118" s="557"/>
      <c r="AW118" s="557"/>
      <c r="AX118" s="572"/>
      <c r="AY118" s="572"/>
      <c r="AZ118" s="572"/>
      <c r="BA118" s="572"/>
      <c r="BB118" s="1184"/>
      <c r="BC118" s="1130"/>
      <c r="BD118" s="557"/>
      <c r="BE118" s="557"/>
      <c r="BF118" s="557"/>
      <c r="BH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F118" s="557"/>
      <c r="CG118" s="557"/>
      <c r="CH118" s="557"/>
      <c r="CI118" s="557"/>
      <c r="CJ118" s="557"/>
      <c r="CK118" s="572"/>
      <c r="CL118" s="572"/>
      <c r="CM118" s="572"/>
      <c r="CN118" s="572"/>
      <c r="CO118" s="572"/>
      <c r="CP118" s="572"/>
      <c r="CQ118" s="572"/>
      <c r="CR118" s="572"/>
      <c r="CS118" s="557"/>
      <c r="CT118" s="557"/>
      <c r="CU118" s="557"/>
      <c r="CV118" s="557"/>
      <c r="CW118" s="557"/>
      <c r="CX118" s="557"/>
      <c r="CZ118" s="557"/>
      <c r="DA118" s="557"/>
      <c r="DB118" s="557"/>
      <c r="DC118" s="557"/>
      <c r="DD118" s="557"/>
      <c r="DE118" s="557"/>
      <c r="DF118" s="557"/>
      <c r="DG118" s="557"/>
      <c r="DH118" s="557"/>
      <c r="DI118" s="557"/>
      <c r="DJ118" s="557"/>
      <c r="DK118" s="557"/>
      <c r="DL118" s="557"/>
      <c r="DM118" s="557"/>
      <c r="DN118" s="557"/>
      <c r="DO118" s="557"/>
      <c r="DP118" s="557"/>
      <c r="DQ118" s="557"/>
      <c r="DR118" s="557"/>
      <c r="DS118" s="557"/>
      <c r="DT118" s="557"/>
      <c r="DU118" s="557"/>
      <c r="DV118" s="557"/>
      <c r="DW118" s="557"/>
      <c r="DX118" s="557"/>
      <c r="DY118" s="557"/>
      <c r="DZ118" s="557"/>
      <c r="EA118" s="557"/>
      <c r="EB118" s="557"/>
      <c r="EC118" s="557"/>
      <c r="ED118" s="557"/>
      <c r="EE118" s="557"/>
      <c r="EF118" s="557"/>
      <c r="EG118" s="557"/>
      <c r="EH118" s="557"/>
      <c r="EI118" s="557"/>
      <c r="EJ118" s="557"/>
      <c r="EK118" s="557"/>
      <c r="EL118" s="557"/>
      <c r="EM118" s="557"/>
      <c r="EN118" s="557"/>
      <c r="EO118" s="557"/>
      <c r="EP118" s="557"/>
      <c r="EQ118" s="557"/>
      <c r="ER118" s="557"/>
      <c r="ES118" s="557"/>
      <c r="ET118" s="557"/>
      <c r="EU118" s="557"/>
      <c r="EV118" s="557"/>
      <c r="EW118" s="557"/>
      <c r="EX118" s="557"/>
      <c r="EY118" s="557"/>
      <c r="EZ118" s="557"/>
      <c r="FA118" s="557"/>
      <c r="FB118" s="557"/>
      <c r="FC118" s="557"/>
      <c r="FD118" s="557"/>
      <c r="FE118" s="557"/>
      <c r="FF118" s="557"/>
      <c r="FG118" s="557"/>
      <c r="FH118" s="557"/>
      <c r="FI118" s="557"/>
      <c r="FJ118" s="557"/>
      <c r="FK118" s="557"/>
      <c r="FL118" s="557"/>
      <c r="FM118" s="557"/>
      <c r="FN118" s="557"/>
      <c r="FO118" s="557"/>
      <c r="FP118" s="557"/>
      <c r="FQ118" s="557"/>
      <c r="FR118" s="557"/>
      <c r="FS118" s="557"/>
      <c r="FT118" s="557"/>
      <c r="FU118" s="557"/>
      <c r="FV118" s="557"/>
      <c r="FW118" s="557"/>
      <c r="FX118" s="557"/>
      <c r="FY118" s="557"/>
      <c r="FZ118" s="557"/>
      <c r="GA118" s="557"/>
      <c r="GB118" s="557"/>
      <c r="GC118" s="557"/>
      <c r="GD118" s="557"/>
      <c r="GE118" s="557"/>
      <c r="GF118" s="557"/>
    </row>
    <row r="119" s="194" customFormat="true" ht="15" hidden="false" customHeight="true" outlineLevel="0" collapsed="false">
      <c r="A119" s="321"/>
      <c r="B119" s="1"/>
      <c r="C119" s="2"/>
      <c r="D119" s="1"/>
      <c r="E119" s="1"/>
      <c r="F119" s="1"/>
      <c r="G119" s="1"/>
      <c r="H119" s="1"/>
      <c r="I119" s="1"/>
      <c r="J119" s="1"/>
      <c r="K119" s="1"/>
      <c r="L119" s="1"/>
      <c r="M119" s="1"/>
      <c r="N119" s="1"/>
      <c r="O119" s="1"/>
      <c r="P119" s="1"/>
      <c r="Q119" s="1"/>
      <c r="R119" s="1"/>
      <c r="S119" s="1"/>
      <c r="T119" s="1"/>
      <c r="U119" s="1"/>
      <c r="V119" s="557"/>
      <c r="W119" s="557"/>
      <c r="X119" s="557"/>
      <c r="Y119" s="557"/>
      <c r="Z119" s="557"/>
      <c r="AA119" s="557"/>
      <c r="AB119" s="557"/>
      <c r="AC119" s="557"/>
      <c r="AD119" s="557"/>
      <c r="AE119" s="557"/>
      <c r="AF119" s="557"/>
      <c r="AG119" s="557"/>
      <c r="AH119" s="557"/>
      <c r="AI119" s="557"/>
      <c r="AJ119" s="557"/>
      <c r="AM119" s="557"/>
      <c r="AN119" s="557"/>
      <c r="AO119" s="557"/>
      <c r="AP119" s="557"/>
      <c r="AQ119" s="557"/>
      <c r="AV119" s="557"/>
      <c r="AW119" s="557"/>
      <c r="AX119" s="572"/>
      <c r="AY119" s="572"/>
      <c r="AZ119" s="572"/>
      <c r="BA119" s="572"/>
      <c r="BB119" s="1184"/>
      <c r="BC119" s="1130"/>
      <c r="BD119" s="557"/>
      <c r="BE119" s="557"/>
      <c r="BF119" s="557"/>
      <c r="BH119" s="557"/>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F119" s="557"/>
      <c r="CG119" s="557"/>
      <c r="CH119" s="557"/>
      <c r="CI119" s="557"/>
      <c r="CJ119" s="557"/>
      <c r="CK119" s="572"/>
      <c r="CL119" s="572"/>
      <c r="CM119" s="572"/>
      <c r="CO119" s="572"/>
      <c r="CP119" s="572"/>
      <c r="CQ119" s="572"/>
      <c r="CR119" s="572"/>
      <c r="CS119" s="557"/>
      <c r="CT119" s="557"/>
      <c r="CU119" s="557"/>
      <c r="CV119" s="557"/>
      <c r="CW119" s="557"/>
      <c r="CX119" s="557"/>
      <c r="CZ119" s="557"/>
      <c r="DA119" s="557"/>
      <c r="DB119" s="557"/>
      <c r="DC119" s="557"/>
      <c r="DD119" s="557"/>
      <c r="DE119" s="557"/>
      <c r="DF119" s="557"/>
      <c r="DG119" s="557"/>
      <c r="DH119" s="557"/>
      <c r="DI119" s="557"/>
      <c r="DJ119" s="557"/>
      <c r="DK119" s="557"/>
      <c r="DL119" s="557"/>
      <c r="DM119" s="557"/>
      <c r="DN119" s="557"/>
      <c r="DO119" s="557"/>
      <c r="DP119" s="557"/>
      <c r="DQ119" s="557"/>
      <c r="DR119" s="557"/>
      <c r="DS119" s="557"/>
      <c r="DT119" s="557"/>
      <c r="DU119" s="557"/>
      <c r="DV119" s="557"/>
      <c r="DW119" s="557"/>
      <c r="DX119" s="557"/>
      <c r="DY119" s="557"/>
      <c r="DZ119" s="557"/>
      <c r="EA119" s="557"/>
      <c r="EB119" s="557"/>
      <c r="EC119" s="557"/>
      <c r="ED119" s="557"/>
      <c r="EE119" s="557"/>
      <c r="EF119" s="557"/>
      <c r="EG119" s="557"/>
      <c r="EH119" s="557"/>
      <c r="EI119" s="557"/>
      <c r="EJ119" s="557"/>
      <c r="EK119" s="557"/>
      <c r="EL119" s="557"/>
      <c r="EM119" s="557"/>
      <c r="EN119" s="557"/>
      <c r="EO119" s="557"/>
      <c r="EP119" s="557"/>
      <c r="EQ119" s="557"/>
      <c r="ER119" s="557"/>
      <c r="ES119" s="557"/>
      <c r="ET119" s="557"/>
      <c r="EU119" s="557"/>
      <c r="EV119" s="557"/>
      <c r="EW119" s="557"/>
      <c r="EX119" s="557"/>
      <c r="EY119" s="557"/>
      <c r="EZ119" s="557"/>
      <c r="FA119" s="557"/>
      <c r="FB119" s="557"/>
      <c r="FC119" s="557"/>
      <c r="FD119" s="557"/>
      <c r="FE119" s="557"/>
      <c r="FF119" s="557"/>
      <c r="FG119" s="557"/>
      <c r="FH119" s="557"/>
      <c r="FI119" s="557"/>
      <c r="FJ119" s="557"/>
      <c r="FK119" s="557"/>
      <c r="FL119" s="557"/>
      <c r="FM119" s="557"/>
      <c r="FN119" s="557"/>
      <c r="FO119" s="557"/>
      <c r="FP119" s="557"/>
      <c r="FQ119" s="557"/>
      <c r="FR119" s="557"/>
      <c r="FS119" s="557"/>
      <c r="FT119" s="557"/>
      <c r="FU119" s="557"/>
      <c r="FV119" s="557"/>
      <c r="FW119" s="557"/>
      <c r="FX119" s="557"/>
      <c r="FY119" s="557"/>
      <c r="FZ119" s="557"/>
      <c r="GA119" s="557"/>
      <c r="GB119" s="557"/>
      <c r="GC119" s="557"/>
      <c r="GD119" s="557"/>
      <c r="GE119" s="557"/>
      <c r="GF119" s="557"/>
    </row>
    <row r="120" s="194" customFormat="true" ht="15" hidden="false" customHeight="true" outlineLevel="0" collapsed="false">
      <c r="A120" s="321"/>
      <c r="B120" s="1"/>
      <c r="C120" s="2"/>
      <c r="D120" s="1"/>
      <c r="E120" s="1"/>
      <c r="F120" s="1"/>
      <c r="G120" s="1"/>
      <c r="H120" s="1"/>
      <c r="I120" s="1"/>
      <c r="J120" s="1"/>
      <c r="K120" s="1"/>
      <c r="L120" s="1"/>
      <c r="M120" s="1"/>
      <c r="N120" s="1"/>
      <c r="O120" s="1"/>
      <c r="P120" s="1"/>
      <c r="Q120" s="1"/>
      <c r="R120" s="1"/>
      <c r="S120" s="1"/>
      <c r="T120" s="1"/>
      <c r="U120" s="1"/>
      <c r="V120" s="557"/>
      <c r="W120" s="557"/>
      <c r="X120" s="557"/>
      <c r="Y120" s="557"/>
      <c r="Z120" s="557"/>
      <c r="AA120" s="557"/>
      <c r="AB120" s="557"/>
      <c r="AC120" s="557"/>
      <c r="AD120" s="557"/>
      <c r="AE120" s="557"/>
      <c r="AF120" s="557"/>
      <c r="AG120" s="557"/>
      <c r="AH120" s="557"/>
      <c r="AI120" s="557"/>
      <c r="AJ120" s="557"/>
      <c r="AM120" s="557"/>
      <c r="AN120" s="557"/>
      <c r="AO120" s="557"/>
      <c r="AP120" s="557"/>
      <c r="AQ120" s="557"/>
      <c r="AY120" s="572"/>
      <c r="AZ120" s="572"/>
      <c r="BA120" s="572"/>
      <c r="BB120" s="1184"/>
      <c r="BC120" s="1130"/>
      <c r="BD120" s="557"/>
      <c r="BE120" s="557"/>
      <c r="BF120" s="557"/>
      <c r="BH120" s="557"/>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F120" s="557"/>
      <c r="CG120" s="557"/>
      <c r="CH120" s="557"/>
      <c r="CI120" s="557"/>
      <c r="CJ120" s="557"/>
      <c r="CK120" s="572"/>
      <c r="CL120" s="572"/>
      <c r="CM120" s="572"/>
      <c r="CO120" s="572"/>
      <c r="CP120" s="572"/>
      <c r="CQ120" s="572"/>
      <c r="CR120" s="572"/>
      <c r="CS120" s="557"/>
      <c r="CT120" s="557"/>
      <c r="CU120" s="557"/>
      <c r="CV120" s="557"/>
      <c r="CW120" s="557"/>
      <c r="CX120" s="557"/>
      <c r="CY120" s="1"/>
      <c r="CZ120" s="557"/>
      <c r="DA120" s="557"/>
      <c r="DB120" s="557"/>
      <c r="DC120" s="557"/>
      <c r="DD120" s="557"/>
      <c r="DE120" s="557"/>
      <c r="DF120" s="557"/>
      <c r="DG120" s="557"/>
      <c r="DH120" s="557"/>
      <c r="DI120" s="557"/>
      <c r="DJ120" s="557"/>
      <c r="DK120" s="557"/>
      <c r="DL120" s="557"/>
      <c r="DM120" s="557"/>
      <c r="DN120" s="557"/>
      <c r="DO120" s="557"/>
      <c r="DP120" s="557"/>
      <c r="DQ120" s="557"/>
      <c r="DR120" s="557"/>
      <c r="DS120" s="557"/>
      <c r="DT120" s="557"/>
      <c r="DU120" s="557"/>
      <c r="DV120" s="557"/>
      <c r="DW120" s="557"/>
      <c r="DX120" s="557"/>
      <c r="DY120" s="557"/>
      <c r="DZ120" s="557"/>
      <c r="EA120" s="557"/>
      <c r="EB120" s="557"/>
      <c r="EC120" s="557"/>
      <c r="ED120" s="557"/>
      <c r="EE120" s="557"/>
      <c r="EF120" s="557"/>
      <c r="EG120" s="557"/>
      <c r="EH120" s="557"/>
      <c r="EI120" s="557"/>
      <c r="EJ120" s="557"/>
      <c r="EK120" s="557"/>
      <c r="EL120" s="557"/>
      <c r="EM120" s="557"/>
      <c r="EN120" s="557"/>
      <c r="EO120" s="557"/>
      <c r="EP120" s="557"/>
      <c r="EQ120" s="557"/>
      <c r="ER120" s="557"/>
      <c r="ES120" s="557"/>
      <c r="ET120" s="557"/>
      <c r="EU120" s="557"/>
      <c r="EV120" s="557"/>
      <c r="EW120" s="557"/>
      <c r="EX120" s="557"/>
      <c r="EY120" s="557"/>
      <c r="EZ120" s="557"/>
      <c r="FA120" s="557"/>
      <c r="FB120" s="557"/>
      <c r="FC120" s="557"/>
      <c r="FD120" s="557"/>
      <c r="FE120" s="557"/>
      <c r="FF120" s="557"/>
      <c r="FG120" s="557"/>
      <c r="FH120" s="557"/>
      <c r="FI120" s="557"/>
      <c r="FJ120" s="557"/>
      <c r="FK120" s="557"/>
      <c r="FL120" s="557"/>
      <c r="FM120" s="557"/>
      <c r="FN120" s="557"/>
      <c r="FO120" s="557"/>
      <c r="FP120" s="557"/>
      <c r="FQ120" s="557"/>
      <c r="FR120" s="557"/>
      <c r="FS120" s="557"/>
      <c r="FT120" s="557"/>
      <c r="FU120" s="557"/>
      <c r="FV120" s="557"/>
      <c r="FW120" s="557"/>
      <c r="FX120" s="557"/>
      <c r="FY120" s="557"/>
      <c r="FZ120" s="557"/>
      <c r="GA120" s="557"/>
      <c r="GB120" s="557"/>
      <c r="GC120" s="557"/>
      <c r="GD120" s="557"/>
      <c r="GE120" s="557"/>
      <c r="GF120" s="557"/>
    </row>
    <row r="121" s="194" customFormat="true" ht="15" hidden="false" customHeight="true" outlineLevel="0" collapsed="false">
      <c r="A121" s="321"/>
      <c r="B121" s="1"/>
      <c r="C121" s="2"/>
      <c r="D121" s="1"/>
      <c r="E121" s="1"/>
      <c r="F121" s="1"/>
      <c r="G121" s="1"/>
      <c r="H121" s="1"/>
      <c r="I121" s="1"/>
      <c r="J121" s="1"/>
      <c r="K121" s="1"/>
      <c r="L121" s="1"/>
      <c r="M121" s="1"/>
      <c r="N121" s="1"/>
      <c r="O121" s="1"/>
      <c r="P121" s="1"/>
      <c r="Q121" s="1"/>
      <c r="R121" s="1"/>
      <c r="S121" s="1"/>
      <c r="T121" s="1"/>
      <c r="U121" s="1"/>
      <c r="V121" s="557"/>
      <c r="W121" s="557"/>
      <c r="X121" s="557"/>
      <c r="Y121" s="557"/>
      <c r="Z121" s="557"/>
      <c r="AA121" s="557"/>
      <c r="AB121" s="557"/>
      <c r="AC121" s="557"/>
      <c r="AD121" s="557"/>
      <c r="AE121" s="557"/>
      <c r="AF121" s="557"/>
      <c r="AG121" s="557"/>
      <c r="AH121" s="557"/>
      <c r="AI121" s="557"/>
      <c r="AJ121" s="557"/>
      <c r="AM121" s="557"/>
      <c r="AN121" s="557"/>
      <c r="AO121" s="557"/>
      <c r="AP121" s="557"/>
      <c r="AQ121" s="557"/>
      <c r="AY121" s="572"/>
      <c r="AZ121" s="572"/>
      <c r="BA121" s="572"/>
      <c r="BB121" s="1184"/>
      <c r="BC121" s="1130"/>
      <c r="BD121" s="557"/>
      <c r="BE121" s="557"/>
      <c r="BF121" s="557"/>
      <c r="BH121" s="557"/>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E121" s="557"/>
      <c r="CF121" s="557"/>
      <c r="CG121" s="557"/>
      <c r="CH121" s="557"/>
      <c r="CI121" s="557"/>
      <c r="CJ121" s="557"/>
      <c r="CK121" s="572"/>
      <c r="CL121" s="572"/>
      <c r="CM121" s="572"/>
      <c r="CO121" s="572"/>
      <c r="CP121" s="572"/>
      <c r="CQ121" s="572"/>
      <c r="CR121" s="572"/>
      <c r="CS121" s="557"/>
      <c r="CT121" s="557"/>
      <c r="CU121" s="557"/>
      <c r="CV121" s="557"/>
      <c r="CW121" s="557"/>
      <c r="CX121" s="557"/>
      <c r="CY121" s="1"/>
      <c r="CZ121" s="557"/>
      <c r="DA121" s="557"/>
      <c r="DB121" s="557"/>
      <c r="DC121" s="557"/>
      <c r="DD121" s="557"/>
      <c r="DE121" s="557"/>
      <c r="DF121" s="557"/>
      <c r="DG121" s="557"/>
      <c r="DH121" s="557"/>
      <c r="DI121" s="557"/>
      <c r="DJ121" s="557"/>
      <c r="DK121" s="557"/>
      <c r="DL121" s="557"/>
      <c r="DM121" s="557"/>
      <c r="DN121" s="557"/>
      <c r="DO121" s="557"/>
      <c r="DP121" s="557"/>
      <c r="DQ121" s="557"/>
      <c r="DR121" s="557"/>
      <c r="DS121" s="557"/>
      <c r="DT121" s="557"/>
      <c r="DU121" s="557"/>
      <c r="DV121" s="557"/>
      <c r="DW121" s="557"/>
      <c r="DX121" s="557"/>
      <c r="DY121" s="557"/>
      <c r="DZ121" s="557"/>
      <c r="EA121" s="557"/>
      <c r="EB121" s="557"/>
      <c r="EC121" s="557"/>
      <c r="ED121" s="557"/>
      <c r="EE121" s="557"/>
      <c r="EF121" s="557"/>
      <c r="EG121" s="557"/>
      <c r="EH121" s="557"/>
      <c r="EI121" s="557"/>
      <c r="EJ121" s="557"/>
      <c r="EK121" s="557"/>
      <c r="EL121" s="557"/>
      <c r="EM121" s="557"/>
      <c r="EN121" s="557"/>
      <c r="EO121" s="557"/>
      <c r="EP121" s="557"/>
      <c r="EQ121" s="557"/>
      <c r="ER121" s="557"/>
      <c r="ES121" s="557"/>
      <c r="ET121" s="557"/>
      <c r="EU121" s="557"/>
      <c r="EV121" s="557"/>
      <c r="EW121" s="557"/>
      <c r="EX121" s="557"/>
      <c r="EY121" s="557"/>
      <c r="EZ121" s="557"/>
      <c r="FA121" s="557"/>
      <c r="FB121" s="557"/>
      <c r="FC121" s="557"/>
      <c r="FD121" s="557"/>
      <c r="FE121" s="557"/>
      <c r="FF121" s="557"/>
      <c r="FG121" s="557"/>
      <c r="FH121" s="557"/>
      <c r="FI121" s="557"/>
      <c r="FJ121" s="557"/>
      <c r="FK121" s="557"/>
      <c r="FL121" s="557"/>
      <c r="FM121" s="557"/>
      <c r="FN121" s="557"/>
      <c r="FO121" s="557"/>
      <c r="FP121" s="557"/>
      <c r="FQ121" s="557"/>
      <c r="FR121" s="557"/>
      <c r="FS121" s="557"/>
      <c r="FT121" s="557"/>
      <c r="FU121" s="557"/>
      <c r="FV121" s="557"/>
      <c r="FW121" s="557"/>
      <c r="FX121" s="557"/>
      <c r="FY121" s="557"/>
      <c r="FZ121" s="557"/>
      <c r="GA121" s="557"/>
      <c r="GB121" s="557"/>
      <c r="GC121" s="557"/>
      <c r="GD121" s="557"/>
      <c r="GE121" s="557"/>
      <c r="GF121" s="557"/>
      <c r="GG121" s="557"/>
      <c r="GH121" s="557"/>
      <c r="GI121" s="557"/>
      <c r="GJ121" s="557"/>
    </row>
    <row r="122" s="194" customFormat="true" ht="15" hidden="false" customHeight="true" outlineLevel="0" collapsed="false">
      <c r="A122" s="321"/>
      <c r="B122" s="1"/>
      <c r="C122" s="2"/>
      <c r="D122" s="1"/>
      <c r="E122" s="1"/>
      <c r="F122" s="1"/>
      <c r="G122" s="1"/>
      <c r="H122" s="1"/>
      <c r="I122" s="1"/>
      <c r="J122" s="1"/>
      <c r="K122" s="1"/>
      <c r="L122" s="1"/>
      <c r="M122" s="1"/>
      <c r="N122" s="1"/>
      <c r="O122" s="1"/>
      <c r="P122" s="1"/>
      <c r="Q122" s="1"/>
      <c r="R122" s="1"/>
      <c r="S122" s="1"/>
      <c r="T122" s="1"/>
      <c r="U122" s="1"/>
      <c r="V122" s="557"/>
      <c r="W122" s="557"/>
      <c r="X122" s="557"/>
      <c r="Y122" s="557"/>
      <c r="Z122" s="557"/>
      <c r="AA122" s="557"/>
      <c r="AB122" s="557"/>
      <c r="AC122" s="557"/>
      <c r="AD122" s="557"/>
      <c r="AE122" s="557"/>
      <c r="AF122" s="557"/>
      <c r="AG122" s="557"/>
      <c r="AH122" s="557"/>
      <c r="AI122" s="557"/>
      <c r="AJ122" s="557"/>
      <c r="AM122" s="557"/>
      <c r="AN122" s="557"/>
      <c r="AO122" s="557"/>
      <c r="AP122" s="557"/>
      <c r="AQ122" s="557"/>
      <c r="AY122" s="572"/>
      <c r="AZ122" s="572"/>
      <c r="BA122" s="572"/>
      <c r="BB122" s="1184"/>
      <c r="BC122" s="1130"/>
      <c r="BD122" s="557"/>
      <c r="BF122" s="557"/>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E122" s="557"/>
      <c r="CF122" s="557"/>
      <c r="CG122" s="557"/>
      <c r="CH122" s="557"/>
      <c r="CI122" s="557"/>
      <c r="CJ122" s="557"/>
      <c r="CK122" s="572"/>
      <c r="CL122" s="572"/>
      <c r="CM122" s="572"/>
      <c r="CN122" s="572"/>
      <c r="CO122" s="572"/>
      <c r="CP122" s="572"/>
      <c r="CQ122" s="572"/>
      <c r="CR122" s="572"/>
      <c r="CS122" s="557"/>
      <c r="CT122" s="557"/>
      <c r="CU122" s="557"/>
      <c r="CV122" s="557"/>
      <c r="CW122" s="557"/>
      <c r="CX122" s="557"/>
      <c r="CY122" s="1"/>
      <c r="CZ122" s="557"/>
      <c r="DA122" s="557"/>
      <c r="DB122" s="557"/>
      <c r="DC122" s="557"/>
      <c r="DD122" s="557"/>
      <c r="DE122" s="557"/>
      <c r="DF122" s="557"/>
      <c r="DG122" s="557"/>
      <c r="DH122" s="557"/>
      <c r="DI122" s="557"/>
      <c r="DJ122" s="557"/>
      <c r="DK122" s="557"/>
      <c r="DL122" s="557"/>
      <c r="DM122" s="557"/>
      <c r="DN122" s="557"/>
      <c r="DO122" s="557"/>
      <c r="DP122" s="557"/>
      <c r="DQ122" s="557"/>
      <c r="DR122" s="557"/>
      <c r="DS122" s="557"/>
      <c r="DT122" s="557"/>
      <c r="DU122" s="557"/>
      <c r="DV122" s="557"/>
      <c r="DW122" s="557"/>
      <c r="DX122" s="557"/>
      <c r="DY122" s="557"/>
      <c r="DZ122" s="557"/>
      <c r="EA122" s="557"/>
      <c r="EB122" s="557"/>
      <c r="EC122" s="557"/>
      <c r="ED122" s="557"/>
      <c r="EE122" s="557"/>
      <c r="EF122" s="557"/>
      <c r="EG122" s="557"/>
      <c r="EH122" s="557"/>
      <c r="EI122" s="557"/>
      <c r="EJ122" s="557"/>
      <c r="EK122" s="557"/>
      <c r="EL122" s="557"/>
      <c r="EM122" s="557"/>
      <c r="EN122" s="557"/>
      <c r="EO122" s="557"/>
      <c r="EP122" s="557"/>
      <c r="EQ122" s="557"/>
      <c r="ER122" s="557"/>
      <c r="ES122" s="557"/>
      <c r="ET122" s="557"/>
      <c r="EU122" s="557"/>
      <c r="EV122" s="557"/>
      <c r="EW122" s="557"/>
      <c r="EX122" s="557"/>
      <c r="EY122" s="557"/>
      <c r="EZ122" s="557"/>
      <c r="FA122" s="557"/>
      <c r="FB122" s="557"/>
      <c r="FC122" s="557"/>
      <c r="FD122" s="557"/>
      <c r="FE122" s="557"/>
      <c r="FF122" s="557"/>
      <c r="FG122" s="557"/>
      <c r="FH122" s="557"/>
      <c r="FI122" s="557"/>
      <c r="FJ122" s="557"/>
      <c r="FK122" s="557"/>
      <c r="FL122" s="557"/>
      <c r="FM122" s="557"/>
      <c r="FN122" s="557"/>
      <c r="FO122" s="557"/>
      <c r="FP122" s="557"/>
      <c r="FQ122" s="557"/>
      <c r="FR122" s="557"/>
      <c r="FS122" s="557"/>
      <c r="FT122" s="557"/>
      <c r="FU122" s="557"/>
      <c r="FV122" s="557"/>
      <c r="FW122" s="557"/>
      <c r="FX122" s="557"/>
      <c r="FY122" s="557"/>
      <c r="FZ122" s="557"/>
      <c r="GA122" s="557"/>
      <c r="GB122" s="557"/>
      <c r="GC122" s="557"/>
      <c r="GD122" s="557"/>
      <c r="GE122" s="557"/>
      <c r="GF122" s="557"/>
      <c r="GG122" s="557"/>
      <c r="GH122" s="557"/>
      <c r="GI122" s="557"/>
      <c r="GJ122" s="557"/>
      <c r="GK122" s="557"/>
      <c r="GL122" s="557"/>
      <c r="GM122" s="557"/>
      <c r="GN122" s="557"/>
    </row>
    <row r="123" s="194" customFormat="true" ht="15" hidden="false" customHeight="true" outlineLevel="0" collapsed="false">
      <c r="A123" s="321"/>
      <c r="B123" s="1"/>
      <c r="C123" s="2"/>
      <c r="D123" s="1"/>
      <c r="E123" s="1"/>
      <c r="F123" s="1"/>
      <c r="G123" s="1"/>
      <c r="H123" s="1"/>
      <c r="I123" s="1"/>
      <c r="J123" s="1"/>
      <c r="K123" s="1"/>
      <c r="L123" s="1"/>
      <c r="M123" s="1"/>
      <c r="N123" s="1"/>
      <c r="O123" s="1"/>
      <c r="P123" s="1"/>
      <c r="Q123" s="1"/>
      <c r="R123" s="1"/>
      <c r="S123" s="1"/>
      <c r="T123" s="1"/>
      <c r="U123" s="1"/>
      <c r="V123" s="557"/>
      <c r="W123" s="557"/>
      <c r="X123" s="557"/>
      <c r="Y123" s="557"/>
      <c r="Z123" s="557"/>
      <c r="AA123" s="557"/>
      <c r="AB123" s="557"/>
      <c r="AC123" s="557"/>
      <c r="AD123" s="557"/>
      <c r="AE123" s="557"/>
      <c r="AF123" s="557"/>
      <c r="AG123" s="557"/>
      <c r="AH123" s="557"/>
      <c r="AI123" s="557"/>
      <c r="AJ123" s="557"/>
      <c r="AM123" s="557"/>
      <c r="AN123" s="557"/>
      <c r="AO123" s="557"/>
      <c r="AP123" s="557"/>
      <c r="AQ123" s="557"/>
      <c r="AY123" s="572"/>
      <c r="AZ123" s="572"/>
      <c r="BA123" s="572"/>
      <c r="BB123" s="1184"/>
      <c r="BC123" s="1130"/>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E123" s="557"/>
      <c r="CF123" s="557"/>
      <c r="CG123" s="557"/>
      <c r="CH123" s="557"/>
      <c r="CI123" s="557"/>
      <c r="CJ123" s="557"/>
      <c r="CK123" s="572"/>
      <c r="CL123" s="572"/>
      <c r="CM123" s="572"/>
      <c r="CN123" s="572"/>
      <c r="CO123" s="572"/>
      <c r="CP123" s="572"/>
      <c r="CQ123" s="572"/>
      <c r="CR123" s="572"/>
      <c r="CS123" s="557"/>
      <c r="CT123" s="557"/>
      <c r="CU123" s="557"/>
      <c r="CV123" s="557"/>
      <c r="CW123" s="557"/>
      <c r="CX123" s="557"/>
      <c r="CY123" s="1"/>
      <c r="CZ123" s="557"/>
      <c r="DA123" s="557"/>
      <c r="DB123" s="557"/>
      <c r="DC123" s="557"/>
      <c r="DD123" s="557"/>
      <c r="DE123" s="557"/>
      <c r="DF123" s="557"/>
      <c r="DG123" s="557"/>
      <c r="DH123" s="557"/>
      <c r="DI123" s="557"/>
      <c r="DJ123" s="557"/>
      <c r="DK123" s="557"/>
      <c r="DL123" s="557"/>
      <c r="DM123" s="557"/>
      <c r="DN123" s="557"/>
      <c r="DO123" s="557"/>
      <c r="DP123" s="557"/>
      <c r="DQ123" s="557"/>
      <c r="DR123" s="557"/>
      <c r="DS123" s="557"/>
      <c r="DT123" s="557"/>
      <c r="DU123" s="557"/>
      <c r="DV123" s="557"/>
      <c r="DW123" s="557"/>
      <c r="DX123" s="557"/>
      <c r="DY123" s="557"/>
      <c r="DZ123" s="557"/>
      <c r="EA123" s="557"/>
      <c r="EB123" s="557"/>
      <c r="EC123" s="557"/>
      <c r="ED123" s="557"/>
      <c r="EE123" s="557"/>
      <c r="EF123" s="557"/>
      <c r="EG123" s="557"/>
      <c r="EH123" s="557"/>
      <c r="EI123" s="557"/>
      <c r="EJ123" s="557"/>
      <c r="EK123" s="557"/>
      <c r="EL123" s="557"/>
      <c r="EM123" s="557"/>
      <c r="EN123" s="557"/>
      <c r="EO123" s="557"/>
      <c r="EP123" s="557"/>
      <c r="EQ123" s="557"/>
      <c r="ER123" s="557"/>
      <c r="ES123" s="557"/>
      <c r="ET123" s="557"/>
      <c r="EU123" s="557"/>
      <c r="EV123" s="557"/>
      <c r="EW123" s="557"/>
      <c r="EX123" s="557"/>
      <c r="EY123" s="557"/>
      <c r="EZ123" s="557"/>
      <c r="FA123" s="557"/>
      <c r="FB123" s="557"/>
      <c r="FC123" s="557"/>
      <c r="FD123" s="557"/>
      <c r="FE123" s="557"/>
      <c r="FF123" s="557"/>
      <c r="FG123" s="557"/>
      <c r="FH123" s="557"/>
      <c r="FI123" s="557"/>
      <c r="FJ123" s="557"/>
      <c r="FK123" s="557"/>
      <c r="FL123" s="557"/>
      <c r="FM123" s="557"/>
      <c r="FN123" s="557"/>
      <c r="FO123" s="557"/>
      <c r="FP123" s="557"/>
      <c r="FQ123" s="557"/>
      <c r="FR123" s="557"/>
      <c r="FS123" s="557"/>
      <c r="FT123" s="557"/>
      <c r="FU123" s="557"/>
      <c r="FV123" s="557"/>
      <c r="FW123" s="557"/>
      <c r="FX123" s="557"/>
      <c r="FY123" s="557"/>
      <c r="FZ123" s="557"/>
      <c r="GA123" s="557"/>
      <c r="GB123" s="557"/>
      <c r="GC123" s="557"/>
      <c r="GD123" s="557"/>
      <c r="GE123" s="557"/>
      <c r="GF123" s="557"/>
      <c r="GG123" s="557"/>
      <c r="GH123" s="557"/>
      <c r="GI123" s="557"/>
      <c r="GJ123" s="557"/>
      <c r="GK123" s="557"/>
      <c r="GL123" s="557"/>
      <c r="GM123" s="557"/>
      <c r="GN123" s="557"/>
    </row>
    <row r="124" s="194" customFormat="true" ht="15" hidden="false" customHeight="true" outlineLevel="0" collapsed="false">
      <c r="A124" s="321"/>
      <c r="B124" s="1"/>
      <c r="C124" s="2"/>
      <c r="D124" s="1"/>
      <c r="E124" s="1"/>
      <c r="F124" s="1"/>
      <c r="G124" s="1"/>
      <c r="H124" s="1"/>
      <c r="I124" s="1"/>
      <c r="J124" s="1"/>
      <c r="K124" s="1"/>
      <c r="L124" s="1"/>
      <c r="M124" s="1"/>
      <c r="N124" s="1"/>
      <c r="O124" s="1"/>
      <c r="P124" s="1"/>
      <c r="Q124" s="1"/>
      <c r="R124" s="1"/>
      <c r="S124" s="1"/>
      <c r="T124" s="1"/>
      <c r="U124" s="1"/>
      <c r="V124" s="557"/>
      <c r="W124" s="557"/>
      <c r="X124" s="557"/>
      <c r="Y124" s="557"/>
      <c r="Z124" s="557"/>
      <c r="AA124" s="557"/>
      <c r="AB124" s="557"/>
      <c r="AC124" s="557"/>
      <c r="AD124" s="557"/>
      <c r="AE124" s="557"/>
      <c r="AF124" s="557"/>
      <c r="AG124" s="557"/>
      <c r="AH124" s="557"/>
      <c r="AI124" s="557"/>
      <c r="AJ124" s="557"/>
      <c r="AM124" s="557"/>
      <c r="AN124" s="557"/>
      <c r="AO124" s="557"/>
      <c r="AP124" s="557"/>
      <c r="AQ124" s="557"/>
      <c r="BC124" s="1130"/>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E124" s="557"/>
      <c r="CF124" s="557"/>
      <c r="CG124" s="557"/>
      <c r="CH124" s="557"/>
      <c r="CI124" s="557"/>
      <c r="CJ124" s="557"/>
      <c r="CK124" s="572"/>
      <c r="CL124" s="572"/>
      <c r="CM124" s="572"/>
      <c r="CN124" s="572"/>
      <c r="CO124" s="572"/>
      <c r="CP124" s="572"/>
      <c r="CQ124" s="572"/>
      <c r="CR124" s="572"/>
      <c r="CS124" s="557"/>
      <c r="CT124" s="557"/>
      <c r="CU124" s="557"/>
      <c r="CV124" s="557"/>
      <c r="CW124" s="557"/>
      <c r="CX124" s="557"/>
      <c r="CY124" s="1"/>
    </row>
    <row r="125" s="194" customFormat="true" ht="15" hidden="false" customHeight="true" outlineLevel="0" collapsed="false">
      <c r="A125" s="321"/>
      <c r="B125" s="1"/>
      <c r="C125" s="2"/>
      <c r="D125" s="1"/>
      <c r="E125" s="1"/>
      <c r="F125" s="1"/>
      <c r="G125" s="1"/>
      <c r="H125" s="1"/>
      <c r="I125" s="1"/>
      <c r="J125" s="1"/>
      <c r="K125" s="1"/>
      <c r="L125" s="1"/>
      <c r="M125" s="1"/>
      <c r="N125" s="1"/>
      <c r="O125" s="1"/>
      <c r="P125" s="1"/>
      <c r="Q125" s="1"/>
      <c r="R125" s="1"/>
      <c r="S125" s="1"/>
      <c r="T125" s="1"/>
      <c r="U125" s="1"/>
      <c r="V125" s="557"/>
      <c r="W125" s="557"/>
      <c r="X125" s="557"/>
      <c r="Y125" s="557"/>
      <c r="Z125" s="557"/>
      <c r="AA125" s="557"/>
      <c r="AB125" s="557"/>
      <c r="AC125" s="557"/>
      <c r="AD125" s="557"/>
      <c r="AE125" s="557"/>
      <c r="AF125" s="557"/>
      <c r="AG125" s="557"/>
      <c r="AH125" s="557"/>
      <c r="AI125" s="557"/>
      <c r="AJ125" s="557"/>
      <c r="AM125" s="557"/>
      <c r="AN125" s="557"/>
      <c r="AO125" s="557"/>
      <c r="AP125" s="557"/>
      <c r="AQ125" s="557"/>
      <c r="AV125" s="557"/>
      <c r="AW125" s="557"/>
      <c r="AX125" s="572"/>
      <c r="BC125" s="1130"/>
      <c r="BI125" s="557"/>
      <c r="BJ125" s="557"/>
      <c r="BK125" s="557"/>
      <c r="BL125" s="557"/>
      <c r="BM125" s="557"/>
      <c r="BN125" s="557"/>
      <c r="BO125" s="557"/>
      <c r="BP125" s="557"/>
      <c r="BQ125" s="557"/>
      <c r="BR125" s="557"/>
      <c r="BS125" s="557"/>
      <c r="BU125" s="557"/>
      <c r="BV125" s="557"/>
      <c r="BW125" s="557"/>
      <c r="BX125" s="557"/>
      <c r="BY125" s="557"/>
      <c r="BZ125" s="557"/>
      <c r="CA125" s="557"/>
      <c r="CB125" s="557"/>
      <c r="CC125" s="557"/>
      <c r="CE125" s="557"/>
      <c r="CF125" s="557"/>
      <c r="CG125" s="557"/>
      <c r="CH125" s="557"/>
      <c r="CI125" s="557"/>
      <c r="CJ125" s="557"/>
      <c r="CK125" s="572"/>
      <c r="CL125" s="572"/>
      <c r="CM125" s="572"/>
      <c r="CN125" s="572"/>
      <c r="CO125" s="572"/>
      <c r="CP125" s="572"/>
      <c r="CQ125" s="572"/>
      <c r="CR125" s="572"/>
      <c r="CS125" s="557"/>
      <c r="CT125" s="557"/>
      <c r="CU125" s="557"/>
      <c r="CV125" s="557"/>
      <c r="CW125" s="557"/>
      <c r="CX125" s="557"/>
      <c r="CY125" s="1"/>
    </row>
    <row r="126" s="194" customFormat="true" ht="15" hidden="false" customHeight="true" outlineLevel="0" collapsed="false">
      <c r="A126" s="321"/>
      <c r="B126" s="1"/>
      <c r="C126" s="2"/>
      <c r="D126" s="1"/>
      <c r="E126" s="1"/>
      <c r="F126" s="1"/>
      <c r="G126" s="1"/>
      <c r="H126" s="1"/>
      <c r="I126" s="1"/>
      <c r="J126" s="1"/>
      <c r="K126" s="1"/>
      <c r="L126" s="1"/>
      <c r="M126" s="1"/>
      <c r="N126" s="1"/>
      <c r="O126" s="1"/>
      <c r="P126" s="1"/>
      <c r="Q126" s="1"/>
      <c r="R126" s="1"/>
      <c r="S126" s="1"/>
      <c r="T126" s="1"/>
      <c r="U126" s="1"/>
      <c r="V126" s="557"/>
      <c r="W126" s="557"/>
      <c r="X126" s="557"/>
      <c r="Y126" s="557"/>
      <c r="Z126" s="557"/>
      <c r="AA126" s="557"/>
      <c r="AB126" s="557"/>
      <c r="AC126" s="557"/>
      <c r="AD126" s="557"/>
      <c r="AE126" s="557"/>
      <c r="AF126" s="557"/>
      <c r="AG126" s="557"/>
      <c r="AH126" s="557"/>
      <c r="AI126" s="557"/>
      <c r="AJ126" s="557"/>
      <c r="AK126" s="557"/>
      <c r="AL126" s="557"/>
      <c r="AM126" s="557"/>
      <c r="AN126" s="557"/>
      <c r="AO126" s="557"/>
      <c r="AP126" s="557"/>
      <c r="AQ126" s="557"/>
      <c r="AV126" s="557"/>
      <c r="AW126" s="557"/>
      <c r="AX126" s="572"/>
      <c r="BC126" s="1130"/>
      <c r="BI126" s="557"/>
      <c r="BJ126" s="557"/>
      <c r="BK126" s="557"/>
      <c r="BL126" s="557"/>
      <c r="BM126" s="557"/>
      <c r="BN126" s="557"/>
      <c r="BO126" s="557"/>
      <c r="BP126" s="557"/>
      <c r="BQ126" s="557"/>
      <c r="BR126" s="557"/>
      <c r="BS126" s="557"/>
      <c r="BU126" s="557"/>
      <c r="BV126" s="557"/>
      <c r="BW126" s="557"/>
      <c r="BX126" s="557"/>
      <c r="BY126" s="557"/>
      <c r="BZ126" s="557"/>
      <c r="CA126" s="557"/>
      <c r="CB126" s="557"/>
      <c r="CC126" s="557"/>
      <c r="CE126" s="557"/>
      <c r="CF126" s="557"/>
      <c r="CG126" s="557"/>
      <c r="CH126" s="557"/>
      <c r="CI126" s="557"/>
      <c r="CJ126" s="557"/>
      <c r="CK126" s="572"/>
      <c r="CL126" s="572"/>
      <c r="CM126" s="572"/>
      <c r="CN126" s="572"/>
      <c r="CO126" s="572"/>
      <c r="CP126" s="572"/>
      <c r="CQ126" s="572"/>
      <c r="CR126" s="572"/>
      <c r="CS126" s="557"/>
      <c r="CT126" s="557"/>
      <c r="CU126" s="557"/>
      <c r="CV126" s="557"/>
      <c r="CW126" s="557"/>
      <c r="CX126" s="557"/>
      <c r="CY126" s="1"/>
    </row>
    <row r="127" s="194" customFormat="true" ht="15" hidden="false" customHeight="true" outlineLevel="0" collapsed="false">
      <c r="A127" s="321"/>
      <c r="B127" s="1"/>
      <c r="C127" s="2"/>
      <c r="D127" s="1"/>
      <c r="E127" s="1"/>
      <c r="F127" s="1"/>
      <c r="G127" s="1"/>
      <c r="H127" s="1"/>
      <c r="I127" s="1"/>
      <c r="J127" s="1"/>
      <c r="K127" s="1"/>
      <c r="L127" s="1"/>
      <c r="M127" s="1"/>
      <c r="N127" s="1"/>
      <c r="O127" s="1"/>
      <c r="P127" s="1"/>
      <c r="Q127" s="1"/>
      <c r="R127" s="1"/>
      <c r="S127" s="1"/>
      <c r="T127" s="1"/>
      <c r="U127" s="1"/>
      <c r="V127" s="557"/>
      <c r="W127" s="557"/>
      <c r="X127" s="557"/>
      <c r="Y127" s="557"/>
      <c r="Z127" s="557"/>
      <c r="AA127" s="557"/>
      <c r="AB127" s="557"/>
      <c r="AC127" s="557"/>
      <c r="AD127" s="557"/>
      <c r="AE127" s="557"/>
      <c r="AF127" s="557"/>
      <c r="AG127" s="557"/>
      <c r="AH127" s="557"/>
      <c r="AI127" s="557"/>
      <c r="AJ127" s="557"/>
      <c r="AK127" s="557"/>
      <c r="AL127" s="557"/>
      <c r="AM127" s="557"/>
      <c r="AN127" s="557"/>
      <c r="AO127" s="557"/>
      <c r="AP127" s="557"/>
      <c r="AQ127" s="557"/>
      <c r="AV127" s="557"/>
      <c r="AW127" s="557"/>
      <c r="AX127" s="572"/>
      <c r="BC127" s="1130"/>
      <c r="BI127" s="557"/>
      <c r="BJ127" s="557"/>
      <c r="BK127" s="557"/>
      <c r="BL127" s="557"/>
      <c r="BM127" s="557"/>
      <c r="BN127" s="557"/>
      <c r="BO127" s="557"/>
      <c r="BP127" s="557"/>
      <c r="BQ127" s="557"/>
      <c r="BR127" s="557"/>
      <c r="BS127" s="557"/>
      <c r="BU127" s="557"/>
      <c r="BV127" s="557"/>
      <c r="BW127" s="557"/>
      <c r="BX127" s="557"/>
      <c r="BY127" s="557"/>
      <c r="BZ127" s="557"/>
      <c r="CA127" s="557"/>
      <c r="CB127" s="557"/>
      <c r="CC127" s="557"/>
      <c r="CE127" s="557"/>
      <c r="CF127" s="557"/>
      <c r="CG127" s="557"/>
      <c r="CH127" s="557"/>
      <c r="CI127" s="557"/>
      <c r="CJ127" s="557"/>
      <c r="CK127" s="572"/>
      <c r="CL127" s="572"/>
      <c r="CM127" s="572"/>
      <c r="CN127" s="572"/>
      <c r="CO127" s="572"/>
      <c r="CP127" s="572"/>
      <c r="CQ127" s="572"/>
      <c r="CR127" s="572"/>
      <c r="CS127" s="557"/>
      <c r="CT127" s="557"/>
      <c r="CU127" s="557"/>
      <c r="CV127" s="557"/>
      <c r="CW127" s="557"/>
      <c r="CX127" s="557"/>
      <c r="CY127" s="1"/>
    </row>
    <row r="128" s="194" customFormat="true" ht="15" hidden="false" customHeight="true" outlineLevel="0" collapsed="false">
      <c r="A128" s="321"/>
      <c r="B128" s="1"/>
      <c r="C128" s="2"/>
      <c r="D128" s="1"/>
      <c r="E128" s="1"/>
      <c r="F128" s="1"/>
      <c r="G128" s="1"/>
      <c r="H128" s="1"/>
      <c r="I128" s="1"/>
      <c r="J128" s="1"/>
      <c r="K128" s="1"/>
      <c r="L128" s="1"/>
      <c r="M128" s="1"/>
      <c r="N128" s="1"/>
      <c r="O128" s="1"/>
      <c r="P128" s="1"/>
      <c r="Q128" s="1"/>
      <c r="R128" s="1"/>
      <c r="S128" s="1"/>
      <c r="T128" s="1"/>
      <c r="U128" s="1"/>
      <c r="V128" s="557"/>
      <c r="W128" s="557"/>
      <c r="X128" s="557"/>
      <c r="Y128" s="557"/>
      <c r="Z128" s="557"/>
      <c r="AA128" s="557"/>
      <c r="AB128" s="557"/>
      <c r="AC128" s="557"/>
      <c r="AD128" s="557"/>
      <c r="AE128" s="557"/>
      <c r="AF128" s="557"/>
      <c r="AG128" s="557"/>
      <c r="AH128" s="557"/>
      <c r="AI128" s="557"/>
      <c r="AJ128" s="557"/>
      <c r="AK128" s="557"/>
      <c r="AL128" s="557"/>
      <c r="AM128" s="557"/>
      <c r="AN128" s="557"/>
      <c r="AO128" s="557"/>
      <c r="AP128" s="557"/>
      <c r="AQ128" s="557"/>
      <c r="AR128" s="1"/>
      <c r="AS128" s="4"/>
      <c r="AT128" s="5"/>
      <c r="AU128" s="1"/>
      <c r="AV128" s="557"/>
      <c r="AW128" s="557"/>
      <c r="AX128" s="572"/>
      <c r="BC128" s="1130"/>
      <c r="BI128" s="557"/>
      <c r="BJ128" s="557"/>
      <c r="BK128" s="557"/>
      <c r="BL128" s="557"/>
      <c r="BM128" s="557"/>
      <c r="BN128" s="557"/>
      <c r="BO128" s="557"/>
      <c r="BP128" s="557"/>
      <c r="BQ128" s="557"/>
      <c r="BR128" s="557"/>
      <c r="BS128" s="557"/>
      <c r="BT128" s="557"/>
      <c r="BU128" s="557"/>
      <c r="BV128" s="557"/>
      <c r="BW128" s="557"/>
      <c r="BX128" s="557"/>
      <c r="BY128" s="557"/>
      <c r="BZ128" s="557"/>
      <c r="CA128" s="557"/>
      <c r="CB128" s="557"/>
      <c r="CC128" s="557"/>
      <c r="CE128" s="557"/>
      <c r="CF128" s="557"/>
      <c r="CG128" s="557"/>
      <c r="CH128" s="557"/>
      <c r="CI128" s="557"/>
      <c r="CJ128" s="557"/>
      <c r="CK128" s="572"/>
      <c r="CL128" s="572"/>
      <c r="CM128" s="572"/>
      <c r="CN128" s="572"/>
      <c r="CO128" s="572"/>
      <c r="CP128" s="572"/>
      <c r="CQ128" s="572"/>
      <c r="CR128" s="572"/>
      <c r="CS128" s="557"/>
      <c r="CT128" s="557"/>
      <c r="CU128" s="557"/>
      <c r="CV128" s="557"/>
      <c r="CW128" s="557"/>
      <c r="CX128" s="557"/>
      <c r="CY128" s="1"/>
    </row>
    <row r="129" s="194" customFormat="true" ht="15" hidden="false" customHeight="true" outlineLevel="0" collapsed="false">
      <c r="A129" s="321"/>
      <c r="B129" s="1"/>
      <c r="C129" s="2"/>
      <c r="D129" s="1"/>
      <c r="E129" s="1"/>
      <c r="F129" s="1"/>
      <c r="G129" s="1"/>
      <c r="H129" s="1"/>
      <c r="I129" s="1"/>
      <c r="J129" s="1"/>
      <c r="K129" s="1"/>
      <c r="L129" s="1"/>
      <c r="M129" s="1"/>
      <c r="N129" s="1"/>
      <c r="O129" s="1"/>
      <c r="P129" s="1"/>
      <c r="Q129" s="1"/>
      <c r="R129" s="1"/>
      <c r="S129" s="1"/>
      <c r="T129" s="1"/>
      <c r="U129" s="1"/>
      <c r="V129" s="557"/>
      <c r="W129" s="557"/>
      <c r="X129" s="557"/>
      <c r="Y129" s="557"/>
      <c r="Z129" s="557"/>
      <c r="AA129" s="557"/>
      <c r="AB129" s="557"/>
      <c r="AC129" s="557"/>
      <c r="AD129" s="557"/>
      <c r="AE129" s="557"/>
      <c r="AF129" s="557"/>
      <c r="AG129" s="557"/>
      <c r="AH129" s="557"/>
      <c r="AI129" s="557"/>
      <c r="AJ129" s="557"/>
      <c r="AK129" s="557"/>
      <c r="AL129" s="557"/>
      <c r="AM129" s="557"/>
      <c r="AN129" s="557"/>
      <c r="AO129" s="557"/>
      <c r="AP129" s="557"/>
      <c r="AQ129" s="557"/>
      <c r="AR129" s="1"/>
      <c r="AS129" s="4"/>
      <c r="AT129" s="5"/>
      <c r="AU129" s="1"/>
      <c r="AV129" s="557"/>
      <c r="AW129" s="557"/>
      <c r="AX129" s="572"/>
      <c r="AY129" s="572"/>
      <c r="AZ129" s="572"/>
      <c r="BA129" s="572"/>
      <c r="BB129" s="1184"/>
      <c r="BC129" s="1130"/>
      <c r="BI129" s="557"/>
      <c r="BJ129" s="557"/>
      <c r="BK129" s="557"/>
      <c r="BL129" s="557"/>
      <c r="BM129" s="557"/>
      <c r="BN129" s="557"/>
      <c r="BO129" s="557"/>
      <c r="BP129" s="557"/>
      <c r="BQ129" s="557"/>
      <c r="BR129" s="557"/>
      <c r="BS129" s="557"/>
      <c r="BT129" s="557"/>
      <c r="CB129" s="557"/>
      <c r="CC129" s="557"/>
      <c r="CE129" s="557"/>
      <c r="CF129" s="557"/>
      <c r="CG129" s="557"/>
      <c r="CH129" s="557"/>
      <c r="CI129" s="557"/>
      <c r="CJ129" s="557"/>
      <c r="CK129" s="572"/>
      <c r="CL129" s="572"/>
      <c r="CM129" s="572"/>
      <c r="CN129" s="572"/>
      <c r="CO129" s="572"/>
      <c r="CP129" s="572"/>
      <c r="CQ129" s="572"/>
      <c r="CR129" s="572"/>
      <c r="CS129" s="557"/>
      <c r="CT129" s="557"/>
      <c r="CU129" s="557"/>
      <c r="CV129" s="557"/>
      <c r="CW129" s="557"/>
      <c r="CX129" s="557"/>
      <c r="CY129" s="1"/>
    </row>
    <row r="130" s="194" customFormat="true" ht="15" hidden="false" customHeight="true" outlineLevel="0" collapsed="false">
      <c r="A130" s="321"/>
      <c r="B130" s="1"/>
      <c r="C130" s="2"/>
      <c r="D130" s="1"/>
      <c r="E130" s="1"/>
      <c r="F130" s="1"/>
      <c r="G130" s="1"/>
      <c r="H130" s="1"/>
      <c r="I130" s="1"/>
      <c r="J130" s="1"/>
      <c r="K130" s="1"/>
      <c r="L130" s="1"/>
      <c r="M130" s="1"/>
      <c r="N130" s="1"/>
      <c r="O130" s="1"/>
      <c r="P130" s="1"/>
      <c r="Q130" s="1"/>
      <c r="R130" s="1"/>
      <c r="S130" s="1"/>
      <c r="T130" s="1"/>
      <c r="U130" s="1"/>
      <c r="V130" s="557"/>
      <c r="W130" s="557"/>
      <c r="X130" s="557"/>
      <c r="Y130" s="557"/>
      <c r="Z130" s="557"/>
      <c r="AA130" s="557"/>
      <c r="AB130" s="557"/>
      <c r="AC130" s="557"/>
      <c r="AD130" s="557"/>
      <c r="AE130" s="557"/>
      <c r="AF130" s="557"/>
      <c r="AG130" s="557"/>
      <c r="AH130" s="557"/>
      <c r="AI130" s="557"/>
      <c r="AJ130" s="557"/>
      <c r="AK130" s="557"/>
      <c r="AL130" s="557"/>
      <c r="AM130" s="557"/>
      <c r="AN130" s="557"/>
      <c r="AO130" s="557"/>
      <c r="AP130" s="557"/>
      <c r="AQ130" s="557"/>
      <c r="AR130" s="1"/>
      <c r="AS130" s="4"/>
      <c r="AT130" s="5"/>
      <c r="AU130" s="1"/>
      <c r="AV130" s="557"/>
      <c r="AW130" s="557"/>
      <c r="AX130" s="572"/>
      <c r="AY130" s="572"/>
      <c r="AZ130" s="572"/>
      <c r="BA130" s="572"/>
      <c r="BB130" s="1184"/>
      <c r="BC130" s="1075"/>
      <c r="BI130" s="557"/>
      <c r="BJ130" s="557"/>
      <c r="BK130" s="557"/>
      <c r="BL130" s="557"/>
      <c r="BM130" s="557"/>
      <c r="BN130" s="557"/>
      <c r="BO130" s="557"/>
      <c r="BP130" s="557"/>
      <c r="BQ130" s="557"/>
      <c r="BR130" s="557"/>
      <c r="BS130" s="557"/>
      <c r="BT130" s="557"/>
      <c r="CC130" s="557"/>
      <c r="CE130" s="557"/>
      <c r="CF130" s="557"/>
      <c r="CG130" s="557"/>
      <c r="CH130" s="557"/>
      <c r="CI130" s="557"/>
      <c r="CJ130" s="557"/>
      <c r="CK130" s="572"/>
      <c r="CL130" s="572"/>
      <c r="CM130" s="572"/>
      <c r="CN130" s="572"/>
      <c r="CO130" s="572"/>
      <c r="CP130" s="572"/>
      <c r="CQ130" s="572"/>
      <c r="CR130" s="572"/>
      <c r="CS130" s="557"/>
      <c r="CT130" s="557"/>
      <c r="CU130" s="557"/>
      <c r="CV130" s="557"/>
      <c r="CW130" s="557"/>
      <c r="CX130" s="557"/>
      <c r="CY130" s="1"/>
    </row>
    <row r="131" s="194" customFormat="true" ht="15" hidden="false" customHeight="true" outlineLevel="0" collapsed="false">
      <c r="A131" s="321"/>
      <c r="B131" s="1"/>
      <c r="C131" s="2"/>
      <c r="D131" s="1"/>
      <c r="E131" s="1"/>
      <c r="F131" s="1"/>
      <c r="G131" s="1"/>
      <c r="H131" s="1"/>
      <c r="I131" s="1"/>
      <c r="J131" s="1"/>
      <c r="K131" s="1"/>
      <c r="L131" s="1"/>
      <c r="M131" s="1"/>
      <c r="N131" s="1"/>
      <c r="O131" s="1"/>
      <c r="P131" s="1"/>
      <c r="Q131" s="1"/>
      <c r="R131" s="1"/>
      <c r="S131" s="1"/>
      <c r="T131" s="1"/>
      <c r="U131" s="1"/>
      <c r="V131" s="557"/>
      <c r="W131" s="557"/>
      <c r="X131" s="557"/>
      <c r="Y131" s="557"/>
      <c r="Z131" s="557"/>
      <c r="AA131" s="557"/>
      <c r="AB131" s="557"/>
      <c r="AC131" s="557"/>
      <c r="AD131" s="557"/>
      <c r="AE131" s="557"/>
      <c r="AF131" s="557"/>
      <c r="AG131" s="557"/>
      <c r="AH131" s="557"/>
      <c r="AI131" s="557"/>
      <c r="AJ131" s="557"/>
      <c r="AK131" s="557"/>
      <c r="AL131" s="557"/>
      <c r="AM131" s="557"/>
      <c r="AN131" s="557"/>
      <c r="AO131" s="557"/>
      <c r="AP131" s="557"/>
      <c r="AQ131" s="557"/>
      <c r="AR131" s="1"/>
      <c r="AS131" s="4"/>
      <c r="AT131" s="5"/>
      <c r="AU131" s="1"/>
      <c r="AV131" s="557"/>
      <c r="AW131" s="557"/>
      <c r="AX131" s="572"/>
      <c r="AY131" s="572"/>
      <c r="AZ131" s="572"/>
      <c r="BA131" s="572"/>
      <c r="BB131" s="1184"/>
      <c r="BC131" s="1075"/>
      <c r="BJ131" s="557"/>
      <c r="BK131" s="557"/>
      <c r="BL131" s="557"/>
      <c r="BM131" s="557"/>
      <c r="BN131" s="557"/>
      <c r="BO131" s="557"/>
      <c r="BP131" s="557"/>
      <c r="BQ131" s="557"/>
      <c r="BR131" s="557"/>
      <c r="BS131" s="557"/>
      <c r="BT131" s="557"/>
      <c r="CC131" s="557"/>
      <c r="CE131" s="557"/>
      <c r="CF131" s="557"/>
      <c r="CG131" s="557"/>
      <c r="CM131" s="572"/>
      <c r="CN131" s="572"/>
      <c r="CO131" s="572"/>
      <c r="CP131" s="572"/>
      <c r="CQ131" s="572"/>
      <c r="CR131" s="572"/>
      <c r="CS131" s="557"/>
      <c r="CT131" s="557"/>
      <c r="CU131" s="557"/>
      <c r="CV131" s="557"/>
      <c r="CW131" s="557"/>
      <c r="CX131" s="557"/>
      <c r="CY131" s="1"/>
    </row>
    <row r="132" s="194" customFormat="true" ht="15" hidden="false" customHeight="true" outlineLevel="0" collapsed="false">
      <c r="A132" s="321"/>
      <c r="B132" s="1"/>
      <c r="C132" s="2"/>
      <c r="D132" s="1"/>
      <c r="E132" s="1"/>
      <c r="F132" s="1"/>
      <c r="G132" s="1"/>
      <c r="H132" s="1"/>
      <c r="I132" s="1"/>
      <c r="J132" s="1"/>
      <c r="K132" s="1"/>
      <c r="L132" s="1"/>
      <c r="M132" s="1"/>
      <c r="N132" s="1"/>
      <c r="O132" s="1"/>
      <c r="P132" s="1"/>
      <c r="Q132" s="1"/>
      <c r="R132" s="1"/>
      <c r="S132" s="1"/>
      <c r="T132" s="1"/>
      <c r="U132" s="1"/>
      <c r="V132" s="557"/>
      <c r="W132" s="557"/>
      <c r="X132" s="557"/>
      <c r="Y132" s="557"/>
      <c r="Z132" s="557"/>
      <c r="AA132" s="557"/>
      <c r="AB132" s="557"/>
      <c r="AC132" s="557"/>
      <c r="AD132" s="557"/>
      <c r="AE132" s="557"/>
      <c r="AF132" s="557"/>
      <c r="AG132" s="557"/>
      <c r="AH132" s="557"/>
      <c r="AI132" s="557"/>
      <c r="AJ132" s="557"/>
      <c r="AK132" s="557"/>
      <c r="AL132" s="557"/>
      <c r="AM132" s="557"/>
      <c r="AN132" s="557"/>
      <c r="AO132" s="1"/>
      <c r="AP132" s="5"/>
      <c r="AQ132" s="1"/>
      <c r="AR132" s="1"/>
      <c r="AS132" s="4"/>
      <c r="AT132" s="5"/>
      <c r="AU132" s="1"/>
      <c r="AV132" s="557"/>
      <c r="AW132" s="557"/>
      <c r="AX132" s="572"/>
      <c r="AY132" s="572"/>
      <c r="AZ132" s="572"/>
      <c r="BA132" s="572"/>
      <c r="BB132" s="1184"/>
      <c r="BC132" s="1075"/>
      <c r="BJ132" s="557"/>
      <c r="BK132" s="557"/>
      <c r="BL132" s="557"/>
      <c r="BM132" s="557"/>
      <c r="BN132" s="557"/>
      <c r="BO132" s="557"/>
      <c r="BP132" s="557"/>
      <c r="BQ132" s="557"/>
      <c r="BR132" s="557"/>
      <c r="BS132" s="557"/>
      <c r="BT132" s="557"/>
      <c r="CC132" s="557"/>
      <c r="CE132" s="557"/>
      <c r="CF132" s="557"/>
      <c r="CG132" s="557"/>
      <c r="CN132" s="572"/>
      <c r="CO132" s="572"/>
      <c r="CP132" s="572"/>
      <c r="CQ132" s="572"/>
      <c r="CR132" s="572"/>
      <c r="CS132" s="557"/>
      <c r="CT132" s="557"/>
      <c r="CU132" s="557"/>
      <c r="CV132" s="557"/>
      <c r="CW132" s="557"/>
      <c r="CX132" s="557"/>
      <c r="CY132" s="1"/>
    </row>
    <row r="133" s="194" customFormat="true" ht="15" hidden="false" customHeight="true" outlineLevel="0" collapsed="false">
      <c r="A133" s="321"/>
      <c r="B133" s="1"/>
      <c r="C133" s="2"/>
      <c r="D133" s="1"/>
      <c r="E133" s="1"/>
      <c r="F133" s="1"/>
      <c r="G133" s="1"/>
      <c r="H133" s="1"/>
      <c r="I133" s="1"/>
      <c r="J133" s="1"/>
      <c r="K133" s="1"/>
      <c r="L133" s="1"/>
      <c r="M133" s="1"/>
      <c r="N133" s="1"/>
      <c r="O133" s="1"/>
      <c r="P133" s="1"/>
      <c r="Q133" s="1"/>
      <c r="R133" s="1"/>
      <c r="S133" s="1"/>
      <c r="T133" s="1"/>
      <c r="U133" s="1"/>
      <c r="V133" s="557"/>
      <c r="W133" s="557"/>
      <c r="X133" s="557"/>
      <c r="Y133" s="557"/>
      <c r="Z133" s="557"/>
      <c r="AA133" s="557"/>
      <c r="AB133" s="557"/>
      <c r="AC133" s="557"/>
      <c r="AD133" s="557"/>
      <c r="AE133" s="557"/>
      <c r="AF133" s="557"/>
      <c r="AG133" s="557"/>
      <c r="AH133" s="557"/>
      <c r="AI133" s="557"/>
      <c r="AJ133" s="557"/>
      <c r="AK133" s="557"/>
      <c r="AL133" s="557"/>
      <c r="AM133" s="557"/>
      <c r="AN133" s="557"/>
      <c r="AO133" s="1"/>
      <c r="AP133" s="5"/>
      <c r="AQ133" s="1"/>
      <c r="AR133" s="1"/>
      <c r="AS133" s="4"/>
      <c r="AT133" s="5"/>
      <c r="AU133" s="1"/>
      <c r="AV133" s="557"/>
      <c r="AW133" s="557"/>
      <c r="AX133" s="572"/>
      <c r="AY133" s="572"/>
      <c r="AZ133" s="572"/>
      <c r="BA133" s="572"/>
      <c r="BB133" s="1184"/>
      <c r="BC133" s="1130"/>
      <c r="BJ133" s="557"/>
      <c r="BK133" s="557"/>
      <c r="BL133" s="557"/>
      <c r="BM133" s="557"/>
      <c r="BN133" s="557"/>
      <c r="BO133" s="557"/>
      <c r="BP133" s="557"/>
      <c r="BQ133" s="557"/>
      <c r="BR133" s="557"/>
      <c r="BS133" s="557"/>
      <c r="BT133" s="557"/>
      <c r="CC133" s="557"/>
      <c r="CE133" s="557"/>
      <c r="CN133" s="572"/>
      <c r="CO133" s="572"/>
      <c r="CQ133" s="572"/>
      <c r="CR133" s="572"/>
      <c r="CS133" s="557"/>
      <c r="CT133" s="557"/>
      <c r="CU133" s="557"/>
      <c r="CV133" s="557"/>
      <c r="CW133" s="557"/>
      <c r="CX133" s="557"/>
      <c r="CY133" s="1"/>
    </row>
    <row r="134" s="194" customFormat="true" ht="15" hidden="false" customHeight="true" outlineLevel="0" collapsed="false">
      <c r="A134" s="321"/>
      <c r="B134" s="1"/>
      <c r="C134" s="2"/>
      <c r="D134" s="1"/>
      <c r="E134" s="1"/>
      <c r="F134" s="1"/>
      <c r="G134" s="1"/>
      <c r="H134" s="1"/>
      <c r="I134" s="1"/>
      <c r="J134" s="1"/>
      <c r="K134" s="1"/>
      <c r="L134" s="1"/>
      <c r="M134" s="1"/>
      <c r="N134" s="1"/>
      <c r="O134" s="1"/>
      <c r="P134" s="1"/>
      <c r="Q134" s="1"/>
      <c r="R134" s="1"/>
      <c r="S134" s="1"/>
      <c r="T134" s="1"/>
      <c r="U134" s="1"/>
      <c r="V134" s="557"/>
      <c r="W134" s="557"/>
      <c r="X134" s="557"/>
      <c r="Y134" s="557"/>
      <c r="AA134" s="557"/>
      <c r="AB134" s="557"/>
      <c r="AC134" s="557"/>
      <c r="AD134" s="557"/>
      <c r="AE134" s="557"/>
      <c r="AF134" s="1"/>
      <c r="AG134" s="1"/>
      <c r="AH134" s="1"/>
      <c r="AI134" s="1"/>
      <c r="AJ134" s="1"/>
      <c r="AK134" s="557"/>
      <c r="AL134" s="557"/>
      <c r="AM134" s="557"/>
      <c r="AN134" s="557"/>
      <c r="AO134" s="1"/>
      <c r="AP134" s="5"/>
      <c r="AQ134" s="1"/>
      <c r="AR134" s="1"/>
      <c r="AS134" s="4"/>
      <c r="AT134" s="5"/>
      <c r="AU134" s="1"/>
      <c r="AV134" s="557"/>
      <c r="AW134" s="557"/>
      <c r="AX134" s="572"/>
      <c r="AY134" s="572"/>
      <c r="AZ134" s="572"/>
      <c r="BA134" s="572"/>
      <c r="BB134" s="1184"/>
      <c r="BC134" s="1130"/>
      <c r="BI134" s="557"/>
      <c r="BJ134" s="557"/>
      <c r="BK134" s="557"/>
      <c r="BL134" s="557"/>
      <c r="BM134" s="557"/>
      <c r="BN134" s="557"/>
      <c r="BO134" s="557"/>
      <c r="BP134" s="557"/>
      <c r="BQ134" s="557"/>
      <c r="BR134" s="557"/>
      <c r="BS134" s="557"/>
      <c r="BT134" s="557"/>
      <c r="CC134" s="557"/>
      <c r="CE134" s="557"/>
      <c r="CN134" s="572"/>
      <c r="CO134" s="572"/>
      <c r="CQ134" s="572"/>
      <c r="CR134" s="572"/>
      <c r="CS134" s="557"/>
      <c r="CT134" s="557"/>
      <c r="CU134" s="557"/>
      <c r="CV134" s="557"/>
      <c r="CW134" s="557"/>
      <c r="CX134" s="557"/>
      <c r="CY134" s="1"/>
    </row>
    <row r="135" s="194" customFormat="true" ht="15" hidden="false" customHeight="true" outlineLevel="0" collapsed="false">
      <c r="A135" s="321"/>
      <c r="B135" s="1"/>
      <c r="C135" s="2"/>
      <c r="D135" s="1"/>
      <c r="E135" s="1"/>
      <c r="F135" s="1"/>
      <c r="G135" s="1"/>
      <c r="H135" s="1"/>
      <c r="I135" s="1"/>
      <c r="J135" s="1"/>
      <c r="K135" s="1"/>
      <c r="L135" s="1"/>
      <c r="M135" s="1"/>
      <c r="N135" s="1"/>
      <c r="O135" s="1"/>
      <c r="P135" s="1"/>
      <c r="Q135" s="1"/>
      <c r="R135" s="1"/>
      <c r="S135" s="1"/>
      <c r="T135" s="1"/>
      <c r="U135" s="1"/>
      <c r="V135" s="1"/>
      <c r="W135" s="3"/>
      <c r="X135" s="1"/>
      <c r="Y135" s="1"/>
      <c r="Z135" s="1"/>
      <c r="AD135" s="557"/>
      <c r="AE135" s="557"/>
      <c r="AF135" s="1"/>
      <c r="AG135" s="1"/>
      <c r="AH135" s="1"/>
      <c r="AI135" s="1"/>
      <c r="AJ135" s="1"/>
      <c r="AK135" s="557"/>
      <c r="AL135" s="557"/>
      <c r="AM135" s="557"/>
      <c r="AN135" s="557"/>
      <c r="AO135" s="1"/>
      <c r="AP135" s="5"/>
      <c r="AQ135" s="1"/>
      <c r="AR135" s="1"/>
      <c r="AS135" s="4"/>
      <c r="AT135" s="5"/>
      <c r="AU135" s="1"/>
      <c r="AV135" s="557"/>
      <c r="AW135" s="557"/>
      <c r="AX135" s="572"/>
      <c r="AY135" s="572"/>
      <c r="AZ135" s="572"/>
      <c r="BA135" s="572"/>
      <c r="BB135" s="1184"/>
      <c r="BC135" s="1130"/>
      <c r="BI135" s="557"/>
      <c r="BJ135" s="557"/>
      <c r="BK135" s="557"/>
      <c r="BL135" s="557"/>
      <c r="BM135" s="557"/>
      <c r="BN135" s="557"/>
      <c r="BO135" s="557"/>
      <c r="BP135" s="557"/>
      <c r="BQ135" s="557"/>
      <c r="BR135" s="557"/>
      <c r="BS135" s="557"/>
      <c r="BT135" s="557"/>
      <c r="CC135" s="557"/>
      <c r="CE135" s="557"/>
      <c r="CN135" s="572"/>
      <c r="CO135" s="572"/>
      <c r="CQ135" s="572"/>
      <c r="CR135" s="572"/>
      <c r="CS135" s="557"/>
      <c r="CT135" s="557"/>
      <c r="CU135" s="557"/>
      <c r="CV135" s="557"/>
      <c r="CW135" s="557"/>
      <c r="CX135" s="557"/>
      <c r="CY135" s="1"/>
    </row>
    <row r="136" s="194" customFormat="true" ht="15" hidden="false" customHeight="true" outlineLevel="0" collapsed="false">
      <c r="A136" s="321"/>
      <c r="B136" s="1"/>
      <c r="C136" s="2"/>
      <c r="D136" s="1"/>
      <c r="E136" s="1"/>
      <c r="F136" s="1"/>
      <c r="G136" s="1"/>
      <c r="H136" s="1"/>
      <c r="I136" s="1"/>
      <c r="J136" s="1"/>
      <c r="K136" s="1"/>
      <c r="L136" s="1"/>
      <c r="M136" s="1"/>
      <c r="N136" s="1"/>
      <c r="O136" s="1"/>
      <c r="P136" s="1"/>
      <c r="Q136" s="1"/>
      <c r="R136" s="1"/>
      <c r="S136" s="1"/>
      <c r="T136" s="1"/>
      <c r="U136" s="1"/>
      <c r="V136" s="1"/>
      <c r="W136" s="3"/>
      <c r="X136" s="1"/>
      <c r="Y136" s="1"/>
      <c r="Z136" s="1"/>
      <c r="AA136" s="1"/>
      <c r="AB136" s="1"/>
      <c r="AC136" s="1"/>
      <c r="AD136" s="1"/>
      <c r="AE136" s="1"/>
      <c r="AF136" s="1"/>
      <c r="AG136" s="1"/>
      <c r="AH136" s="1"/>
      <c r="AI136" s="1"/>
      <c r="AJ136" s="1"/>
      <c r="AK136" s="4"/>
      <c r="AL136" s="1"/>
      <c r="AM136" s="1"/>
      <c r="AN136" s="1"/>
      <c r="AO136" s="1"/>
      <c r="AP136" s="5"/>
      <c r="AQ136" s="1"/>
      <c r="AR136" s="1"/>
      <c r="AS136" s="4"/>
      <c r="AT136" s="5"/>
      <c r="AU136" s="1"/>
      <c r="AY136" s="572"/>
      <c r="AZ136" s="572"/>
      <c r="BA136" s="572"/>
      <c r="BB136" s="1184"/>
      <c r="BC136" s="1130"/>
      <c r="BI136" s="557"/>
      <c r="BJ136" s="557"/>
      <c r="BK136" s="557"/>
      <c r="BL136" s="557"/>
      <c r="BQ136" s="557"/>
      <c r="BR136" s="557"/>
      <c r="BT136" s="557"/>
      <c r="CC136" s="557"/>
      <c r="CE136" s="557"/>
      <c r="CN136" s="572"/>
      <c r="CP136" s="572"/>
      <c r="CQ136" s="572"/>
      <c r="CR136" s="572"/>
      <c r="CS136" s="557"/>
      <c r="CT136" s="557"/>
      <c r="CU136" s="557"/>
      <c r="CV136" s="557"/>
      <c r="CW136" s="557"/>
      <c r="CX136" s="557"/>
      <c r="CY136" s="1"/>
    </row>
    <row r="137" customFormat="false" ht="15" hidden="false" customHeight="true" outlineLevel="0" collapsed="false">
      <c r="AV137" s="194"/>
      <c r="AW137" s="194"/>
      <c r="AX137" s="194"/>
      <c r="AY137" s="572"/>
      <c r="AZ137" s="572"/>
      <c r="BA137" s="572"/>
      <c r="BB137" s="1184"/>
      <c r="BC137" s="1130"/>
      <c r="BI137" s="557"/>
      <c r="BJ137" s="557"/>
      <c r="BK137" s="557"/>
      <c r="BL137" s="557"/>
      <c r="BM137" s="194"/>
      <c r="BN137" s="194"/>
      <c r="BO137" s="194"/>
      <c r="BP137" s="194"/>
      <c r="BQ137" s="194"/>
      <c r="BR137" s="557"/>
      <c r="BS137" s="194"/>
      <c r="BT137" s="557"/>
      <c r="BU137" s="194"/>
      <c r="BV137" s="194"/>
      <c r="BW137" s="194"/>
      <c r="BX137" s="194"/>
      <c r="BY137" s="194"/>
      <c r="BZ137" s="194"/>
      <c r="CA137" s="194"/>
      <c r="CB137" s="194"/>
      <c r="CC137" s="557"/>
      <c r="CE137" s="557"/>
      <c r="CF137" s="194"/>
      <c r="CG137" s="194"/>
      <c r="CH137" s="194"/>
      <c r="CI137" s="194"/>
      <c r="CJ137" s="194"/>
      <c r="CK137" s="194"/>
      <c r="CL137" s="194"/>
      <c r="CM137" s="194"/>
      <c r="CN137" s="572"/>
      <c r="CO137" s="194"/>
      <c r="CP137" s="572"/>
      <c r="CQ137" s="572"/>
      <c r="CR137" s="572"/>
      <c r="CS137" s="557"/>
      <c r="CT137" s="557"/>
      <c r="CU137" s="557"/>
      <c r="CV137" s="557"/>
      <c r="CW137" s="557"/>
      <c r="CX137" s="557"/>
    </row>
    <row r="138" customFormat="false" ht="15" hidden="false" customHeight="true" outlineLevel="0" collapsed="false">
      <c r="AV138" s="194"/>
      <c r="AW138" s="194"/>
      <c r="AX138" s="194"/>
      <c r="AY138" s="572"/>
      <c r="AZ138" s="572"/>
      <c r="BA138" s="572"/>
      <c r="BB138" s="1184"/>
      <c r="BC138" s="1130"/>
      <c r="BI138" s="557"/>
      <c r="BJ138" s="194"/>
      <c r="BK138" s="194"/>
      <c r="BL138" s="194"/>
      <c r="BM138" s="194"/>
      <c r="BN138" s="194"/>
      <c r="BO138" s="194"/>
      <c r="BP138" s="194"/>
      <c r="BQ138" s="194"/>
      <c r="BR138" s="557"/>
      <c r="BS138" s="194"/>
      <c r="BT138" s="557"/>
      <c r="BU138" s="194"/>
      <c r="BV138" s="194"/>
      <c r="BW138" s="194"/>
      <c r="BX138" s="194"/>
      <c r="BY138" s="194"/>
      <c r="BZ138" s="194"/>
      <c r="CA138" s="194"/>
      <c r="CB138" s="194"/>
      <c r="CC138" s="557"/>
      <c r="CE138" s="557"/>
      <c r="CF138" s="194"/>
      <c r="CG138" s="194"/>
      <c r="CH138" s="194"/>
      <c r="CI138" s="194"/>
      <c r="CJ138" s="194"/>
      <c r="CK138" s="194"/>
      <c r="CL138" s="194"/>
      <c r="CM138" s="194"/>
      <c r="CN138" s="572"/>
      <c r="CO138" s="194"/>
      <c r="CP138" s="572"/>
      <c r="CQ138" s="572"/>
      <c r="CR138" s="572"/>
      <c r="CS138" s="557"/>
      <c r="CT138" s="557"/>
      <c r="CU138" s="557"/>
      <c r="CV138" s="557"/>
      <c r="CW138" s="557"/>
      <c r="CX138" s="557"/>
    </row>
    <row r="139" customFormat="false" ht="15" hidden="false" customHeight="true" outlineLevel="0" collapsed="false">
      <c r="AV139" s="194"/>
      <c r="AW139" s="194"/>
      <c r="AX139" s="194"/>
      <c r="AY139" s="572"/>
      <c r="AZ139" s="572"/>
      <c r="BA139" s="572"/>
      <c r="BB139" s="1184"/>
      <c r="BC139" s="1130"/>
      <c r="BI139" s="557"/>
      <c r="BJ139" s="194"/>
      <c r="BK139" s="194"/>
      <c r="BL139" s="194"/>
      <c r="BM139" s="194"/>
      <c r="BN139" s="194"/>
      <c r="BO139" s="194"/>
      <c r="BP139" s="194"/>
      <c r="BQ139" s="194"/>
      <c r="BR139" s="557"/>
      <c r="BS139" s="557"/>
      <c r="BT139" s="557"/>
      <c r="BU139" s="194"/>
      <c r="BV139" s="194"/>
      <c r="BW139" s="194"/>
      <c r="BX139" s="194"/>
      <c r="BY139" s="194"/>
      <c r="BZ139" s="194"/>
      <c r="CA139" s="194"/>
      <c r="CB139" s="194"/>
      <c r="CC139" s="557"/>
      <c r="CE139" s="557"/>
      <c r="CF139" s="194"/>
      <c r="CG139" s="194"/>
      <c r="CH139" s="194"/>
      <c r="CI139" s="194"/>
      <c r="CJ139" s="194"/>
      <c r="CK139" s="194"/>
      <c r="CL139" s="194"/>
      <c r="CM139" s="194"/>
      <c r="CN139" s="572"/>
      <c r="CO139" s="572"/>
      <c r="CP139" s="572"/>
      <c r="CQ139" s="572"/>
      <c r="CR139" s="572"/>
      <c r="CS139" s="557"/>
      <c r="CT139" s="557"/>
      <c r="CU139" s="557"/>
      <c r="CV139" s="557"/>
      <c r="CW139" s="557"/>
      <c r="CX139" s="557"/>
    </row>
    <row r="140" customFormat="false" ht="15" hidden="false" customHeight="true" outlineLevel="0" collapsed="false">
      <c r="AV140" s="194"/>
      <c r="AW140" s="194"/>
      <c r="AX140" s="194"/>
      <c r="AY140" s="194"/>
      <c r="AZ140" s="194"/>
      <c r="BA140" s="194"/>
      <c r="BB140" s="1184"/>
      <c r="BC140" s="1130"/>
      <c r="BI140" s="557"/>
      <c r="BJ140" s="194"/>
      <c r="BK140" s="194"/>
      <c r="BL140" s="194"/>
      <c r="BM140" s="194"/>
      <c r="BN140" s="194"/>
      <c r="BO140" s="194"/>
      <c r="BP140" s="194"/>
      <c r="BQ140" s="194"/>
      <c r="BR140" s="557"/>
      <c r="BS140" s="557"/>
      <c r="BT140" s="557"/>
      <c r="BU140" s="194"/>
      <c r="BV140" s="194"/>
      <c r="BW140" s="194"/>
      <c r="BX140" s="194"/>
      <c r="BY140" s="194"/>
      <c r="BZ140" s="194"/>
      <c r="CA140" s="194"/>
      <c r="CB140" s="194"/>
      <c r="CC140" s="557"/>
      <c r="CE140" s="557"/>
      <c r="CF140" s="194"/>
      <c r="CG140" s="194"/>
      <c r="CH140" s="194"/>
      <c r="CI140" s="194"/>
      <c r="CJ140" s="194"/>
      <c r="CK140" s="194"/>
      <c r="CL140" s="194"/>
      <c r="CM140" s="194"/>
      <c r="CN140" s="572"/>
      <c r="CO140" s="572"/>
      <c r="CP140" s="572"/>
      <c r="CQ140" s="572"/>
      <c r="CR140" s="194"/>
      <c r="CS140" s="194"/>
      <c r="CT140" s="194"/>
      <c r="CU140" s="194"/>
      <c r="CV140" s="557"/>
      <c r="CW140" s="557"/>
      <c r="CX140" s="557"/>
    </row>
    <row r="141" customFormat="false" ht="15" hidden="false" customHeight="true" outlineLevel="0" collapsed="false">
      <c r="AV141" s="194"/>
      <c r="AW141" s="194"/>
      <c r="AX141" s="194"/>
      <c r="AY141" s="194"/>
      <c r="AZ141" s="194"/>
      <c r="BA141" s="194"/>
      <c r="BB141" s="1187"/>
      <c r="BC141" s="1130"/>
      <c r="BD141" s="99"/>
      <c r="BE141" s="557"/>
      <c r="BF141" s="99"/>
      <c r="BG141" s="194"/>
      <c r="BI141" s="557"/>
      <c r="BJ141" s="194"/>
      <c r="BK141" s="194"/>
      <c r="BL141" s="194"/>
      <c r="BM141" s="194"/>
      <c r="BN141" s="194"/>
      <c r="BO141" s="194"/>
      <c r="BP141" s="194"/>
      <c r="BQ141" s="194"/>
      <c r="BR141" s="194"/>
      <c r="BS141" s="557"/>
      <c r="BT141" s="557"/>
      <c r="BU141" s="194"/>
      <c r="BV141" s="194"/>
      <c r="BW141" s="194"/>
      <c r="BX141" s="194"/>
      <c r="BY141" s="194"/>
      <c r="BZ141" s="194"/>
      <c r="CA141" s="194"/>
      <c r="CB141" s="194"/>
      <c r="CC141" s="194"/>
      <c r="CD141" s="557"/>
      <c r="CE141" s="557"/>
      <c r="CF141" s="194"/>
      <c r="CG141" s="194"/>
      <c r="CH141" s="194"/>
      <c r="CI141" s="194"/>
      <c r="CJ141" s="194"/>
      <c r="CK141" s="194"/>
      <c r="CL141" s="194"/>
      <c r="CM141" s="194"/>
      <c r="CN141" s="572"/>
      <c r="CO141" s="572"/>
      <c r="CP141" s="572"/>
      <c r="CQ141" s="572"/>
      <c r="CR141" s="194"/>
      <c r="CS141" s="194"/>
      <c r="CT141" s="194"/>
      <c r="CU141" s="194"/>
      <c r="CV141" s="557"/>
      <c r="CW141" s="557"/>
      <c r="CX141" s="557"/>
    </row>
    <row r="142" customFormat="false" ht="15" hidden="false" customHeight="true" outlineLevel="0" collapsed="false">
      <c r="AV142" s="194"/>
      <c r="AW142" s="194"/>
      <c r="AX142" s="194"/>
      <c r="AY142" s="194"/>
      <c r="AZ142" s="194"/>
      <c r="BA142" s="194"/>
      <c r="BB142" s="1187"/>
      <c r="BC142" s="1130"/>
      <c r="BD142" s="99"/>
      <c r="BE142" s="557"/>
      <c r="BF142" s="99"/>
      <c r="BG142" s="194"/>
      <c r="BI142" s="557"/>
      <c r="BJ142" s="194"/>
      <c r="BK142" s="194"/>
      <c r="BL142" s="194"/>
      <c r="BM142" s="194"/>
      <c r="BN142" s="194"/>
      <c r="BO142" s="194"/>
      <c r="BP142" s="194"/>
      <c r="BQ142" s="194"/>
      <c r="BR142" s="194"/>
      <c r="BS142" s="557"/>
      <c r="BT142" s="557"/>
      <c r="BU142" s="194"/>
      <c r="BV142" s="194"/>
      <c r="BW142" s="194"/>
      <c r="BX142" s="194"/>
      <c r="BY142" s="194"/>
      <c r="BZ142" s="194"/>
      <c r="CA142" s="194"/>
      <c r="CB142" s="194"/>
      <c r="CC142" s="194"/>
      <c r="CD142" s="557"/>
      <c r="CE142" s="557"/>
      <c r="CF142" s="194"/>
      <c r="CG142" s="194"/>
      <c r="CH142" s="194"/>
      <c r="CI142" s="194"/>
      <c r="CJ142" s="194"/>
      <c r="CK142" s="194"/>
      <c r="CL142" s="194"/>
      <c r="CM142" s="194"/>
      <c r="CN142" s="572"/>
      <c r="CO142" s="572"/>
      <c r="CP142" s="572"/>
      <c r="CQ142" s="572"/>
      <c r="CR142" s="572"/>
      <c r="CS142" s="572"/>
      <c r="CT142" s="572"/>
      <c r="CU142" s="572"/>
      <c r="CV142" s="194"/>
      <c r="CW142" s="194"/>
      <c r="CX142" s="194"/>
    </row>
    <row r="143" customFormat="false" ht="15" hidden="false" customHeight="true" outlineLevel="0" collapsed="false">
      <c r="AV143" s="194"/>
      <c r="AW143" s="194"/>
      <c r="AX143" s="194"/>
      <c r="AY143" s="194"/>
      <c r="AZ143" s="194"/>
      <c r="BA143" s="194"/>
      <c r="BB143" s="1187"/>
      <c r="BC143" s="1130"/>
      <c r="BD143" s="99"/>
      <c r="BE143" s="557"/>
      <c r="BF143" s="99"/>
      <c r="BG143" s="194"/>
      <c r="BI143" s="557"/>
      <c r="BJ143" s="194"/>
      <c r="BK143" s="194"/>
      <c r="BL143" s="194"/>
      <c r="BM143" s="194"/>
      <c r="BN143" s="194"/>
      <c r="BO143" s="194"/>
      <c r="BP143" s="194"/>
      <c r="BQ143" s="194"/>
      <c r="BR143" s="194"/>
      <c r="BS143" s="557"/>
      <c r="BT143" s="557"/>
      <c r="BU143" s="194"/>
      <c r="BV143" s="194"/>
      <c r="BW143" s="194"/>
      <c r="BX143" s="194"/>
      <c r="BY143" s="194"/>
      <c r="BZ143" s="194"/>
      <c r="CA143" s="194"/>
      <c r="CB143" s="194"/>
      <c r="CC143" s="194"/>
      <c r="CD143" s="557"/>
      <c r="CE143" s="557"/>
      <c r="CF143" s="194"/>
      <c r="CG143" s="194"/>
      <c r="CH143" s="194"/>
      <c r="CI143" s="194"/>
      <c r="CJ143" s="194"/>
      <c r="CK143" s="194"/>
      <c r="CL143" s="194"/>
      <c r="CM143" s="194"/>
      <c r="CN143" s="572"/>
      <c r="CO143" s="572"/>
      <c r="CP143" s="572"/>
      <c r="CQ143" s="194"/>
      <c r="CR143" s="194"/>
      <c r="CS143" s="194"/>
      <c r="CT143" s="194"/>
      <c r="CU143" s="194"/>
      <c r="CV143" s="194"/>
      <c r="CW143" s="194"/>
      <c r="CX143" s="194"/>
    </row>
    <row r="144" customFormat="false" ht="15" hidden="false" customHeight="true" outlineLevel="0" collapsed="false">
      <c r="AV144" s="194"/>
      <c r="AW144" s="194"/>
      <c r="AX144" s="194"/>
      <c r="AY144" s="194"/>
      <c r="AZ144" s="194"/>
      <c r="BA144" s="194"/>
      <c r="BB144" s="1187"/>
      <c r="BC144" s="1130"/>
      <c r="BD144" s="99"/>
      <c r="BE144" s="557"/>
      <c r="BF144" s="99"/>
      <c r="BG144" s="194"/>
      <c r="BI144" s="557"/>
      <c r="BJ144" s="194"/>
      <c r="BK144" s="194"/>
      <c r="BL144" s="194"/>
      <c r="BM144" s="194"/>
      <c r="BN144" s="194"/>
      <c r="BO144" s="194"/>
      <c r="BP144" s="194"/>
      <c r="BQ144" s="194"/>
      <c r="BR144" s="194"/>
      <c r="BS144" s="557"/>
      <c r="BT144" s="557"/>
      <c r="CB144" s="194"/>
      <c r="CC144" s="194"/>
      <c r="CD144" s="557"/>
      <c r="CE144" s="557"/>
      <c r="CF144" s="194"/>
      <c r="CG144" s="194"/>
      <c r="CH144" s="194"/>
      <c r="CI144" s="194"/>
      <c r="CJ144" s="194"/>
      <c r="CK144" s="194"/>
      <c r="CL144" s="194"/>
      <c r="CM144" s="194"/>
      <c r="CN144" s="572"/>
      <c r="CO144" s="572"/>
      <c r="CP144" s="572"/>
      <c r="CQ144" s="194"/>
      <c r="CR144" s="194"/>
      <c r="CS144" s="194"/>
      <c r="CT144" s="194"/>
      <c r="CU144" s="194"/>
      <c r="CV144" s="194"/>
      <c r="CW144" s="194"/>
      <c r="CX144" s="194"/>
    </row>
    <row r="145" customFormat="false" ht="15" hidden="false" customHeight="true" outlineLevel="0" collapsed="false">
      <c r="AV145" s="194"/>
      <c r="AW145" s="194"/>
      <c r="AX145" s="194"/>
      <c r="AY145" s="194"/>
      <c r="AZ145" s="194"/>
      <c r="BA145" s="194"/>
      <c r="BB145" s="1187"/>
      <c r="BC145" s="1130"/>
      <c r="BD145" s="99"/>
      <c r="BE145" s="557"/>
      <c r="BF145" s="99"/>
      <c r="BG145" s="194"/>
      <c r="BI145" s="557"/>
      <c r="BJ145" s="194"/>
      <c r="BK145" s="194"/>
      <c r="BL145" s="194"/>
      <c r="BM145" s="194"/>
      <c r="BN145" s="194"/>
      <c r="BO145" s="194"/>
      <c r="BP145" s="194"/>
      <c r="BQ145" s="194"/>
      <c r="BR145" s="194"/>
      <c r="BS145" s="557"/>
      <c r="BT145" s="557"/>
      <c r="CC145" s="194"/>
      <c r="CD145" s="557"/>
      <c r="CE145" s="557"/>
      <c r="CF145" s="194"/>
      <c r="CG145" s="194"/>
      <c r="CH145" s="194"/>
      <c r="CI145" s="194"/>
      <c r="CJ145" s="194"/>
      <c r="CK145" s="194"/>
      <c r="CL145" s="194"/>
      <c r="CM145" s="194"/>
      <c r="CN145" s="572"/>
      <c r="CO145" s="572"/>
      <c r="CP145" s="572"/>
      <c r="CQ145" s="194"/>
      <c r="CR145" s="194"/>
      <c r="CS145" s="194"/>
      <c r="CT145" s="194"/>
      <c r="CU145" s="194"/>
      <c r="CV145" s="194"/>
      <c r="CW145" s="194"/>
      <c r="CX145" s="194"/>
    </row>
    <row r="146" customFormat="false" ht="15" hidden="false" customHeight="true" outlineLevel="0" collapsed="false">
      <c r="AV146" s="194"/>
      <c r="AW146" s="194"/>
      <c r="AX146" s="194"/>
      <c r="AY146" s="194"/>
      <c r="AZ146" s="194"/>
      <c r="BA146" s="194"/>
      <c r="BB146" s="1187"/>
      <c r="BC146" s="1130"/>
      <c r="BD146" s="478"/>
      <c r="BE146" s="557"/>
      <c r="BF146" s="478"/>
      <c r="BG146" s="194"/>
      <c r="BI146" s="557"/>
      <c r="BJ146" s="194"/>
      <c r="BK146" s="194"/>
      <c r="BL146" s="194"/>
      <c r="BM146" s="194"/>
      <c r="BN146" s="194"/>
      <c r="BO146" s="194"/>
      <c r="BP146" s="194"/>
      <c r="BQ146" s="194"/>
      <c r="BR146" s="194"/>
      <c r="BS146" s="557"/>
      <c r="BT146" s="557"/>
      <c r="CC146" s="194"/>
      <c r="CD146" s="557"/>
      <c r="CE146" s="557"/>
      <c r="CF146" s="194"/>
      <c r="CG146" s="194"/>
      <c r="CH146" s="194"/>
      <c r="CI146" s="194"/>
      <c r="CJ146" s="194"/>
      <c r="CK146" s="194"/>
      <c r="CL146" s="194"/>
      <c r="CM146" s="194"/>
      <c r="CN146" s="572"/>
      <c r="CO146" s="572"/>
      <c r="CP146" s="572"/>
      <c r="CQ146" s="194"/>
      <c r="CR146" s="194"/>
      <c r="CS146" s="194"/>
      <c r="CT146" s="194"/>
      <c r="CU146" s="194"/>
      <c r="CV146" s="194"/>
      <c r="CW146" s="194"/>
      <c r="CX146" s="194"/>
    </row>
    <row r="147" customFormat="false" ht="15" hidden="false" customHeight="true" outlineLevel="0" collapsed="false">
      <c r="AV147" s="194"/>
      <c r="AW147" s="194"/>
      <c r="AX147" s="194"/>
      <c r="AY147" s="194"/>
      <c r="AZ147" s="194"/>
      <c r="BA147" s="194"/>
      <c r="BB147" s="1187"/>
      <c r="BC147" s="1130"/>
      <c r="BD147" s="478"/>
      <c r="BE147" s="557"/>
      <c r="BF147" s="478"/>
      <c r="BG147" s="194"/>
      <c r="BI147" s="557"/>
      <c r="BJ147" s="194"/>
      <c r="BK147" s="194"/>
      <c r="BL147" s="194"/>
      <c r="BM147" s="194"/>
      <c r="BN147" s="194"/>
      <c r="BO147" s="194"/>
      <c r="BP147" s="194"/>
      <c r="BQ147" s="194"/>
      <c r="BR147" s="194"/>
      <c r="BS147" s="557"/>
      <c r="BT147" s="557"/>
      <c r="CC147" s="194"/>
      <c r="CD147" s="557"/>
      <c r="CE147" s="557"/>
      <c r="CF147" s="194"/>
      <c r="CG147" s="194"/>
      <c r="CM147" s="194"/>
      <c r="CN147" s="572"/>
      <c r="CO147" s="572"/>
      <c r="CP147" s="572"/>
      <c r="CQ147" s="194"/>
      <c r="CR147" s="194"/>
      <c r="CS147" s="194"/>
      <c r="CT147" s="194"/>
      <c r="CU147" s="194"/>
      <c r="CV147" s="194"/>
      <c r="CW147" s="194"/>
      <c r="CX147" s="194"/>
    </row>
    <row r="148" customFormat="false" ht="15" hidden="false" customHeight="true" outlineLevel="0" collapsed="false">
      <c r="AV148" s="194"/>
      <c r="AW148" s="194"/>
      <c r="AX148" s="194"/>
      <c r="AY148" s="194"/>
      <c r="AZ148" s="194"/>
      <c r="BA148" s="194"/>
      <c r="BB148" s="1187"/>
      <c r="BC148" s="1130"/>
      <c r="BD148" s="478"/>
      <c r="BE148" s="557"/>
      <c r="BF148" s="478"/>
      <c r="BG148" s="194"/>
      <c r="BI148" s="557"/>
      <c r="BJ148" s="194"/>
      <c r="BK148" s="194"/>
      <c r="BL148" s="194"/>
      <c r="BM148" s="194"/>
      <c r="BN148" s="194"/>
      <c r="BO148" s="194"/>
      <c r="BP148" s="194"/>
      <c r="BQ148" s="194"/>
      <c r="BR148" s="194"/>
      <c r="BS148" s="557"/>
      <c r="BT148" s="557"/>
      <c r="CC148" s="194"/>
      <c r="CD148" s="557"/>
      <c r="CE148" s="557"/>
      <c r="CF148" s="194"/>
      <c r="CG148" s="194"/>
      <c r="CN148" s="572"/>
      <c r="CO148" s="572"/>
      <c r="CP148" s="572"/>
      <c r="CQ148" s="194"/>
      <c r="CR148" s="194"/>
      <c r="CS148" s="194"/>
      <c r="CT148" s="194"/>
      <c r="CU148" s="194"/>
      <c r="CV148" s="194"/>
      <c r="CW148" s="194"/>
      <c r="CX148" s="194"/>
    </row>
    <row r="149" customFormat="false" ht="15" hidden="false" customHeight="true" outlineLevel="0" collapsed="false">
      <c r="AV149" s="194"/>
      <c r="AW149" s="194"/>
      <c r="AX149" s="194"/>
      <c r="AY149" s="194"/>
      <c r="AZ149" s="194"/>
      <c r="BA149" s="194"/>
      <c r="BB149" s="1187"/>
      <c r="BC149" s="1130"/>
      <c r="BD149" s="557"/>
      <c r="BE149" s="557"/>
      <c r="BF149" s="557"/>
      <c r="BG149" s="194"/>
      <c r="BI149" s="557"/>
      <c r="BJ149" s="194"/>
      <c r="BK149" s="194"/>
      <c r="BL149" s="194"/>
      <c r="BM149" s="194"/>
      <c r="BN149" s="194"/>
      <c r="BO149" s="194"/>
      <c r="BP149" s="194"/>
      <c r="BQ149" s="194"/>
      <c r="BR149" s="194"/>
      <c r="BS149" s="557"/>
      <c r="BT149" s="557"/>
      <c r="CC149" s="194"/>
      <c r="CD149" s="557"/>
      <c r="CE149" s="557"/>
      <c r="CN149" s="572"/>
      <c r="CO149" s="572"/>
      <c r="CP149" s="572"/>
      <c r="CQ149" s="194"/>
      <c r="CR149" s="194"/>
      <c r="CS149" s="194"/>
      <c r="CT149" s="194"/>
      <c r="CU149" s="194"/>
      <c r="CV149" s="194"/>
      <c r="CW149" s="194"/>
      <c r="CX149" s="194"/>
    </row>
    <row r="150" customFormat="false" ht="15" hidden="false" customHeight="true" outlineLevel="0" collapsed="false">
      <c r="AV150" s="194"/>
      <c r="AW150" s="194"/>
      <c r="AX150" s="194"/>
      <c r="AY150" s="194"/>
      <c r="AZ150" s="194"/>
      <c r="BA150" s="194"/>
      <c r="BB150" s="1187"/>
      <c r="BC150" s="1130"/>
      <c r="BD150" s="557"/>
      <c r="BF150" s="557"/>
      <c r="BI150" s="557"/>
      <c r="BJ150" s="194"/>
      <c r="BK150" s="194"/>
      <c r="BL150" s="194"/>
      <c r="BM150" s="194"/>
      <c r="BN150" s="194"/>
      <c r="BO150" s="194"/>
      <c r="BP150" s="194"/>
      <c r="BQ150" s="194"/>
      <c r="BR150" s="194"/>
      <c r="BS150" s="557"/>
      <c r="BT150" s="557"/>
      <c r="CC150" s="194"/>
      <c r="CD150" s="557"/>
      <c r="CE150" s="557"/>
      <c r="CN150" s="572"/>
      <c r="CO150" s="572"/>
      <c r="CP150" s="572"/>
      <c r="CQ150" s="194"/>
      <c r="CR150" s="194"/>
      <c r="CS150" s="194"/>
      <c r="CT150" s="194"/>
      <c r="CU150" s="194"/>
      <c r="CV150" s="194"/>
      <c r="CW150" s="194"/>
      <c r="CX150" s="194"/>
    </row>
    <row r="151" customFormat="false" ht="15" hidden="false" customHeight="true" outlineLevel="0" collapsed="false">
      <c r="AV151" s="194"/>
      <c r="AW151" s="194"/>
      <c r="AX151" s="194"/>
      <c r="AY151" s="194"/>
      <c r="AZ151" s="194"/>
      <c r="BA151" s="194"/>
      <c r="BB151" s="1187"/>
      <c r="BC151" s="1130"/>
      <c r="BD151" s="557"/>
      <c r="BF151" s="557"/>
      <c r="BI151" s="557"/>
      <c r="BQ151" s="194"/>
      <c r="BR151" s="194"/>
      <c r="BS151" s="557"/>
      <c r="BT151" s="557"/>
      <c r="CC151" s="194"/>
      <c r="CD151" s="557"/>
      <c r="CE151" s="194"/>
      <c r="CN151" s="572"/>
      <c r="CO151" s="572"/>
      <c r="CP151" s="572"/>
      <c r="CQ151" s="194"/>
      <c r="CR151" s="194"/>
      <c r="CS151" s="194"/>
      <c r="CT151" s="194"/>
      <c r="CU151" s="194"/>
      <c r="CV151" s="194"/>
      <c r="CW151" s="194"/>
      <c r="CX151" s="194"/>
    </row>
    <row r="152" customFormat="false" ht="15" hidden="false" customHeight="true" outlineLevel="0" collapsed="false">
      <c r="AY152" s="194"/>
      <c r="AZ152" s="194"/>
      <c r="BA152" s="194"/>
      <c r="BB152" s="1187"/>
      <c r="BC152" s="1130"/>
      <c r="BD152" s="557"/>
      <c r="BF152" s="557"/>
      <c r="BI152" s="557"/>
      <c r="BR152" s="194"/>
      <c r="BS152" s="557"/>
      <c r="BT152" s="557"/>
      <c r="CC152" s="194"/>
      <c r="CD152" s="557"/>
      <c r="CE152" s="194"/>
      <c r="CN152" s="557"/>
      <c r="CO152" s="572"/>
      <c r="CP152" s="572"/>
      <c r="CQ152" s="194"/>
      <c r="CR152" s="194"/>
      <c r="CS152" s="194"/>
      <c r="CT152" s="194"/>
      <c r="CU152" s="194"/>
      <c r="CV152" s="194"/>
      <c r="CW152" s="194"/>
      <c r="CX152" s="194"/>
    </row>
    <row r="153" customFormat="false" ht="15" hidden="false" customHeight="true" outlineLevel="0" collapsed="false">
      <c r="AY153" s="194"/>
      <c r="AZ153" s="194"/>
      <c r="BA153" s="194"/>
      <c r="BB153" s="1187"/>
      <c r="BC153" s="1130"/>
      <c r="BD153" s="557"/>
      <c r="BF153" s="557"/>
      <c r="BI153" s="557"/>
      <c r="BR153" s="194"/>
      <c r="BS153" s="557"/>
      <c r="BT153" s="557"/>
      <c r="CC153" s="194"/>
      <c r="CD153" s="557"/>
      <c r="CE153" s="194"/>
      <c r="CN153" s="194"/>
      <c r="CO153" s="572"/>
      <c r="CP153" s="572"/>
      <c r="CQ153" s="194"/>
      <c r="CR153" s="194"/>
      <c r="CS153" s="194"/>
      <c r="CT153" s="194"/>
      <c r="CU153" s="194"/>
      <c r="CV153" s="194"/>
      <c r="CW153" s="194"/>
      <c r="CX153" s="194"/>
    </row>
    <row r="154" customFormat="false" ht="15" hidden="false" customHeight="true" outlineLevel="0" collapsed="false">
      <c r="AY154" s="194"/>
      <c r="AZ154" s="194"/>
      <c r="BA154" s="194"/>
      <c r="BB154" s="1187"/>
      <c r="BC154" s="1130"/>
      <c r="BD154" s="557"/>
      <c r="BF154" s="557"/>
      <c r="BI154" s="557"/>
      <c r="BR154" s="194"/>
      <c r="BS154" s="557"/>
      <c r="BT154" s="557"/>
      <c r="CC154" s="194"/>
      <c r="CD154" s="557"/>
      <c r="CE154" s="194"/>
      <c r="CN154" s="194"/>
      <c r="CO154" s="572"/>
      <c r="CP154" s="572"/>
      <c r="CQ154" s="194"/>
      <c r="CR154" s="194"/>
      <c r="CS154" s="194"/>
      <c r="CT154" s="194"/>
      <c r="CU154" s="194"/>
      <c r="CV154" s="194"/>
      <c r="CW154" s="194"/>
      <c r="CX154" s="194"/>
    </row>
    <row r="155" customFormat="false" ht="15" hidden="false" customHeight="true" outlineLevel="0" collapsed="false">
      <c r="AY155" s="194"/>
      <c r="AZ155" s="194"/>
      <c r="BA155" s="194"/>
      <c r="BB155" s="1187"/>
      <c r="BC155" s="1130"/>
      <c r="BD155" s="557"/>
      <c r="BF155" s="557"/>
      <c r="BI155" s="557"/>
      <c r="BR155" s="194"/>
      <c r="BS155" s="557"/>
      <c r="BT155" s="557"/>
      <c r="CC155" s="194"/>
      <c r="CD155" s="557"/>
      <c r="CE155" s="194"/>
      <c r="CN155" s="194"/>
      <c r="CO155" s="572"/>
      <c r="CP155" s="572"/>
      <c r="CQ155" s="194"/>
      <c r="CR155" s="194"/>
      <c r="CS155" s="194"/>
      <c r="CT155" s="194"/>
      <c r="CU155" s="194"/>
      <c r="CV155" s="194"/>
      <c r="CW155" s="194"/>
      <c r="CX155" s="194"/>
    </row>
    <row r="156" customFormat="false" ht="15" hidden="false" customHeight="true" outlineLevel="0" collapsed="false">
      <c r="BC156" s="1130"/>
      <c r="BD156" s="557"/>
      <c r="BF156" s="557"/>
      <c r="BI156" s="557"/>
      <c r="BS156" s="557"/>
      <c r="BT156" s="557"/>
      <c r="CD156" s="557"/>
      <c r="CE156" s="194"/>
      <c r="CN156" s="194"/>
      <c r="CO156" s="572"/>
      <c r="CP156" s="572"/>
      <c r="CQ156" s="194"/>
      <c r="CR156" s="194"/>
      <c r="CS156" s="194"/>
      <c r="CT156" s="194"/>
      <c r="CU156" s="194"/>
      <c r="CV156" s="194"/>
      <c r="CW156" s="194"/>
      <c r="CX156" s="194"/>
    </row>
    <row r="157" customFormat="false" ht="15" hidden="false" customHeight="true" outlineLevel="0" collapsed="false">
      <c r="BC157" s="1130"/>
      <c r="BD157" s="557"/>
      <c r="BF157" s="557"/>
      <c r="BI157" s="557"/>
      <c r="BS157" s="557"/>
      <c r="BT157" s="557"/>
      <c r="CD157" s="557"/>
      <c r="CE157" s="194"/>
      <c r="CN157" s="194"/>
      <c r="CO157" s="572"/>
      <c r="CP157" s="572"/>
      <c r="CQ157" s="194"/>
      <c r="CR157" s="194"/>
      <c r="CS157" s="194"/>
      <c r="CT157" s="194"/>
      <c r="CU157" s="194"/>
      <c r="CV157" s="194"/>
      <c r="CW157" s="194"/>
      <c r="CX157" s="194"/>
    </row>
    <row r="158" customFormat="false" ht="15" hidden="false" customHeight="true" outlineLevel="0" collapsed="false">
      <c r="BC158" s="1130"/>
      <c r="BD158" s="194"/>
      <c r="BF158" s="557"/>
      <c r="BI158" s="557"/>
      <c r="BS158" s="557"/>
      <c r="BT158" s="557"/>
      <c r="CD158" s="557"/>
      <c r="CE158" s="194"/>
      <c r="CN158" s="194"/>
      <c r="CO158" s="572"/>
      <c r="CP158" s="572"/>
    </row>
    <row r="159" customFormat="false" ht="15" hidden="false" customHeight="true" outlineLevel="0" collapsed="false">
      <c r="BC159" s="1130"/>
      <c r="BD159" s="194"/>
      <c r="BF159" s="557"/>
      <c r="BI159" s="557"/>
      <c r="BS159" s="557"/>
      <c r="BT159" s="194"/>
      <c r="CD159" s="557"/>
      <c r="CE159" s="194"/>
      <c r="CN159" s="194"/>
      <c r="CO159" s="572"/>
      <c r="CP159" s="572"/>
    </row>
    <row r="160" customFormat="false" ht="15" hidden="false" customHeight="true" outlineLevel="0" collapsed="false">
      <c r="BI160" s="557"/>
      <c r="BS160" s="557"/>
      <c r="BT160" s="194"/>
      <c r="CD160" s="557"/>
      <c r="CE160" s="194"/>
      <c r="CN160" s="194"/>
      <c r="CO160" s="572"/>
      <c r="CP160" s="572"/>
    </row>
    <row r="161" customFormat="false" ht="15" hidden="false" customHeight="true" outlineLevel="0" collapsed="false">
      <c r="BI161" s="557"/>
      <c r="BS161" s="557"/>
      <c r="BT161" s="194"/>
      <c r="CD161" s="557"/>
      <c r="CE161" s="194"/>
      <c r="CN161" s="194"/>
      <c r="CO161" s="572"/>
      <c r="CP161" s="572"/>
    </row>
    <row r="162" customFormat="false" ht="15" hidden="false" customHeight="true" outlineLevel="0" collapsed="false">
      <c r="BI162" s="557"/>
      <c r="BS162" s="557"/>
      <c r="BT162" s="194"/>
      <c r="CD162" s="557"/>
      <c r="CE162" s="194"/>
      <c r="CN162" s="194"/>
      <c r="CO162" s="572"/>
      <c r="CP162" s="572"/>
    </row>
    <row r="163" customFormat="false" ht="15" hidden="false" customHeight="true" outlineLevel="0" collapsed="false">
      <c r="BI163" s="557"/>
      <c r="BS163" s="557"/>
      <c r="BT163" s="194"/>
      <c r="CD163" s="557"/>
      <c r="CE163" s="194"/>
      <c r="CN163" s="194"/>
      <c r="CO163" s="572"/>
      <c r="CP163" s="572"/>
    </row>
    <row r="164" customFormat="false" ht="15" hidden="false" customHeight="true" outlineLevel="0" collapsed="false">
      <c r="BI164" s="557"/>
      <c r="BS164" s="557"/>
      <c r="BT164" s="194"/>
      <c r="CD164" s="557"/>
      <c r="CE164" s="194"/>
      <c r="CN164" s="194"/>
      <c r="CO164" s="572"/>
      <c r="CP164" s="572"/>
    </row>
    <row r="165" customFormat="false" ht="15" hidden="false" customHeight="true" outlineLevel="0" collapsed="false">
      <c r="BI165" s="557"/>
      <c r="BS165" s="557"/>
      <c r="BT165" s="194"/>
      <c r="CD165" s="557"/>
      <c r="CE165" s="194"/>
      <c r="CN165" s="194"/>
      <c r="CO165" s="572"/>
      <c r="CP165" s="572"/>
    </row>
    <row r="166" customFormat="false" ht="15" hidden="false" customHeight="true" outlineLevel="0" collapsed="false">
      <c r="BI166" s="557"/>
      <c r="BS166" s="557"/>
      <c r="BT166" s="194"/>
      <c r="CD166" s="557"/>
      <c r="CE166" s="194"/>
      <c r="CN166" s="194"/>
      <c r="CO166" s="572"/>
      <c r="CP166" s="572"/>
    </row>
    <row r="167" customFormat="false" ht="15" hidden="false" customHeight="true" outlineLevel="0" collapsed="false">
      <c r="BI167" s="194"/>
      <c r="BS167" s="557"/>
      <c r="BT167" s="194"/>
      <c r="CD167" s="557"/>
      <c r="CN167" s="194"/>
      <c r="CO167" s="572"/>
      <c r="CP167" s="194"/>
    </row>
    <row r="168" customFormat="false" ht="15" hidden="false" customHeight="true" outlineLevel="0" collapsed="false">
      <c r="BI168" s="194"/>
      <c r="BS168" s="557"/>
      <c r="BT168" s="194"/>
      <c r="CD168" s="557"/>
      <c r="CO168" s="572"/>
      <c r="CP168" s="194"/>
    </row>
    <row r="169" customFormat="false" ht="15" hidden="false" customHeight="true" outlineLevel="0" collapsed="false">
      <c r="BI169" s="194"/>
      <c r="BS169" s="557"/>
      <c r="BT169" s="194"/>
      <c r="CD169" s="557"/>
      <c r="CO169" s="572"/>
      <c r="CP169" s="194"/>
    </row>
    <row r="170" customFormat="false" ht="15" hidden="false" customHeight="true" outlineLevel="0" collapsed="false">
      <c r="BI170" s="194"/>
      <c r="BS170" s="194"/>
      <c r="BT170" s="194"/>
      <c r="CD170" s="194"/>
      <c r="CO170" s="194"/>
      <c r="CP170" s="194"/>
    </row>
    <row r="171" customFormat="false" ht="15" hidden="false" customHeight="true" outlineLevel="0" collapsed="false">
      <c r="BI171" s="194"/>
      <c r="BS171" s="194"/>
      <c r="BT171" s="194"/>
      <c r="CD171" s="194"/>
      <c r="CO171" s="194"/>
      <c r="CP171" s="194"/>
    </row>
    <row r="172" customFormat="false" ht="15" hidden="false" customHeight="true" outlineLevel="0" collapsed="false">
      <c r="BI172" s="194"/>
      <c r="BS172" s="194"/>
      <c r="BT172" s="194"/>
      <c r="CD172" s="194"/>
      <c r="CO172" s="194"/>
      <c r="CP172" s="194"/>
    </row>
    <row r="173" customFormat="false" ht="15" hidden="false" customHeight="true" outlineLevel="0" collapsed="false">
      <c r="BI173" s="194"/>
      <c r="BS173" s="194"/>
      <c r="BT173" s="194"/>
      <c r="CD173" s="194"/>
      <c r="CO173" s="194"/>
      <c r="CP173" s="194"/>
    </row>
    <row r="174" customFormat="false" ht="15" hidden="false" customHeight="true" outlineLevel="0" collapsed="false">
      <c r="BI174" s="194"/>
      <c r="BS174" s="194"/>
      <c r="CD174" s="194"/>
      <c r="CO174" s="194"/>
      <c r="CP174" s="194"/>
    </row>
    <row r="175" customFormat="false" ht="15" hidden="false" customHeight="true" outlineLevel="0" collapsed="false">
      <c r="BI175" s="194"/>
      <c r="BS175" s="194"/>
      <c r="CD175" s="194"/>
      <c r="CO175" s="194"/>
      <c r="CP175" s="194"/>
    </row>
    <row r="176" customFormat="false" ht="15" hidden="false" customHeight="true" outlineLevel="0" collapsed="false">
      <c r="BI176" s="194"/>
      <c r="BS176" s="194"/>
      <c r="CD176" s="194"/>
      <c r="CO176" s="194"/>
      <c r="CP176" s="194"/>
    </row>
    <row r="177" customFormat="false" ht="15" hidden="false" customHeight="true" outlineLevel="0" collapsed="false">
      <c r="BI177" s="194"/>
      <c r="BS177" s="194"/>
      <c r="CD177" s="194"/>
      <c r="CO177" s="194"/>
      <c r="CP177" s="194"/>
    </row>
    <row r="178" customFormat="false" ht="15" hidden="false" customHeight="true" outlineLevel="0" collapsed="false">
      <c r="BI178" s="194"/>
      <c r="BS178" s="194"/>
      <c r="CD178" s="194"/>
      <c r="CO178" s="194"/>
      <c r="CP178" s="194"/>
    </row>
    <row r="179" customFormat="false" ht="15" hidden="false" customHeight="true" outlineLevel="0" collapsed="false">
      <c r="BI179" s="194"/>
      <c r="BS179" s="194"/>
      <c r="CD179" s="194"/>
      <c r="CO179" s="194"/>
      <c r="CP179" s="194"/>
    </row>
    <row r="180" customFormat="false" ht="15" hidden="false" customHeight="true" outlineLevel="0" collapsed="false">
      <c r="BS180" s="194"/>
      <c r="CD180" s="194"/>
      <c r="CO180" s="194"/>
      <c r="CP180" s="194"/>
    </row>
    <row r="181" customFormat="false" ht="15" hidden="false" customHeight="true" outlineLevel="0" collapsed="false">
      <c r="BS181" s="194"/>
      <c r="CD181" s="194"/>
      <c r="CO181" s="194"/>
      <c r="CP181" s="194"/>
    </row>
    <row r="182" customFormat="false" ht="15" hidden="false" customHeight="true" outlineLevel="0" collapsed="false">
      <c r="BS182" s="194"/>
      <c r="CD182" s="194"/>
      <c r="CO182" s="194"/>
    </row>
    <row r="183" customFormat="false" ht="15" hidden="false" customHeight="true" outlineLevel="0" collapsed="false">
      <c r="BS183" s="194"/>
      <c r="CD183" s="194"/>
      <c r="CO183" s="194"/>
    </row>
    <row r="184" customFormat="false" ht="15" hidden="false" customHeight="true" outlineLevel="0" collapsed="false">
      <c r="BS184" s="194"/>
      <c r="CD184" s="194"/>
      <c r="CO184" s="194"/>
    </row>
  </sheetData>
  <mergeCells count="107">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3:A16"/>
    <mergeCell ref="A17:A24"/>
    <mergeCell ref="A25:A34"/>
    <mergeCell ref="A35:A52"/>
    <mergeCell ref="A53:A55"/>
    <mergeCell ref="U59:V59"/>
    <mergeCell ref="W59:X59"/>
    <mergeCell ref="Y59:Z59"/>
    <mergeCell ref="AO59:AP59"/>
    <mergeCell ref="I60:J60"/>
    <mergeCell ref="M60:M61"/>
    <mergeCell ref="N60:N61"/>
    <mergeCell ref="AF60:AF61"/>
    <mergeCell ref="M62:M63"/>
    <mergeCell ref="N62:N63"/>
    <mergeCell ref="M64:M65"/>
    <mergeCell ref="N64:N65"/>
    <mergeCell ref="L66:L67"/>
    <mergeCell ref="M66:M67"/>
    <mergeCell ref="N66:N67"/>
    <mergeCell ref="S66:S67"/>
    <mergeCell ref="AF66:AF67"/>
    <mergeCell ref="AK81:AL81"/>
    <mergeCell ref="BD95:BF95"/>
  </mergeCells>
  <conditionalFormatting sqref="AZ42">
    <cfRule type="containsText" priority="5" operator="containsText" aboveAverage="0" equalAverage="0" bottom="0" percent="0" rank="0" text="quality " dxfId="91">
      <formula>NOT(ISERROR(SEARCH("quality ",AZ42)))</formula>
    </cfRule>
  </conditionalFormatting>
  <conditionalFormatting sqref="AZ42">
    <cfRule type="colorScale" priority="6">
      <colorScale>
        <cfvo type="min" val="0"/>
        <cfvo type="percentile" val="50"/>
        <cfvo type="max" val="0"/>
        <color rgb="FF63BE7B"/>
        <color rgb="FFFFEB84"/>
        <color rgb="FFF8696B"/>
      </colorScale>
    </cfRule>
  </conditionalFormatting>
  <conditionalFormatting sqref="AZ10">
    <cfRule type="containsText" priority="10" operator="containsText" aboveAverage="0" equalAverage="0" bottom="0" percent="0" rank="0" text="quality " dxfId="91">
      <formula>NOT(ISERROR(SEARCH("quality ",AZ10)))</formula>
    </cfRule>
  </conditionalFormatting>
  <conditionalFormatting sqref="AZ10">
    <cfRule type="colorScale" priority="11">
      <colorScale>
        <cfvo type="min" val="0"/>
        <cfvo type="percentile" val="50"/>
        <cfvo type="max" val="0"/>
        <color rgb="FF63BE7B"/>
        <color rgb="FFFFEB84"/>
        <color rgb="FFF8696B"/>
      </colorScale>
    </cfRule>
  </conditionalFormatting>
  <conditionalFormatting sqref="AZ5:AZ6">
    <cfRule type="containsText" priority="15" operator="containsText" aboveAverage="0" equalAverage="0" bottom="0" percent="0" rank="0" text="quality " dxfId="91">
      <formula>NOT(ISERROR(SEARCH("quality ",AZ5)))</formula>
    </cfRule>
  </conditionalFormatting>
  <conditionalFormatting sqref="AZ6">
    <cfRule type="colorScale" priority="16">
      <colorScale>
        <cfvo type="min" val="0"/>
        <cfvo type="percentile" val="50"/>
        <cfvo type="max" val="0"/>
        <color rgb="FF63BE7B"/>
        <color rgb="FFFFEB84"/>
        <color rgb="FFF8696B"/>
      </colorScale>
    </cfRule>
  </conditionalFormatting>
  <conditionalFormatting sqref="AZ5">
    <cfRule type="colorScale" priority="17">
      <colorScale>
        <cfvo type="min" val="0"/>
        <cfvo type="percentile" val="50"/>
        <cfvo type="max" val="0"/>
        <color rgb="FF63BE7B"/>
        <color rgb="FFFFEB84"/>
        <color rgb="FFF8696B"/>
      </colorScale>
    </cfRule>
  </conditionalFormatting>
  <dataValidations count="1">
    <dataValidation allowBlank="true" errorStyle="stop" operator="between" showDropDown="false" showErrorMessage="true" showInputMessage="true" sqref="K56:K57" type="list">
      <formula1>#ref!</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76E1F545-40DB-4930-96D7-B175B2E92C4D}">
            <xm:f>1</xm:f>
            <x14:dxf>
              <font>
                <color rgb="FF9C5700"/>
              </font>
              <fill>
                <patternFill>
                  <bgColor rgb="FFFFEB9C"/>
                </patternFill>
              </fill>
            </x14:dxf>
          </x14:cfRule>
          <x14:cfRule type="cellIs" priority="3" operator="equal" id="{E96E85B0-FBA1-471F-B883-B64410F7D36D}">
            <xm:f>#REF!</xm:f>
            <x14:dxf>
              <fill>
                <patternFill>
                  <bgColor theme="4" tint="0.7999"/>
                </patternFill>
              </fill>
            </x14:dxf>
          </x14:cfRule>
          <x14:cfRule type="cellIs" priority="4" operator="equal" id="{164BD8B4-3FAD-4E71-ACFE-5C70BB2EE820}">
            <xm:f>"quality"</xm:f>
            <x14:dxf>
              <font>
                <color rgb="FF9C5700"/>
              </font>
              <fill>
                <patternFill>
                  <bgColor rgb="FFFFEB9C"/>
                </patternFill>
              </fill>
            </x14:dxf>
          </x14:cfRule>
          <xm:sqref>AZ42</xm:sqref>
        </x14:conditionalFormatting>
        <x14:conditionalFormatting xmlns:xm="http://schemas.microsoft.com/office/excel/2006/main">
          <x14:cfRule type="cellIs" priority="7" operator="equal" id="{EA63D16A-3FFD-4B2A-9A22-933FF0703AD0}">
            <xm:f>1</xm:f>
            <x14:dxf>
              <fill>
                <patternFill>
                  <bgColor theme="4" tint="0.7999"/>
                </patternFill>
              </fill>
            </x14:dxf>
          </x14:cfRule>
          <x14:cfRule type="cellIs" priority="8" operator="equal" id="{59EACF39-F3DC-4AD0-A9D9-1F3427F4D740}">
            <xm:f>#REF!</xm:f>
            <x14:dxf>
              <font>
                <color rgb="FF9C5700"/>
              </font>
              <fill>
                <patternFill>
                  <bgColor rgb="FFFFEB9C"/>
                </patternFill>
              </fill>
            </x14:dxf>
          </x14:cfRule>
          <x14:cfRule type="cellIs" priority="9" operator="equal" id="{5F54D49E-B048-43C5-B339-006B98DBC62B}">
            <xm:f>"quality"</xm:f>
            <x14:dxf>
              <fill>
                <patternFill>
                  <bgColor theme="4" tint="0.7999"/>
                </patternFill>
              </fill>
            </x14:dxf>
          </x14:cfRule>
          <xm:sqref>AZ10</xm:sqref>
        </x14:conditionalFormatting>
        <x14:conditionalFormatting xmlns:xm="http://schemas.microsoft.com/office/excel/2006/main">
          <x14:cfRule type="cellIs" priority="12" operator="equal" id="{AE80C011-2F4B-4042-8490-85ECD48E1350}">
            <xm:f>1</xm:f>
            <x14:dxf>
              <font>
                <color rgb="FF9C5700"/>
              </font>
              <fill>
                <patternFill>
                  <bgColor rgb="FFFFEB9C"/>
                </patternFill>
              </fill>
            </x14:dxf>
          </x14:cfRule>
          <x14:cfRule type="cellIs" priority="13" operator="equal" id="{3748265D-3ED8-4AB6-ABC6-F1CEF0A1B09F}">
            <xm:f>#REF!</xm:f>
            <x14:dxf>
              <fill>
                <patternFill>
                  <bgColor theme="4" tint="0.7999"/>
                </patternFill>
              </fill>
            </x14:dxf>
          </x14:cfRule>
          <x14:cfRule type="cellIs" priority="14" operator="equal" id="{5BD92174-3597-4050-A6F5-988E31AC58F5}">
            <xm:f>"quality"</xm:f>
            <x14:dxf>
              <font>
                <color rgb="FF9C5700"/>
              </font>
              <fill>
                <patternFill>
                  <bgColor rgb="FFFFEB9C"/>
                </patternFill>
              </fill>
            </x14:dxf>
          </x14:cfRule>
          <xm:sqref>AZ5:AZ6</xm:sqref>
        </x14:conditionalFormatting>
        <x14:conditionalFormatting xmlns:xm="http://schemas.microsoft.com/office/excel/2006/main">
          <x14:cfRule type="cellIs" priority="18" operator="equal" id="{D6B7EAE8-7AFD-42E5-A336-B92FF1CC739E}">
            <xm:f>"مصعدة"</xm:f>
            <x14:dxf>
              <font>
                <color rgb="FF9C6500"/>
              </font>
              <fill>
                <patternFill>
                  <bgColor rgb="FFFFEB9C"/>
                </patternFill>
              </fill>
            </x14:dxf>
          </x14:cfRule>
          <x14:cfRule type="cellIs" priority="19" operator="equal" id="{5EF3AEB3-7373-4B6E-AF3B-667E40AA9E27}">
            <xm:f>"24 Hours"</xm:f>
            <x14:dxf>
              <fill>
                <patternFill>
                  <bgColor rgb="FF00B050"/>
                </patternFill>
              </fill>
            </x14:dxf>
          </x14:cfRule>
          <x14:cfRule type="cellIs" priority="20" operator="equal" id="{656EC0CE-CE80-432C-8134-9BDE2E7761B3}">
            <xm:f>"48 Hours"</xm:f>
            <x14:dxf>
              <fill>
                <patternFill>
                  <bgColor rgb="FF0070C0"/>
                </patternFill>
              </fill>
            </x14:dxf>
          </x14:cfRule>
          <x14:cfRule type="cellIs" priority="21" operator="equal" id="{F02E6B1D-6739-4BBB-826F-FB12707516B9}">
            <xm:f>"72 Hours"</xm:f>
            <x14:dxf>
              <fill>
                <patternFill>
                  <bgColor rgb="FF00B0F0"/>
                </patternFill>
              </fill>
            </x14:dxf>
          </x14:cfRule>
          <x14:cfRule type="cellIs" priority="22" operator="equal" id="{D0BBA9E3-FDBD-4563-B499-7EEC23F5422A}">
            <xm:f>"More than 72 Hours"</xm:f>
            <x14:dxf>
              <fill>
                <patternFill>
                  <bgColor rgb="FFFF0000"/>
                </patternFill>
              </fill>
            </x14:dxf>
          </x14:cfRule>
          <xm:sqref>K3:K57</xm:sqref>
        </x14:conditionalFormatting>
        <x14:conditionalFormatting xmlns:xm="http://schemas.microsoft.com/office/excel/2006/main">
          <x14:cfRule type="cellIs" priority="23" operator="equal" id="{EC175199-1AF6-4CD4-B814-37B67E788A99}">
            <xm:f>1</xm:f>
            <x14:dxf>
              <fill>
                <patternFill>
                  <bgColor theme="4" tint="0.7999"/>
                </patternFill>
              </fill>
            </x14:dxf>
          </x14:cfRule>
          <xm:sqref>BA3:BA55</xm:sqref>
        </x14:conditionalFormatting>
        <x14:conditionalFormatting xmlns:xm="http://schemas.microsoft.com/office/excel/2006/main">
          <x14:cfRule type="cellIs" priority="24" operator="equal" id="{98434E30-C058-4A69-9733-A014B58D90B8}">
            <xm:f>"Satisfied"</xm:f>
            <x14:dxf>
              <font>
                <color rgb="FF9C5700"/>
              </font>
              <fill>
                <patternFill>
                  <bgColor rgb="FFFFEB9C"/>
                </patternFill>
              </fill>
            </x14:dxf>
          </x14:cfRule>
          <xm:sqref>BD1:BD2 BD46:BD78 BD82:BD99 BD109:BD122 BD141:BD1048576</xm:sqref>
        </x14:conditionalFormatting>
        <x14:conditionalFormatting xmlns:xm="http://schemas.microsoft.com/office/excel/2006/main">
          <x14:cfRule type="cellIs" priority="25" operator="equal" id="{F7353F46-3FD5-4D70-BE93-1ECC1C9D9124}">
            <xm:f>"Patient"</xm:f>
            <x14:dxf>
              <fill>
                <patternFill>
                  <bgColor theme="4" tint="0.7999"/>
                </patternFill>
              </fill>
            </x14:dxf>
          </x14:cfRule>
          <x14:cfRule type="cellIs" priority="26" operator="equal" id="{A0616C4A-F066-4E59-BE1B-8C7BFAA7DC13}">
            <xm:f>"Hospital"</xm:f>
            <x14:dxf>
              <font>
                <color rgb="FF9C5700"/>
              </font>
              <fill>
                <patternFill>
                  <bgColor rgb="FFFFEB9C"/>
                </patternFill>
              </fill>
            </x14:dxf>
          </x14:cfRule>
          <xm:sqref>BE3:BE78</xm:sqref>
        </x14:conditionalFormatting>
        <x14:conditionalFormatting xmlns:xm="http://schemas.microsoft.com/office/excel/2006/main">
          <x14:cfRule type="cellIs" priority="27" operator="equal" id="{24356592-EBD3-4148-B9EF-E878D4CA1968}">
            <xm:f>"Dissatisfied"</xm:f>
            <x14:dxf>
              <fill>
                <patternFill>
                  <bgColor theme="4" tint="0.7999"/>
                </patternFill>
              </fill>
            </x14:dxf>
          </x14:cfRule>
          <x14:cfRule type="cellIs" priority="28" operator="equal" id="{E5C28D40-7150-45A3-921C-3797843540F7}">
            <xm:f>"Neutral"</xm:f>
            <x14:dxf>
              <font>
                <color rgb="FF9C6500"/>
              </font>
              <fill>
                <patternFill>
                  <bgColor rgb="FFFFEB9C"/>
                </patternFill>
              </fill>
            </x14:dxf>
          </x14:cfRule>
          <x14:cfRule type="cellIs" priority="29" operator="equal" id="{94706F41-2020-404E-9020-7454F0D7BBB0}">
            <xm:f>"Satisfied"</xm:f>
            <x14:dxf>
              <fill>
                <patternFill>
                  <bgColor rgb="FF00B050"/>
                </patternFill>
              </fill>
            </x14:dxf>
          </x14:cfRule>
          <xm:sqref>BI109</xm:sqref>
        </x14:conditionalFormatting>
        <x14:conditionalFormatting xmlns:xm="http://schemas.microsoft.com/office/excel/2006/main">
          <x14:cfRule type="cellIs" priority="30" operator="equal" id="{ED801F21-40C5-4964-A6EF-7EAA977FF164}">
            <xm:f>"مصعدة"</xm:f>
            <x14:dxf>
              <fill>
                <patternFill>
                  <bgColor rgb="FF0070C0"/>
                </patternFill>
              </fill>
            </x14:dxf>
          </x14:cfRule>
          <x14:cfRule type="cellIs" priority="31" operator="equal" id="{69B23FA9-9987-4768-A310-B0923B9A3EE0}">
            <xm:f>"24 Hours"</xm:f>
            <x14:dxf>
              <fill>
                <patternFill>
                  <bgColor rgb="FF00B0F0"/>
                </patternFill>
              </fill>
            </x14:dxf>
          </x14:cfRule>
          <x14:cfRule type="cellIs" priority="32" operator="equal" id="{4C53A87D-E08B-4EA0-8589-894F9C74219C}">
            <xm:f>"48 Hours"</xm:f>
            <x14:dxf>
              <fill>
                <patternFill>
                  <bgColor rgb="FFFF0000"/>
                </patternFill>
              </fill>
            </x14:dxf>
          </x14:cfRule>
          <x14:cfRule type="cellIs" priority="33" operator="equal" id="{62BCE645-6500-45B6-A5C5-945464F54FC7}">
            <xm:f>"72 Hours"</xm:f>
            <x14:dxf>
              <fill>
                <patternFill>
                  <bgColor rgb="FFFFEB9C"/>
                </patternFill>
              </fill>
            </x14:dxf>
          </x14:cfRule>
          <x14:cfRule type="cellIs" priority="34" operator="equal" id="{139D1D3C-F779-43C0-A54C-36A34FD17A4A}">
            <xm:f>"More than 72 Hours"</xm:f>
            <x14:dxf>
              <fill>
                <patternFill>
                  <bgColor rgb="FF00B050"/>
                </patternFill>
              </fill>
            </x14:dxf>
          </x14:cfRule>
          <xm:sqref>BR3:BR8</xm:sqref>
        </x14:conditionalFormatting>
        <x14:conditionalFormatting xmlns:xm="http://schemas.microsoft.com/office/excel/2006/main">
          <x14:cfRule type="cellIs" priority="35" operator="equal" id="{BDD235D0-A3CC-4F2B-A087-907E4A21D167}">
            <xm:f>"مصعدة"</xm:f>
            <x14:dxf>
              <fill>
                <patternFill>
                  <bgColor rgb="FF0070C0"/>
                </patternFill>
              </fill>
            </x14:dxf>
          </x14:cfRule>
          <x14:cfRule type="cellIs" priority="36" operator="equal" id="{E4F6CEFA-EAD9-485B-8323-38D4126BC8B8}">
            <xm:f>"24 Hours"</xm:f>
            <x14:dxf>
              <fill>
                <patternFill>
                  <bgColor rgb="FF00B0F0"/>
                </patternFill>
              </fill>
            </x14:dxf>
          </x14:cfRule>
          <x14:cfRule type="cellIs" priority="37" operator="equal" id="{B9381EC1-CC79-457A-BC44-AD78A684E286}">
            <xm:f>"48 Hours"</xm:f>
            <x14:dxf>
              <fill>
                <patternFill>
                  <bgColor rgb="FFFF0000"/>
                </patternFill>
              </fill>
            </x14:dxf>
          </x14:cfRule>
          <x14:cfRule type="cellIs" priority="38" operator="equal" id="{1C40AEB6-ADA3-4551-8B78-F1FD26A8679E}">
            <xm:f>"72 Hours"</xm:f>
            <x14:dxf>
              <font>
                <color rgb="FF9C6500"/>
              </font>
              <fill>
                <patternFill>
                  <bgColor rgb="FFFFEB9C"/>
                </patternFill>
              </fill>
            </x14:dxf>
          </x14:cfRule>
          <x14:cfRule type="cellIs" priority="39" operator="equal" id="{603A4A9F-DAE8-479D-94AE-17C61A41D3AD}">
            <xm:f>"More than 72 Hours"</xm:f>
            <x14:dxf>
              <fill>
                <patternFill>
                  <bgColor rgb="FF00B050"/>
                </patternFill>
              </fill>
            </x14:dxf>
          </x14:cfRule>
          <xm:sqref>CC3:CC12</xm:sqref>
        </x14:conditionalFormatting>
        <x14:conditionalFormatting xmlns:xm="http://schemas.microsoft.com/office/excel/2006/main">
          <x14:cfRule type="cellIs" priority="40" operator="equal" id="{A1855840-9E95-4F28-84E3-FA7A77B7A4B5}">
            <xm:f>"مصعدة"</xm:f>
            <x14:dxf>
              <fill>
                <patternFill>
                  <bgColor rgb="FF0070C0"/>
                </patternFill>
              </fill>
            </x14:dxf>
          </x14:cfRule>
          <x14:cfRule type="cellIs" priority="41" operator="equal" id="{4883836A-1617-4C98-A862-7F401F6D80A7}">
            <xm:f>"24 Hours"</xm:f>
            <x14:dxf>
              <fill>
                <patternFill>
                  <bgColor rgb="FF00B0F0"/>
                </patternFill>
              </fill>
            </x14:dxf>
          </x14:cfRule>
          <x14:cfRule type="cellIs" priority="42" operator="equal" id="{444A3316-9CEE-4125-A971-CDA7903AE4F5}">
            <xm:f>"48 Hours"</xm:f>
            <x14:dxf>
              <fill>
                <patternFill>
                  <bgColor rgb="FFFF0000"/>
                </patternFill>
              </fill>
            </x14:dxf>
          </x14:cfRule>
          <x14:cfRule type="cellIs" priority="43" operator="equal" id="{ED158037-1057-4F51-BC3C-E4DBDE50296B}">
            <xm:f>"72 Hours"</xm:f>
            <x14:dxf>
              <font>
                <color rgb="FF9C6500"/>
              </font>
              <fill>
                <patternFill>
                  <bgColor rgb="FFFFEB9C"/>
                </patternFill>
              </fill>
            </x14:dxf>
          </x14:cfRule>
          <x14:cfRule type="cellIs" priority="44" operator="equal" id="{6D1F2C1C-30B9-4839-81FE-FCE24BE7403D}">
            <xm:f>"More than 72 Hours"</xm:f>
            <x14:dxf>
              <fill>
                <patternFill>
                  <bgColor rgb="FF00B050"/>
                </patternFill>
              </fill>
            </x14:dxf>
          </x14:cfRule>
          <xm:sqref>CN3:CN23</xm:sqref>
        </x14:conditionalFormatting>
        <x14:conditionalFormatting xmlns:xm="http://schemas.microsoft.com/office/excel/2006/main">
          <x14:cfRule type="cellIs" priority="45" operator="equal" id="{37A526C4-E661-45B4-A0C4-359388F277FC}">
            <xm:f>"More than 72 hours"</xm:f>
            <x14:dxf>
              <fill>
                <patternFill>
                  <bgColor rgb="FF0070C0"/>
                </patternFill>
              </fill>
            </x14:dxf>
          </x14:cfRule>
          <x14:cfRule type="cellIs" priority="46" operator="equal" id="{47C6E7EB-CC11-4353-8826-D5848F6DCC4A}">
            <xm:f>"72 Hours"</xm:f>
            <x14:dxf>
              <fill>
                <patternFill>
                  <bgColor rgb="FF00B0F0"/>
                </patternFill>
              </fill>
            </x14:dxf>
          </x14:cfRule>
          <x14:cfRule type="cellIs" priority="47" operator="equal" id="{744DD0EA-BA8F-4753-A4A4-46CCE4AD7FF5}">
            <xm:f>"48 Hours"</xm:f>
            <x14:dxf>
              <fill>
                <patternFill>
                  <bgColor rgb="FFFF0000"/>
                </patternFill>
              </fill>
            </x14:dxf>
          </x14:cfRule>
          <x14:cfRule type="cellIs" priority="48" operator="equal" id="{412357EE-D140-4D96-8370-ED3BC1651C8C}">
            <xm:f>"24 Hours"</xm:f>
            <x14:dxf>
              <font>
                <color rgb="FF9C6500"/>
              </font>
              <fill>
                <patternFill>
                  <bgColor rgb="FFFFEB9C"/>
                </patternFill>
              </fill>
            </x14:dxf>
          </x14:cfRule>
          <xm:sqref>CN29:CN30</xm:sqref>
        </x14:conditionalFormatting>
        <x14:conditionalFormatting xmlns:xm="http://schemas.microsoft.com/office/excel/2006/main">
          <x14:cfRule type="cellIs" priority="49" operator="equal" id="{6BD0B347-E1C3-4799-9542-2F3F2B7020E0}">
            <xm:f>"مصعدة"</xm:f>
            <x14:dxf>
              <fill>
                <patternFill>
                  <bgColor rgb="FF00B050"/>
                </patternFill>
              </fill>
            </x14:dxf>
          </x14:cfRule>
          <x14:cfRule type="cellIs" priority="50" operator="equal" id="{55726AAB-5051-4517-B025-7D903E56B06E}">
            <xm:f>"24 Hours"</xm:f>
            <x14:dxf>
              <fill>
                <patternFill>
                  <bgColor rgb="FF0070C0"/>
                </patternFill>
              </fill>
            </x14:dxf>
          </x14:cfRule>
          <x14:cfRule type="cellIs" priority="51" operator="equal" id="{FB5F7390-2F1B-4DCA-A04D-40C6DBDE5525}">
            <xm:f>"48 Hours"</xm:f>
            <x14:dxf>
              <fill>
                <patternFill>
                  <bgColor rgb="FF00B0F0"/>
                </patternFill>
              </fill>
            </x14:dxf>
          </x14:cfRule>
          <x14:cfRule type="cellIs" priority="52" operator="equal" id="{51599A10-FAA8-4B92-9F67-2E9140267036}">
            <xm:f>"72 Hours"</xm:f>
            <x14:dxf>
              <fill>
                <patternFill>
                  <bgColor rgb="FFFF0000"/>
                </patternFill>
              </fill>
            </x14:dxf>
          </x14:cfRule>
          <x14:cfRule type="cellIs" priority="53" operator="equal" id="{184E3866-69FF-47EF-A232-FFB55AB485B7}">
            <xm:f>"More than 72 Hours"</xm:f>
            <x14:dxf>
              <fill>
                <patternFill>
                  <bgColor rgb="FFFF0000"/>
                </patternFill>
              </fill>
            </x14:dxf>
          </x14:cfRule>
          <xm:sqref>CY3:CY18</xm:sqref>
        </x14:conditionalFormatting>
        <x14:conditionalFormatting xmlns:xm="http://schemas.microsoft.com/office/excel/2006/main">
          <x14:cfRule type="cellIs" priority="54" operator="equal" id="{EC20D892-5283-4C22-A23B-B0F9F0CE1171}">
            <xm:f>"More than 72 hours"</xm:f>
            <x14:dxf>
              <fill>
                <patternFill>
                  <bgColor rgb="FFFFEB9C"/>
                </patternFill>
              </fill>
            </x14:dxf>
          </x14:cfRule>
          <x14:cfRule type="cellIs" priority="55" operator="equal" id="{C01351B0-2CF9-4181-8842-F02F5D22DDFB}">
            <xm:f>"72 Hours"</xm:f>
            <x14:dxf>
              <fill>
                <patternFill>
                  <bgColor rgb="FF00B050"/>
                </patternFill>
              </fill>
            </x14:dxf>
          </x14:cfRule>
          <x14:cfRule type="cellIs" priority="56" operator="equal" id="{705FC187-C425-4C80-9CF9-5A476C27CB9D}">
            <xm:f>"48 Hours"</xm:f>
            <x14:dxf>
              <fill>
                <patternFill>
                  <bgColor rgb="FF0070C0"/>
                </patternFill>
              </fill>
            </x14:dxf>
          </x14:cfRule>
          <x14:cfRule type="cellIs" priority="57" operator="equal" id="{EA5B5DE6-EC39-4A32-9F2A-211B9B623D91}">
            <xm:f>"24 Hours"</xm:f>
            <x14:dxf>
              <fill>
                <patternFill>
                  <bgColor rgb="FF00B0F0"/>
                </patternFill>
              </fill>
            </x14:dxf>
          </x14:cfRule>
          <xm:sqref>CY23:CY25</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59"/>
  <sheetViews>
    <sheetView showFormulas="false" showGridLines="true" showRowColHeaders="true" showZeros="true" rightToLeft="false" tabSelected="false" showOutlineSymbols="true" defaultGridColor="true" view="normal" topLeftCell="A2" colorId="64" zoomScale="100" zoomScaleNormal="100" zoomScalePageLayoutView="100" workbookViewId="0">
      <selection pane="topLeft" activeCell="H22" activeCellId="0" sqref="H22"/>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8.86"/>
    <col collapsed="false" customWidth="true" hidden="false" outlineLevel="0" max="4" min="4" style="1" width="11.28"/>
    <col collapsed="false" customWidth="true" hidden="false" outlineLevel="0" max="5" min="5" style="1" width="23.15"/>
    <col collapsed="false" customWidth="true" hidden="false" outlineLevel="0" max="6" min="6" style="1" width="19"/>
    <col collapsed="false" customWidth="true" hidden="false" outlineLevel="0" max="7" min="7" style="1" width="14.86"/>
    <col collapsed="false" customWidth="true" hidden="false" outlineLevel="0" max="9" min="8" style="1" width="33.57"/>
    <col collapsed="false" customWidth="true" hidden="false" outlineLevel="0" max="10" min="10" style="1" width="20.72"/>
    <col collapsed="false" customWidth="true" hidden="false" outlineLevel="0" max="11" min="11" style="1" width="20"/>
    <col collapsed="false" customWidth="true" hidden="false" outlineLevel="0" max="12" min="12" style="1" width="33.14"/>
    <col collapsed="false" customWidth="true" hidden="false" outlineLevel="0" max="13" min="13" style="1" width="26.86"/>
    <col collapsed="false" customWidth="true" hidden="false" outlineLevel="0" max="14" min="14" style="1" width="21.71"/>
    <col collapsed="false" customWidth="true" hidden="false" outlineLevel="0" max="15" min="15" style="1" width="33.14"/>
    <col collapsed="false" customWidth="true" hidden="false" outlineLevel="0" max="16" min="16" style="1" width="13"/>
    <col collapsed="false" customWidth="true" hidden="false" outlineLevel="0" max="17" min="17" style="1" width="33.14"/>
    <col collapsed="false" customWidth="true" hidden="false" outlineLevel="0" max="18" min="18" style="1" width="17.29"/>
    <col collapsed="false" customWidth="true" hidden="false" outlineLevel="0" max="19" min="19" style="1" width="20.72"/>
    <col collapsed="false" customWidth="true" hidden="false" outlineLevel="0" max="20" min="20" style="1" width="33.14"/>
    <col collapsed="false" customWidth="true" hidden="false" outlineLevel="0" max="21" min="21" style="1" width="21.14"/>
    <col collapsed="false" customWidth="true" hidden="false" outlineLevel="0" max="22" min="22" style="1" width="20.72"/>
    <col collapsed="false" customWidth="true" hidden="false" outlineLevel="0" max="23" min="23" style="3" width="28.43"/>
    <col collapsed="false" customWidth="true" hidden="false" outlineLevel="0" max="24" min="24" style="1" width="33.14"/>
    <col collapsed="false" customWidth="true" hidden="false" outlineLevel="0" max="25" min="25" style="1" width="15.28"/>
    <col collapsed="false" customWidth="true" hidden="false" outlineLevel="0" max="26" min="26" style="1" width="20.72"/>
    <col collapsed="false" customWidth="true" hidden="false" outlineLevel="0" max="27" min="27" style="1" width="30.86"/>
    <col collapsed="false" customWidth="true" hidden="false" outlineLevel="0" max="28" min="28" style="1" width="32.86"/>
    <col collapsed="false" customWidth="true" hidden="false" outlineLevel="0" max="29" min="29" style="1" width="13"/>
    <col collapsed="false" customWidth="true" hidden="false" outlineLevel="0" max="30" min="30" style="1" width="20.72"/>
    <col collapsed="false" customWidth="true" hidden="false" outlineLevel="0" max="31" min="31" style="1" width="28.43"/>
    <col collapsed="false" customWidth="true" hidden="false" outlineLevel="0" max="32" min="32" style="1" width="30.14"/>
    <col collapsed="false" customWidth="true" hidden="false" outlineLevel="0" max="33" min="33" style="1" width="12.57"/>
    <col collapsed="false" customWidth="true" hidden="false" outlineLevel="0" max="34" min="34" style="1" width="20.72"/>
    <col collapsed="false" customWidth="true" hidden="false" outlineLevel="0" max="35" min="35" style="1" width="27.15"/>
    <col collapsed="false" customWidth="true" hidden="false" outlineLevel="0" max="36" min="36" style="1" width="29.57"/>
    <col collapsed="false" customWidth="true" hidden="false" outlineLevel="0" max="37" min="37" style="4" width="7.15"/>
    <col collapsed="false" customWidth="true" hidden="false" outlineLevel="0" max="38" min="38" style="1" width="7.15"/>
    <col collapsed="false" customWidth="true" hidden="false" outlineLevel="0" max="39" min="39" style="1" width="14"/>
    <col collapsed="false" customWidth="true" hidden="false" outlineLevel="0" max="40" min="40" style="1" width="29"/>
    <col collapsed="false" customWidth="true" hidden="false" outlineLevel="0" max="41" min="41" style="1" width="36.72"/>
    <col collapsed="false" customWidth="true" hidden="false" outlineLevel="0" max="42" min="42" style="5" width="16.57"/>
    <col collapsed="false" customWidth="true" hidden="false" outlineLevel="0" max="43" min="43" style="1" width="27.86"/>
    <col collapsed="false" customWidth="true" hidden="false" outlineLevel="0" max="44" min="44" style="1" width="36.72"/>
    <col collapsed="false" customWidth="true" hidden="false" outlineLevel="0" max="45" min="45" style="4" width="28.72"/>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1" min="50" style="2" width="28.43"/>
    <col collapsed="false" customWidth="true" hidden="false" outlineLevel="0" max="52" min="52" style="2" width="26"/>
    <col collapsed="false" customWidth="true" hidden="false" outlineLevel="0" max="53" min="53" style="2" width="28.43"/>
    <col collapsed="false" customWidth="true" hidden="false" outlineLevel="0" max="54" min="54" style="1131" width="33.71"/>
    <col collapsed="false" customWidth="true" hidden="false" outlineLevel="0" max="55" min="55" style="1032"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true" hidden="false" outlineLevel="0" max="60" min="60" style="1" width="7.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9.15"/>
    <col collapsed="false" customWidth="true" hidden="false" outlineLevel="0" max="70" min="70" style="1" width="16.29"/>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6.86"/>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6.29"/>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324" t="n">
        <v>1</v>
      </c>
      <c r="B3" s="1188" t="n">
        <v>1</v>
      </c>
      <c r="C3" s="741" t="n">
        <v>3261</v>
      </c>
      <c r="D3" s="1132" t="n">
        <v>30215525</v>
      </c>
      <c r="E3" s="764" t="s">
        <v>43</v>
      </c>
      <c r="F3" s="764" t="s">
        <v>65</v>
      </c>
      <c r="G3" s="764" t="s">
        <v>54</v>
      </c>
      <c r="H3" s="764" t="s">
        <v>358</v>
      </c>
      <c r="I3" s="1133" t="n">
        <v>45627.4020833333</v>
      </c>
      <c r="J3" s="764" t="s">
        <v>77</v>
      </c>
      <c r="K3" s="1145" t="s">
        <v>71</v>
      </c>
      <c r="L3" s="1135" t="n">
        <v>45627</v>
      </c>
      <c r="M3" s="1189" t="n">
        <v>0.402083333333333</v>
      </c>
      <c r="N3" s="1137" t="s">
        <v>77</v>
      </c>
      <c r="O3" s="1135" t="n">
        <v>45627</v>
      </c>
      <c r="P3" s="1190" t="n">
        <v>0.402083333333333</v>
      </c>
      <c r="Q3" s="1191" t="n">
        <v>45628</v>
      </c>
      <c r="R3" s="1146" t="n">
        <v>0.519444444444445</v>
      </c>
      <c r="S3" s="1137" t="s">
        <v>77</v>
      </c>
      <c r="T3" s="1135" t="n">
        <v>45628</v>
      </c>
      <c r="U3" s="1136" t="n">
        <v>0.519444444444445</v>
      </c>
      <c r="V3" s="1137" t="s">
        <v>77</v>
      </c>
      <c r="W3" s="497" t="n">
        <f aca="false">(U3+T3)-(P3+O3)</f>
        <v>1.11736111111111</v>
      </c>
      <c r="X3" s="1135" t="n">
        <v>45629</v>
      </c>
      <c r="Y3" s="1146" t="n">
        <v>0.381944444444444</v>
      </c>
      <c r="Z3" s="1137" t="s">
        <v>77</v>
      </c>
      <c r="AA3" s="55" t="n">
        <f aca="false">(Y3+X3)-(U3+T3)</f>
        <v>0.8625</v>
      </c>
      <c r="AB3" s="1135" t="n">
        <v>45629</v>
      </c>
      <c r="AC3" s="1189" t="n">
        <v>0.381944444444444</v>
      </c>
      <c r="AD3" s="1137" t="s">
        <v>77</v>
      </c>
      <c r="AE3" s="55" t="n">
        <f aca="false">(AC3+AB3)-(Y3+X3)</f>
        <v>0</v>
      </c>
      <c r="AF3" s="1135" t="n">
        <v>45629</v>
      </c>
      <c r="AG3" s="1146" t="n">
        <v>0.381944444444444</v>
      </c>
      <c r="AH3" s="1137" t="s">
        <v>77</v>
      </c>
      <c r="AI3" s="54" t="s">
        <v>1207</v>
      </c>
      <c r="AJ3" s="55" t="n">
        <f aca="false">(AG3+AF3)-(U3+T3)</f>
        <v>0.8625</v>
      </c>
      <c r="AK3" s="1192"/>
      <c r="AL3" s="1193"/>
      <c r="AM3" s="520"/>
      <c r="AN3" s="55" t="n">
        <f aca="false">(AL3+AK3)-(U3+T3)</f>
        <v>-45628.5194444444</v>
      </c>
      <c r="AO3" s="1135" t="n">
        <v>45640</v>
      </c>
      <c r="AP3" s="1136" t="n">
        <v>0.381944444444444</v>
      </c>
      <c r="AQ3" s="1194" t="n">
        <f aca="false">(AP3+AO3)-(U3+T3)</f>
        <v>11.8625</v>
      </c>
      <c r="AR3" s="1135" t="n">
        <v>45640</v>
      </c>
      <c r="AS3" s="1146" t="n">
        <v>0.381944444444444</v>
      </c>
      <c r="AT3" s="1137" t="s">
        <v>77</v>
      </c>
      <c r="AU3" s="59" t="n">
        <f aca="false">(AS3+AR3)-(U3+T3)</f>
        <v>11.8625</v>
      </c>
      <c r="AV3" s="61"/>
      <c r="AW3" s="61"/>
      <c r="AX3" s="61" t="s">
        <v>578</v>
      </c>
      <c r="AY3" s="61" t="s">
        <v>110</v>
      </c>
      <c r="AZ3" s="43" t="s">
        <v>1448</v>
      </c>
      <c r="BA3" s="61" t="s">
        <v>1449</v>
      </c>
      <c r="BB3" s="1141" t="s">
        <v>1450</v>
      </c>
      <c r="BC3" s="1047" t="s">
        <v>1451</v>
      </c>
      <c r="BD3" s="1195" t="s">
        <v>700</v>
      </c>
      <c r="BE3" s="68" t="s">
        <v>64</v>
      </c>
      <c r="BF3" s="68"/>
      <c r="BJ3" s="757" t="n">
        <v>3261</v>
      </c>
      <c r="BK3" s="1132" t="n">
        <v>30215525</v>
      </c>
      <c r="BL3" s="764" t="s">
        <v>43</v>
      </c>
      <c r="BM3" s="764" t="s">
        <v>65</v>
      </c>
      <c r="BN3" s="764" t="s">
        <v>54</v>
      </c>
      <c r="BO3" s="764" t="s">
        <v>358</v>
      </c>
      <c r="BP3" s="1133" t="n">
        <v>45627.4020833333</v>
      </c>
      <c r="BQ3" s="764" t="s">
        <v>77</v>
      </c>
      <c r="BR3" s="1145" t="s">
        <v>71</v>
      </c>
      <c r="BS3" s="99"/>
      <c r="BT3" s="99"/>
      <c r="BU3" s="741" t="n">
        <v>3268</v>
      </c>
      <c r="BV3" s="1132" t="n">
        <v>30342663</v>
      </c>
      <c r="BW3" s="764" t="s">
        <v>49</v>
      </c>
      <c r="BX3" s="764" t="s">
        <v>69</v>
      </c>
      <c r="BY3" s="764" t="s">
        <v>45</v>
      </c>
      <c r="BZ3" s="764" t="s">
        <v>46</v>
      </c>
      <c r="CA3" s="1133" t="n">
        <v>45628.5145833333</v>
      </c>
      <c r="CB3" s="764" t="s">
        <v>970</v>
      </c>
      <c r="CC3" s="1143" t="s">
        <v>52</v>
      </c>
      <c r="CD3" s="99"/>
      <c r="CE3" s="99"/>
      <c r="CF3" s="1196" t="n">
        <v>3262</v>
      </c>
      <c r="CG3" s="1132" t="n">
        <v>30255433</v>
      </c>
      <c r="CH3" s="764" t="s">
        <v>53</v>
      </c>
      <c r="CI3" s="764" t="s">
        <v>65</v>
      </c>
      <c r="CJ3" s="764" t="s">
        <v>54</v>
      </c>
      <c r="CK3" s="764" t="s">
        <v>358</v>
      </c>
      <c r="CL3" s="1133" t="n">
        <v>45627.8409722222</v>
      </c>
      <c r="CM3" s="764" t="s">
        <v>970</v>
      </c>
      <c r="CN3" s="1134" t="s">
        <v>67</v>
      </c>
      <c r="CO3" s="99"/>
      <c r="CP3" s="99"/>
      <c r="CQ3" s="770" t="n">
        <v>3306</v>
      </c>
      <c r="CR3" s="1132" t="n">
        <v>30227049</v>
      </c>
      <c r="CS3" s="764" t="s">
        <v>56</v>
      </c>
      <c r="CT3" s="764" t="s">
        <v>69</v>
      </c>
      <c r="CU3" s="764" t="s">
        <v>45</v>
      </c>
      <c r="CV3" s="764" t="s">
        <v>341</v>
      </c>
      <c r="CW3" s="1133" t="n">
        <v>45633.6173611111</v>
      </c>
      <c r="CX3" s="764" t="s">
        <v>77</v>
      </c>
      <c r="CY3" s="1145" t="s">
        <v>71</v>
      </c>
    </row>
    <row r="4" customFormat="false" ht="15" hidden="false" customHeight="true" outlineLevel="0" collapsed="false">
      <c r="A4" s="324"/>
      <c r="B4" s="1188" t="n">
        <v>2</v>
      </c>
      <c r="C4" s="770" t="n">
        <v>3262</v>
      </c>
      <c r="D4" s="1132" t="n">
        <v>30255433</v>
      </c>
      <c r="E4" s="764" t="s">
        <v>53</v>
      </c>
      <c r="F4" s="764" t="s">
        <v>65</v>
      </c>
      <c r="G4" s="764" t="s">
        <v>54</v>
      </c>
      <c r="H4" s="764" t="s">
        <v>358</v>
      </c>
      <c r="I4" s="1133" t="n">
        <v>45627.8409722222</v>
      </c>
      <c r="J4" s="764" t="s">
        <v>970</v>
      </c>
      <c r="K4" s="1134" t="s">
        <v>67</v>
      </c>
      <c r="L4" s="1135" t="n">
        <v>45627</v>
      </c>
      <c r="M4" s="1189" t="n">
        <v>0.765277777777778</v>
      </c>
      <c r="N4" s="1137" t="s">
        <v>970</v>
      </c>
      <c r="O4" s="1135" t="n">
        <v>45627</v>
      </c>
      <c r="P4" s="1190" t="n">
        <v>0.840972222222222</v>
      </c>
      <c r="Q4" s="1191" t="n">
        <v>45628</v>
      </c>
      <c r="R4" s="1146" t="n">
        <v>0.671527777777778</v>
      </c>
      <c r="S4" s="1137" t="s">
        <v>970</v>
      </c>
      <c r="T4" s="1135" t="n">
        <v>45628</v>
      </c>
      <c r="U4" s="1136" t="n">
        <v>0.672222222222222</v>
      </c>
      <c r="V4" s="1137" t="s">
        <v>970</v>
      </c>
      <c r="W4" s="497" t="n">
        <f aca="false">(U4+T4)-(P4+O4)</f>
        <v>0.83125</v>
      </c>
      <c r="X4" s="1135" t="n">
        <v>45629</v>
      </c>
      <c r="Y4" s="1146" t="n">
        <v>0.822222222222222</v>
      </c>
      <c r="Z4" s="1137" t="s">
        <v>970</v>
      </c>
      <c r="AA4" s="55" t="n">
        <f aca="false">(Y4+X4)-(U4+T4)</f>
        <v>1.15</v>
      </c>
      <c r="AB4" s="1135"/>
      <c r="AC4" s="1189"/>
      <c r="AD4" s="1137"/>
      <c r="AE4" s="55" t="n">
        <f aca="false">(AC4+AB4)-(Y4+X4)</f>
        <v>-45629.8222222222</v>
      </c>
      <c r="AF4" s="1135"/>
      <c r="AG4" s="1146"/>
      <c r="AH4" s="1137"/>
      <c r="AI4" s="54"/>
      <c r="AJ4" s="55" t="n">
        <f aca="false">(AG4+AF4)-(U4+T4)</f>
        <v>-45628.6722222222</v>
      </c>
      <c r="AK4" s="1197"/>
      <c r="AL4" s="560"/>
      <c r="AM4" s="520"/>
      <c r="AN4" s="55" t="n">
        <f aca="false">(AL4+AK4)-(U4+T4)</f>
        <v>-45628.6722222222</v>
      </c>
      <c r="AO4" s="1135" t="n">
        <v>45629</v>
      </c>
      <c r="AP4" s="1136" t="n">
        <v>0.48125</v>
      </c>
      <c r="AQ4" s="1194" t="n">
        <f aca="false">(AP4+AO4)-(U4+T4)</f>
        <v>0.809027777777778</v>
      </c>
      <c r="AR4" s="1135" t="n">
        <v>45630</v>
      </c>
      <c r="AS4" s="1136" t="n">
        <v>0.78125</v>
      </c>
      <c r="AT4" s="1137" t="s">
        <v>970</v>
      </c>
      <c r="AU4" s="59" t="n">
        <f aca="false">(AS4+AR4)-(U4+T4)</f>
        <v>2.10902777777778</v>
      </c>
      <c r="AV4" s="61" t="n">
        <v>15124</v>
      </c>
      <c r="AW4" s="61" t="s">
        <v>539</v>
      </c>
      <c r="AX4" s="61" t="s">
        <v>90</v>
      </c>
      <c r="AY4" s="61" t="s">
        <v>91</v>
      </c>
      <c r="AZ4" s="61" t="s">
        <v>1452</v>
      </c>
      <c r="BA4" s="61" t="s">
        <v>1453</v>
      </c>
      <c r="BB4" s="1141" t="s">
        <v>1454</v>
      </c>
      <c r="BC4" s="1147" t="s">
        <v>1455</v>
      </c>
      <c r="BD4" s="1198" t="s">
        <v>702</v>
      </c>
      <c r="BE4" s="68" t="s">
        <v>64</v>
      </c>
      <c r="BF4" s="68"/>
      <c r="BJ4" s="741" t="n">
        <v>3308</v>
      </c>
      <c r="BK4" s="1132" t="n">
        <v>30350066</v>
      </c>
      <c r="BL4" s="764" t="s">
        <v>43</v>
      </c>
      <c r="BM4" s="764" t="s">
        <v>44</v>
      </c>
      <c r="BN4" s="764" t="s">
        <v>45</v>
      </c>
      <c r="BO4" s="764" t="s">
        <v>79</v>
      </c>
      <c r="BP4" s="1133" t="n">
        <v>45633.6583333333</v>
      </c>
      <c r="BQ4" s="764" t="s">
        <v>51</v>
      </c>
      <c r="BR4" s="1134" t="s">
        <v>67</v>
      </c>
      <c r="BS4" s="99"/>
      <c r="BT4" s="99"/>
      <c r="BU4" s="741" t="n">
        <v>3269</v>
      </c>
      <c r="BV4" s="1132" t="n">
        <v>30358429</v>
      </c>
      <c r="BW4" s="764" t="s">
        <v>49</v>
      </c>
      <c r="BX4" s="764" t="s">
        <v>44</v>
      </c>
      <c r="BY4" s="764" t="s">
        <v>54</v>
      </c>
      <c r="BZ4" s="764" t="s">
        <v>477</v>
      </c>
      <c r="CA4" s="1133" t="n">
        <v>45628.7305555556</v>
      </c>
      <c r="CB4" s="764" t="s">
        <v>970</v>
      </c>
      <c r="CC4" s="1143" t="s">
        <v>52</v>
      </c>
      <c r="CD4" s="99"/>
      <c r="CE4" s="99"/>
      <c r="CF4" s="1199" t="n">
        <v>3266</v>
      </c>
      <c r="CG4" s="1132" t="n">
        <v>422404</v>
      </c>
      <c r="CH4" s="764" t="s">
        <v>53</v>
      </c>
      <c r="CI4" s="764" t="s">
        <v>44</v>
      </c>
      <c r="CJ4" s="764" t="s">
        <v>45</v>
      </c>
      <c r="CK4" s="764" t="s">
        <v>79</v>
      </c>
      <c r="CL4" s="1133" t="n">
        <v>45628.6805555556</v>
      </c>
      <c r="CM4" s="764" t="s">
        <v>970</v>
      </c>
      <c r="CN4" s="1134" t="s">
        <v>67</v>
      </c>
      <c r="CO4" s="99"/>
      <c r="CP4" s="99"/>
      <c r="CQ4" s="770" t="n">
        <v>3326</v>
      </c>
      <c r="CR4" s="1132" t="n">
        <v>30289461</v>
      </c>
      <c r="CS4" s="764" t="s">
        <v>56</v>
      </c>
      <c r="CT4" s="764" t="s">
        <v>44</v>
      </c>
      <c r="CU4" s="764" t="s">
        <v>45</v>
      </c>
      <c r="CV4" s="764" t="s">
        <v>490</v>
      </c>
      <c r="CW4" s="1133" t="n">
        <v>45654.3590277778</v>
      </c>
      <c r="CX4" s="764" t="s">
        <v>51</v>
      </c>
      <c r="CY4" s="1145" t="s">
        <v>71</v>
      </c>
    </row>
    <row r="5" customFormat="false" ht="15" hidden="false" customHeight="true" outlineLevel="0" collapsed="false">
      <c r="A5" s="324"/>
      <c r="B5" s="1200" t="n">
        <v>3</v>
      </c>
      <c r="C5" s="757" t="n">
        <v>3268</v>
      </c>
      <c r="D5" s="1132" t="n">
        <v>30342663</v>
      </c>
      <c r="E5" s="764" t="s">
        <v>49</v>
      </c>
      <c r="F5" s="764" t="s">
        <v>69</v>
      </c>
      <c r="G5" s="764" t="s">
        <v>45</v>
      </c>
      <c r="H5" s="764" t="s">
        <v>46</v>
      </c>
      <c r="I5" s="1133" t="n">
        <v>45628.5145833333</v>
      </c>
      <c r="J5" s="764" t="s">
        <v>970</v>
      </c>
      <c r="K5" s="1143" t="s">
        <v>52</v>
      </c>
      <c r="L5" s="1135" t="n">
        <v>45628</v>
      </c>
      <c r="M5" s="1189" t="n">
        <v>0.514583333333333</v>
      </c>
      <c r="N5" s="1137" t="s">
        <v>970</v>
      </c>
      <c r="O5" s="1135" t="n">
        <v>45628</v>
      </c>
      <c r="P5" s="1190" t="n">
        <v>0.514583333333333</v>
      </c>
      <c r="Q5" s="1191" t="n">
        <v>45628</v>
      </c>
      <c r="R5" s="1146" t="n">
        <v>0.514583333333333</v>
      </c>
      <c r="S5" s="1137" t="s">
        <v>970</v>
      </c>
      <c r="T5" s="1135" t="n">
        <v>45628</v>
      </c>
      <c r="U5" s="1136" t="n">
        <v>0.514583333333333</v>
      </c>
      <c r="V5" s="1137" t="s">
        <v>970</v>
      </c>
      <c r="W5" s="497" t="n">
        <f aca="false">(U5+T5)-(P5+O5)</f>
        <v>0</v>
      </c>
      <c r="X5" s="1135"/>
      <c r="Y5" s="1146"/>
      <c r="Z5" s="1137"/>
      <c r="AA5" s="55" t="n">
        <f aca="false">(Y5+X5)-(U5+T5)</f>
        <v>-45628.5145833333</v>
      </c>
      <c r="AB5" s="1135"/>
      <c r="AC5" s="1189"/>
      <c r="AD5" s="1148"/>
      <c r="AE5" s="55" t="n">
        <f aca="false">(AC5+AB5)-(Y5+X5)</f>
        <v>0</v>
      </c>
      <c r="AF5" s="1135"/>
      <c r="AG5" s="1148"/>
      <c r="AH5" s="1148"/>
      <c r="AI5" s="54"/>
      <c r="AJ5" s="55" t="n">
        <f aca="false">(AG5+AF5)-(U5+T5)</f>
        <v>-45628.5145833333</v>
      </c>
      <c r="AK5" s="1197"/>
      <c r="AL5" s="560"/>
      <c r="AM5" s="520"/>
      <c r="AN5" s="55" t="n">
        <f aca="false">(AL5+AK5)-(U5+T5)</f>
        <v>-45628.5145833333</v>
      </c>
      <c r="AO5" s="1135" t="n">
        <v>45628</v>
      </c>
      <c r="AP5" s="1136" t="n">
        <v>0.750694444444444</v>
      </c>
      <c r="AQ5" s="1194" t="n">
        <f aca="false">(AP5+AO5)-(U5+T5)</f>
        <v>0.236111111111111</v>
      </c>
      <c r="AR5" s="1135" t="n">
        <v>45628</v>
      </c>
      <c r="AS5" s="1146" t="n">
        <v>0.760416666666667</v>
      </c>
      <c r="AT5" s="1137" t="s">
        <v>970</v>
      </c>
      <c r="AU5" s="59" t="n">
        <f aca="false">(AS5+AR5)-(U5+T5)</f>
        <v>0.245833333333333</v>
      </c>
      <c r="AV5" s="61"/>
      <c r="AW5" s="61"/>
      <c r="AX5" s="61" t="s">
        <v>90</v>
      </c>
      <c r="AY5" s="61" t="s">
        <v>91</v>
      </c>
      <c r="AZ5" s="61" t="s">
        <v>1456</v>
      </c>
      <c r="BA5" s="61" t="s">
        <v>1457</v>
      </c>
      <c r="BB5" s="1141" t="s">
        <v>1458</v>
      </c>
      <c r="BC5" s="1147" t="s">
        <v>1459</v>
      </c>
      <c r="BD5" s="1195" t="s">
        <v>700</v>
      </c>
      <c r="BE5" s="68" t="s">
        <v>156</v>
      </c>
      <c r="BF5" s="68"/>
      <c r="BJ5" s="741" t="n">
        <v>3413</v>
      </c>
      <c r="BK5" s="1132" t="n">
        <v>2214131928</v>
      </c>
      <c r="BL5" s="764" t="s">
        <v>43</v>
      </c>
      <c r="BM5" s="764" t="s">
        <v>44</v>
      </c>
      <c r="BN5" s="764" t="s">
        <v>45</v>
      </c>
      <c r="BO5" s="764" t="s">
        <v>79</v>
      </c>
      <c r="BP5" s="1133" t="n">
        <v>45650.5625</v>
      </c>
      <c r="BQ5" s="764" t="s">
        <v>51</v>
      </c>
      <c r="BR5" s="1145" t="s">
        <v>71</v>
      </c>
      <c r="BS5" s="99"/>
      <c r="BT5" s="99"/>
      <c r="BU5" s="757" t="n">
        <v>3300</v>
      </c>
      <c r="BV5" s="1132" t="n">
        <v>30357470</v>
      </c>
      <c r="BW5" s="764" t="s">
        <v>49</v>
      </c>
      <c r="BX5" s="764" t="s">
        <v>69</v>
      </c>
      <c r="BY5" s="764" t="s">
        <v>45</v>
      </c>
      <c r="BZ5" s="764" t="s">
        <v>46</v>
      </c>
      <c r="CA5" s="1133" t="n">
        <v>45631.6111111111</v>
      </c>
      <c r="CB5" s="764" t="s">
        <v>970</v>
      </c>
      <c r="CC5" s="1144" t="s">
        <v>48</v>
      </c>
      <c r="CD5" s="99"/>
      <c r="CE5" s="99"/>
      <c r="CF5" s="1201" t="n">
        <v>3298</v>
      </c>
      <c r="CG5" s="1132" t="n">
        <v>30043949</v>
      </c>
      <c r="CH5" s="764" t="s">
        <v>53</v>
      </c>
      <c r="CI5" s="764" t="s">
        <v>44</v>
      </c>
      <c r="CJ5" s="764" t="s">
        <v>54</v>
      </c>
      <c r="CK5" s="764" t="s">
        <v>337</v>
      </c>
      <c r="CL5" s="1133" t="n">
        <v>45631.5923611111</v>
      </c>
      <c r="CM5" s="764" t="s">
        <v>77</v>
      </c>
      <c r="CN5" s="1145" t="s">
        <v>71</v>
      </c>
      <c r="CO5" s="99"/>
      <c r="CP5" s="99"/>
      <c r="CQ5" s="741" t="n">
        <v>3339</v>
      </c>
      <c r="CR5" s="1132" t="n">
        <v>30360104</v>
      </c>
      <c r="CS5" s="764" t="s">
        <v>56</v>
      </c>
      <c r="CT5" s="764" t="s">
        <v>44</v>
      </c>
      <c r="CU5" s="764" t="s">
        <v>45</v>
      </c>
      <c r="CV5" s="764" t="s">
        <v>46</v>
      </c>
      <c r="CW5" s="1133" t="n">
        <v>45638.5819444444</v>
      </c>
      <c r="CX5" s="764" t="s">
        <v>77</v>
      </c>
      <c r="CY5" s="1134" t="s">
        <v>67</v>
      </c>
    </row>
    <row r="6" customFormat="false" ht="14.25" hidden="false" customHeight="true" outlineLevel="0" collapsed="false">
      <c r="A6" s="324"/>
      <c r="B6" s="1188" t="n">
        <v>4</v>
      </c>
      <c r="C6" s="741" t="n">
        <v>3266</v>
      </c>
      <c r="D6" s="1132" t="n">
        <v>422404</v>
      </c>
      <c r="E6" s="764" t="s">
        <v>53</v>
      </c>
      <c r="F6" s="764" t="s">
        <v>44</v>
      </c>
      <c r="G6" s="764" t="s">
        <v>45</v>
      </c>
      <c r="H6" s="764" t="s">
        <v>79</v>
      </c>
      <c r="I6" s="1133" t="n">
        <v>45628.6805555556</v>
      </c>
      <c r="J6" s="764" t="s">
        <v>970</v>
      </c>
      <c r="K6" s="1134" t="s">
        <v>67</v>
      </c>
      <c r="L6" s="1135" t="n">
        <v>45628</v>
      </c>
      <c r="M6" s="1189" t="n">
        <v>0.659027777777778</v>
      </c>
      <c r="N6" s="1137" t="s">
        <v>970</v>
      </c>
      <c r="O6" s="1135" t="n">
        <v>45628</v>
      </c>
      <c r="P6" s="1190" t="n">
        <v>0.680555555555556</v>
      </c>
      <c r="Q6" s="1191" t="n">
        <v>45628</v>
      </c>
      <c r="R6" s="1146" t="n">
        <v>0.71875</v>
      </c>
      <c r="S6" s="1137" t="s">
        <v>970</v>
      </c>
      <c r="T6" s="1135" t="n">
        <v>45628</v>
      </c>
      <c r="U6" s="1136" t="n">
        <v>0.716666666666667</v>
      </c>
      <c r="V6" s="1137" t="s">
        <v>970</v>
      </c>
      <c r="W6" s="497" t="n">
        <f aca="false">(U6+T6)-(P6+O6)</f>
        <v>0.0361111111111111</v>
      </c>
      <c r="X6" s="1135" t="n">
        <v>45629</v>
      </c>
      <c r="Y6" s="1146" t="n">
        <v>0.71875</v>
      </c>
      <c r="Z6" s="1137" t="s">
        <v>970</v>
      </c>
      <c r="AA6" s="55" t="n">
        <f aca="false">(Y6+X6)-(U6+T6)</f>
        <v>1.00208333333333</v>
      </c>
      <c r="AB6" s="1135" t="n">
        <v>45630</v>
      </c>
      <c r="AC6" s="1189" t="n">
        <v>0.594444444444444</v>
      </c>
      <c r="AD6" s="1148" t="s">
        <v>970</v>
      </c>
      <c r="AE6" s="55" t="n">
        <f aca="false">(AC6+AB6)-(Y6+X6)</f>
        <v>0.875694444444444</v>
      </c>
      <c r="AF6" s="1135"/>
      <c r="AG6" s="1148"/>
      <c r="AH6" s="1148"/>
      <c r="AI6" s="54"/>
      <c r="AJ6" s="55" t="n">
        <f aca="false">(AG6+AF6)-(U6+T6)</f>
        <v>-45628.7166666667</v>
      </c>
      <c r="AK6" s="1197"/>
      <c r="AL6" s="560"/>
      <c r="AM6" s="520"/>
      <c r="AN6" s="55" t="n">
        <f aca="false">(AL6+AK6)-(U6+T6)</f>
        <v>-45628.7166666667</v>
      </c>
      <c r="AO6" s="1135" t="n">
        <v>45632</v>
      </c>
      <c r="AP6" s="1136" t="n">
        <v>0.716666666666667</v>
      </c>
      <c r="AQ6" s="1194" t="n">
        <f aca="false">(AP6+AO6)-(U6+T6)</f>
        <v>4</v>
      </c>
      <c r="AR6" s="1135" t="n">
        <v>45631</v>
      </c>
      <c r="AS6" s="1136" t="n">
        <v>0.576388888888889</v>
      </c>
      <c r="AT6" s="1137" t="s">
        <v>970</v>
      </c>
      <c r="AU6" s="59" t="n">
        <f aca="false">(AS6+AR6)-(U6+T6)</f>
        <v>2.85972222222222</v>
      </c>
      <c r="AV6" s="61"/>
      <c r="AW6" s="61"/>
      <c r="AX6" s="61" t="s">
        <v>578</v>
      </c>
      <c r="AY6" s="61" t="s">
        <v>110</v>
      </c>
      <c r="AZ6" s="61" t="s">
        <v>1460</v>
      </c>
      <c r="BA6" s="61" t="s">
        <v>1461</v>
      </c>
      <c r="BB6" s="1141" t="s">
        <v>1462</v>
      </c>
      <c r="BC6" s="1147" t="s">
        <v>1463</v>
      </c>
      <c r="BD6" s="1202" t="s">
        <v>698</v>
      </c>
      <c r="BE6" s="68" t="s">
        <v>64</v>
      </c>
      <c r="BF6" s="68"/>
      <c r="BJ6" s="525"/>
      <c r="BK6" s="525"/>
      <c r="BL6" s="525"/>
      <c r="BM6" s="525"/>
      <c r="BN6" s="525"/>
      <c r="BO6" s="525"/>
      <c r="BP6" s="525"/>
      <c r="BQ6" s="525"/>
      <c r="BR6" s="525"/>
      <c r="BS6" s="99"/>
      <c r="BT6" s="99"/>
      <c r="BU6" s="741" t="n">
        <v>3305</v>
      </c>
      <c r="BV6" s="1132" t="n">
        <v>1798379</v>
      </c>
      <c r="BW6" s="764" t="s">
        <v>49</v>
      </c>
      <c r="BX6" s="764" t="s">
        <v>44</v>
      </c>
      <c r="BY6" s="764" t="s">
        <v>54</v>
      </c>
      <c r="BZ6" s="764" t="s">
        <v>990</v>
      </c>
      <c r="CA6" s="1133" t="n">
        <v>45631.7145833333</v>
      </c>
      <c r="CB6" s="764" t="s">
        <v>970</v>
      </c>
      <c r="CC6" s="1145" t="s">
        <v>71</v>
      </c>
      <c r="CD6" s="99"/>
      <c r="CE6" s="99"/>
      <c r="CF6" s="1203" t="n">
        <v>3303</v>
      </c>
      <c r="CG6" s="1132" t="n">
        <v>30352797</v>
      </c>
      <c r="CH6" s="764" t="s">
        <v>53</v>
      </c>
      <c r="CI6" s="764" t="s">
        <v>44</v>
      </c>
      <c r="CJ6" s="764" t="s">
        <v>54</v>
      </c>
      <c r="CK6" s="764" t="s">
        <v>104</v>
      </c>
      <c r="CL6" s="1133" t="n">
        <v>45631.7756944444</v>
      </c>
      <c r="CM6" s="764" t="s">
        <v>51</v>
      </c>
      <c r="CN6" s="1145" t="s">
        <v>71</v>
      </c>
      <c r="CO6" s="99"/>
      <c r="CP6" s="99"/>
      <c r="CQ6" s="757" t="n">
        <v>3340</v>
      </c>
      <c r="CR6" s="1132" t="n">
        <v>74724875</v>
      </c>
      <c r="CS6" s="764" t="s">
        <v>56</v>
      </c>
      <c r="CT6" s="764" t="s">
        <v>44</v>
      </c>
      <c r="CU6" s="764" t="s">
        <v>45</v>
      </c>
      <c r="CV6" s="764" t="s">
        <v>46</v>
      </c>
      <c r="CW6" s="1133" t="n">
        <v>45638.5708333333</v>
      </c>
      <c r="CX6" s="764" t="s">
        <v>51</v>
      </c>
      <c r="CY6" s="1134" t="s">
        <v>67</v>
      </c>
    </row>
    <row r="7" s="525" customFormat="true" ht="14.25" hidden="false" customHeight="true" outlineLevel="0" collapsed="false">
      <c r="A7" s="324"/>
      <c r="B7" s="1200" t="n">
        <v>5</v>
      </c>
      <c r="C7" s="757" t="n">
        <v>3269</v>
      </c>
      <c r="D7" s="1132" t="n">
        <v>30358429</v>
      </c>
      <c r="E7" s="764" t="s">
        <v>49</v>
      </c>
      <c r="F7" s="764" t="s">
        <v>44</v>
      </c>
      <c r="G7" s="764" t="s">
        <v>54</v>
      </c>
      <c r="H7" s="764" t="s">
        <v>477</v>
      </c>
      <c r="I7" s="1133" t="n">
        <v>45628.7305555556</v>
      </c>
      <c r="J7" s="764" t="s">
        <v>970</v>
      </c>
      <c r="K7" s="1143" t="s">
        <v>52</v>
      </c>
      <c r="L7" s="1135" t="n">
        <v>45628</v>
      </c>
      <c r="M7" s="1189" t="n">
        <v>0.730555555555556</v>
      </c>
      <c r="N7" s="1137" t="s">
        <v>970</v>
      </c>
      <c r="O7" s="1135" t="n">
        <v>45628</v>
      </c>
      <c r="P7" s="1190" t="n">
        <v>0.734722222222222</v>
      </c>
      <c r="Q7" s="1191" t="n">
        <v>45628</v>
      </c>
      <c r="R7" s="1146" t="n">
        <v>0.734722222222222</v>
      </c>
      <c r="S7" s="1137" t="s">
        <v>970</v>
      </c>
      <c r="T7" s="1135" t="n">
        <v>45628</v>
      </c>
      <c r="U7" s="1136" t="n">
        <v>0.734722222222222</v>
      </c>
      <c r="V7" s="1137" t="s">
        <v>970</v>
      </c>
      <c r="W7" s="497" t="n">
        <f aca="false">(U7+T7)-(P7+O7)</f>
        <v>0</v>
      </c>
      <c r="X7" s="1135"/>
      <c r="Y7" s="1146"/>
      <c r="Z7" s="1137"/>
      <c r="AA7" s="55" t="n">
        <f aca="false">(Y7+X7)-(U7+T7)</f>
        <v>-45628.7347222222</v>
      </c>
      <c r="AB7" s="1135"/>
      <c r="AC7" s="1189"/>
      <c r="AD7" s="1148"/>
      <c r="AE7" s="55" t="n">
        <f aca="false">(AC7+AB7)-(Y7+X7)</f>
        <v>0</v>
      </c>
      <c r="AF7" s="1135"/>
      <c r="AG7" s="1148"/>
      <c r="AH7" s="1148"/>
      <c r="AI7" s="54"/>
      <c r="AJ7" s="55" t="n">
        <f aca="false">(AG7+AF7)-(U7+T7)</f>
        <v>-45628.7347222222</v>
      </c>
      <c r="AK7" s="1197"/>
      <c r="AL7" s="560"/>
      <c r="AM7" s="520"/>
      <c r="AN7" s="55" t="n">
        <f aca="false">(AL7+AK7)-(U7+T7)</f>
        <v>-45628.7347222222</v>
      </c>
      <c r="AO7" s="1135" t="n">
        <v>45628</v>
      </c>
      <c r="AP7" s="1136" t="n">
        <v>0.75</v>
      </c>
      <c r="AQ7" s="1194" t="n">
        <f aca="false">(AP7+AO7)-(U7+T7)</f>
        <v>0.0152777777777778</v>
      </c>
      <c r="AR7" s="1135" t="n">
        <v>45628</v>
      </c>
      <c r="AS7" s="1136" t="n">
        <v>0.765277777777778</v>
      </c>
      <c r="AT7" s="1137" t="s">
        <v>970</v>
      </c>
      <c r="AU7" s="59" t="n">
        <f aca="false">(AS7+AR7)-(U7+T7)</f>
        <v>0.0305555555555556</v>
      </c>
      <c r="AV7" s="61" t="n">
        <v>8825</v>
      </c>
      <c r="AW7" s="61" t="s">
        <v>1464</v>
      </c>
      <c r="AX7" s="61" t="s">
        <v>90</v>
      </c>
      <c r="AY7" s="61" t="s">
        <v>91</v>
      </c>
      <c r="AZ7" s="61" t="s">
        <v>1465</v>
      </c>
      <c r="BA7" s="61" t="s">
        <v>1466</v>
      </c>
      <c r="BB7" s="1141" t="s">
        <v>1467</v>
      </c>
      <c r="BC7" s="1147" t="s">
        <v>1468</v>
      </c>
      <c r="BD7" s="1202" t="s">
        <v>698</v>
      </c>
      <c r="BE7" s="68" t="s">
        <v>64</v>
      </c>
      <c r="BF7" s="68"/>
      <c r="BJ7" s="1"/>
      <c r="BK7" s="1"/>
      <c r="BL7" s="1"/>
      <c r="BM7" s="1"/>
      <c r="BN7" s="1"/>
      <c r="BO7" s="1"/>
      <c r="BP7" s="1"/>
      <c r="BQ7" s="1"/>
      <c r="BR7" s="99"/>
      <c r="BS7" s="99"/>
      <c r="BT7" s="99"/>
      <c r="BU7" s="757" t="n">
        <v>3314</v>
      </c>
      <c r="BV7" s="1132" t="n">
        <v>30133426</v>
      </c>
      <c r="BW7" s="764" t="s">
        <v>49</v>
      </c>
      <c r="BX7" s="764" t="s">
        <v>44</v>
      </c>
      <c r="BY7" s="764" t="s">
        <v>45</v>
      </c>
      <c r="BZ7" s="764" t="s">
        <v>46</v>
      </c>
      <c r="CA7" s="1133" t="n">
        <v>45634.475</v>
      </c>
      <c r="CB7" s="764" t="s">
        <v>51</v>
      </c>
      <c r="CC7" s="1143" t="s">
        <v>52</v>
      </c>
      <c r="CD7" s="99"/>
      <c r="CE7" s="99"/>
      <c r="CF7" s="1204" t="n">
        <v>3309</v>
      </c>
      <c r="CG7" s="1132" t="n">
        <v>20385516</v>
      </c>
      <c r="CH7" s="764" t="s">
        <v>53</v>
      </c>
      <c r="CI7" s="764" t="s">
        <v>44</v>
      </c>
      <c r="CJ7" s="764" t="s">
        <v>54</v>
      </c>
      <c r="CK7" s="764" t="s">
        <v>337</v>
      </c>
      <c r="CL7" s="1133" t="n">
        <v>45633.8097222222</v>
      </c>
      <c r="CM7" s="764" t="s">
        <v>970</v>
      </c>
      <c r="CN7" s="1145" t="s">
        <v>71</v>
      </c>
      <c r="CO7" s="99"/>
      <c r="CP7" s="99"/>
      <c r="CQ7" s="757" t="n">
        <v>3374</v>
      </c>
      <c r="CR7" s="1132" t="n">
        <v>30359898</v>
      </c>
      <c r="CS7" s="764" t="s">
        <v>56</v>
      </c>
      <c r="CT7" s="764" t="s">
        <v>44</v>
      </c>
      <c r="CU7" s="764" t="s">
        <v>54</v>
      </c>
      <c r="CV7" s="764" t="s">
        <v>1469</v>
      </c>
      <c r="CW7" s="1133" t="n">
        <v>45643.7333333333</v>
      </c>
      <c r="CX7" s="764" t="s">
        <v>77</v>
      </c>
      <c r="CY7" s="1134" t="s">
        <v>67</v>
      </c>
      <c r="CZ7" s="1"/>
    </row>
    <row r="8" customFormat="false" ht="14.25" hidden="false" customHeight="true" outlineLevel="0" collapsed="false">
      <c r="A8" s="324"/>
      <c r="B8" s="1188" t="n">
        <v>6</v>
      </c>
      <c r="C8" s="741" t="n">
        <v>3298</v>
      </c>
      <c r="D8" s="1132" t="n">
        <v>30043949</v>
      </c>
      <c r="E8" s="764" t="s">
        <v>53</v>
      </c>
      <c r="F8" s="764" t="s">
        <v>44</v>
      </c>
      <c r="G8" s="764" t="s">
        <v>54</v>
      </c>
      <c r="H8" s="764" t="s">
        <v>337</v>
      </c>
      <c r="I8" s="1133" t="n">
        <v>45631.5923611111</v>
      </c>
      <c r="J8" s="764" t="s">
        <v>77</v>
      </c>
      <c r="K8" s="1145" t="s">
        <v>71</v>
      </c>
      <c r="L8" s="1135" t="n">
        <v>45631</v>
      </c>
      <c r="M8" s="1189" t="n">
        <v>0.592361111111111</v>
      </c>
      <c r="N8" s="1137" t="s">
        <v>77</v>
      </c>
      <c r="O8" s="1135" t="n">
        <v>45631</v>
      </c>
      <c r="P8" s="1190" t="n">
        <v>0.592361111111111</v>
      </c>
      <c r="Q8" s="1191" t="n">
        <v>45631</v>
      </c>
      <c r="R8" s="1146" t="n">
        <v>0.592361111111111</v>
      </c>
      <c r="S8" s="1137" t="s">
        <v>77</v>
      </c>
      <c r="T8" s="1135" t="n">
        <v>45631</v>
      </c>
      <c r="U8" s="1136" t="n">
        <v>0.616666666666667</v>
      </c>
      <c r="V8" s="1137" t="s">
        <v>77</v>
      </c>
      <c r="W8" s="497" t="n">
        <f aca="false">(U8+T8)-(P8+O8)</f>
        <v>0.0243055555555556</v>
      </c>
      <c r="X8" s="1135" t="n">
        <v>45633</v>
      </c>
      <c r="Y8" s="1146" t="n">
        <v>0.597222222222222</v>
      </c>
      <c r="Z8" s="1137" t="s">
        <v>77</v>
      </c>
      <c r="AA8" s="55" t="n">
        <f aca="false">(Y8+X8)-(U8+T8)</f>
        <v>1.98055555555556</v>
      </c>
      <c r="AB8" s="1135" t="n">
        <v>45634</v>
      </c>
      <c r="AC8" s="1189" t="n">
        <v>0.668055555555556</v>
      </c>
      <c r="AD8" s="1137" t="s">
        <v>77</v>
      </c>
      <c r="AE8" s="55" t="n">
        <f aca="false">(AC8+AB8)-(Y8+X8)</f>
        <v>1.07083333333333</v>
      </c>
      <c r="AF8" s="1135" t="n">
        <v>45634</v>
      </c>
      <c r="AG8" s="1146" t="n">
        <v>0.670833333333333</v>
      </c>
      <c r="AH8" s="1137" t="s">
        <v>77</v>
      </c>
      <c r="AI8" s="54" t="s">
        <v>1207</v>
      </c>
      <c r="AJ8" s="55" t="n">
        <f aca="false">(AG8+AF8)-(U8+T8)</f>
        <v>3.05416666666667</v>
      </c>
      <c r="AK8" s="1197"/>
      <c r="AL8" s="560"/>
      <c r="AM8" s="520"/>
      <c r="AN8" s="55" t="n">
        <f aca="false">(AL8+AK8)-(U8+T8)</f>
        <v>-45631.6166666667</v>
      </c>
      <c r="AO8" s="1135"/>
      <c r="AP8" s="1136"/>
      <c r="AQ8" s="1194" t="n">
        <f aca="false">(AP8+AO8)-(U8+T8)</f>
        <v>-45631.6166666667</v>
      </c>
      <c r="AR8" s="1135"/>
      <c r="AS8" s="1136"/>
      <c r="AT8" s="1137"/>
      <c r="AU8" s="59" t="n">
        <f aca="false">(AS8+AR8)-(U8+T8)</f>
        <v>-45631.6166666667</v>
      </c>
      <c r="AV8" s="61"/>
      <c r="AW8" s="61" t="s">
        <v>1470</v>
      </c>
      <c r="AX8" s="61" t="s">
        <v>90</v>
      </c>
      <c r="AY8" s="61" t="s">
        <v>91</v>
      </c>
      <c r="AZ8" s="61" t="s">
        <v>1452</v>
      </c>
      <c r="BA8" s="61" t="s">
        <v>1471</v>
      </c>
      <c r="BB8" s="1141" t="s">
        <v>1472</v>
      </c>
      <c r="BC8" s="1147" t="s">
        <v>1473</v>
      </c>
      <c r="BD8" s="1205" t="s">
        <v>21</v>
      </c>
      <c r="BE8" s="68" t="s">
        <v>64</v>
      </c>
      <c r="BF8" s="68"/>
      <c r="BR8" s="99"/>
      <c r="BS8" s="99"/>
      <c r="BT8" s="99"/>
      <c r="BU8" s="770" t="n">
        <v>3317</v>
      </c>
      <c r="BV8" s="1132" t="n">
        <v>1374969</v>
      </c>
      <c r="BW8" s="764" t="s">
        <v>49</v>
      </c>
      <c r="BX8" s="764" t="s">
        <v>44</v>
      </c>
      <c r="BY8" s="764" t="s">
        <v>45</v>
      </c>
      <c r="BZ8" s="764" t="s">
        <v>79</v>
      </c>
      <c r="CA8" s="1133" t="n">
        <v>45634.4909722222</v>
      </c>
      <c r="CB8" s="764" t="s">
        <v>51</v>
      </c>
      <c r="CC8" s="1134" t="s">
        <v>67</v>
      </c>
      <c r="CD8" s="99"/>
      <c r="CE8" s="99"/>
      <c r="CF8" s="1206" t="n">
        <v>3315</v>
      </c>
      <c r="CG8" s="1132" t="n">
        <v>30346145</v>
      </c>
      <c r="CH8" s="764" t="s">
        <v>53</v>
      </c>
      <c r="CI8" s="764" t="s">
        <v>44</v>
      </c>
      <c r="CJ8" s="764" t="s">
        <v>54</v>
      </c>
      <c r="CK8" s="764" t="s">
        <v>477</v>
      </c>
      <c r="CL8" s="1133" t="n">
        <v>45634.5048611111</v>
      </c>
      <c r="CM8" s="764" t="s">
        <v>51</v>
      </c>
      <c r="CN8" s="1134" t="s">
        <v>67</v>
      </c>
      <c r="CO8" s="99"/>
      <c r="CP8" s="99"/>
      <c r="CQ8" s="741" t="n">
        <v>3381</v>
      </c>
      <c r="CR8" s="1132" t="n">
        <v>30361296</v>
      </c>
      <c r="CS8" s="764" t="s">
        <v>56</v>
      </c>
      <c r="CT8" s="764" t="s">
        <v>44</v>
      </c>
      <c r="CU8" s="764" t="s">
        <v>45</v>
      </c>
      <c r="CV8" s="764" t="s">
        <v>46</v>
      </c>
      <c r="CW8" s="1133" t="n">
        <v>45645.6826388889</v>
      </c>
      <c r="CX8" s="764" t="s">
        <v>970</v>
      </c>
      <c r="CY8" s="1134" t="s">
        <v>67</v>
      </c>
      <c r="CZ8" s="525"/>
    </row>
    <row r="9" customFormat="false" ht="15" hidden="false" customHeight="true" outlineLevel="0" collapsed="false">
      <c r="A9" s="324"/>
      <c r="B9" s="1188" t="n">
        <v>7</v>
      </c>
      <c r="C9" s="741" t="n">
        <v>3300</v>
      </c>
      <c r="D9" s="1132" t="n">
        <v>30357470</v>
      </c>
      <c r="E9" s="764" t="s">
        <v>49</v>
      </c>
      <c r="F9" s="764" t="s">
        <v>69</v>
      </c>
      <c r="G9" s="764" t="s">
        <v>45</v>
      </c>
      <c r="H9" s="764" t="s">
        <v>46</v>
      </c>
      <c r="I9" s="1133" t="n">
        <v>45631.6111111111</v>
      </c>
      <c r="J9" s="764" t="s">
        <v>970</v>
      </c>
      <c r="K9" s="1144" t="s">
        <v>48</v>
      </c>
      <c r="L9" s="1135" t="n">
        <v>45631</v>
      </c>
      <c r="M9" s="1189" t="n">
        <v>0.611111111111111</v>
      </c>
      <c r="N9" s="1137" t="s">
        <v>970</v>
      </c>
      <c r="O9" s="1135" t="n">
        <v>45631</v>
      </c>
      <c r="P9" s="1190" t="n">
        <v>0.611111111111111</v>
      </c>
      <c r="Q9" s="1191" t="n">
        <v>45631</v>
      </c>
      <c r="R9" s="1146" t="n">
        <v>0.611111111111111</v>
      </c>
      <c r="S9" s="1137" t="s">
        <v>970</v>
      </c>
      <c r="T9" s="1135" t="n">
        <v>45631</v>
      </c>
      <c r="U9" s="1136" t="n">
        <v>0.757638888888889</v>
      </c>
      <c r="V9" s="1137" t="s">
        <v>970</v>
      </c>
      <c r="W9" s="497" t="n">
        <f aca="false">(U9+T9)-(P9+O9)</f>
        <v>0.146527777777778</v>
      </c>
      <c r="X9" s="1135"/>
      <c r="Y9" s="1146"/>
      <c r="Z9" s="1137"/>
      <c r="AA9" s="55" t="n">
        <f aca="false">(Y9+X9)-(U9+T9)</f>
        <v>-45631.7576388889</v>
      </c>
      <c r="AB9" s="1135"/>
      <c r="AC9" s="1189"/>
      <c r="AD9" s="1137"/>
      <c r="AE9" s="55" t="n">
        <f aca="false">(AC9+AB9)-(Y9+X9)</f>
        <v>0</v>
      </c>
      <c r="AF9" s="1135"/>
      <c r="AG9" s="1136"/>
      <c r="AH9" s="1137"/>
      <c r="AI9" s="54"/>
      <c r="AJ9" s="55" t="n">
        <f aca="false">(AG9+AF9)-(U9+T9)</f>
        <v>-45631.7576388889</v>
      </c>
      <c r="AK9" s="1197"/>
      <c r="AL9" s="560"/>
      <c r="AM9" s="520"/>
      <c r="AN9" s="55" t="n">
        <f aca="false">(AL9+AK9)-(U9+T9)</f>
        <v>-45631.7576388889</v>
      </c>
      <c r="AO9" s="1135" t="n">
        <v>45633</v>
      </c>
      <c r="AP9" s="1136" t="n">
        <v>0.516666666666667</v>
      </c>
      <c r="AQ9" s="1194" t="n">
        <f aca="false">(AP9+AO9)-(U9+T9)</f>
        <v>1.75902777777778</v>
      </c>
      <c r="AR9" s="1135" t="n">
        <v>45633</v>
      </c>
      <c r="AS9" s="1136" t="n">
        <v>0.559722222222222</v>
      </c>
      <c r="AT9" s="1137" t="s">
        <v>970</v>
      </c>
      <c r="AU9" s="59" t="n">
        <f aca="false">(AS9+AR9)-(U9+T9)</f>
        <v>1.80208333333333</v>
      </c>
      <c r="AV9" s="61"/>
      <c r="AW9" s="61"/>
      <c r="AX9" s="61" t="s">
        <v>578</v>
      </c>
      <c r="AY9" s="61" t="s">
        <v>110</v>
      </c>
      <c r="AZ9" s="61" t="s">
        <v>1460</v>
      </c>
      <c r="BA9" s="61" t="s">
        <v>1461</v>
      </c>
      <c r="BB9" s="1141" t="s">
        <v>1474</v>
      </c>
      <c r="BC9" s="1147" t="s">
        <v>1475</v>
      </c>
      <c r="BD9" s="1198" t="s">
        <v>702</v>
      </c>
      <c r="BE9" s="68" t="s">
        <v>64</v>
      </c>
      <c r="BF9" s="68"/>
      <c r="BR9" s="99"/>
      <c r="BS9" s="99"/>
      <c r="BT9" s="99"/>
      <c r="BU9" s="741" t="n">
        <v>3318</v>
      </c>
      <c r="BV9" s="1132" t="n">
        <v>30151677</v>
      </c>
      <c r="BW9" s="764" t="s">
        <v>49</v>
      </c>
      <c r="BX9" s="764" t="s">
        <v>69</v>
      </c>
      <c r="BY9" s="764" t="s">
        <v>54</v>
      </c>
      <c r="BZ9" s="764" t="s">
        <v>88</v>
      </c>
      <c r="CA9" s="1133" t="n">
        <v>45634.4979166667</v>
      </c>
      <c r="CB9" s="764" t="s">
        <v>51</v>
      </c>
      <c r="CC9" s="1134" t="s">
        <v>67</v>
      </c>
      <c r="CD9" s="99"/>
      <c r="CE9" s="99"/>
      <c r="CF9" s="1207" t="n">
        <v>3319</v>
      </c>
      <c r="CG9" s="1132" t="n">
        <v>30280769</v>
      </c>
      <c r="CH9" s="764" t="s">
        <v>53</v>
      </c>
      <c r="CI9" s="764" t="s">
        <v>44</v>
      </c>
      <c r="CJ9" s="764" t="s">
        <v>54</v>
      </c>
      <c r="CK9" s="764" t="s">
        <v>180</v>
      </c>
      <c r="CL9" s="1133" t="n">
        <v>45635.5465277778</v>
      </c>
      <c r="CM9" s="764" t="s">
        <v>970</v>
      </c>
      <c r="CN9" s="1143" t="s">
        <v>52</v>
      </c>
      <c r="CO9" s="99"/>
      <c r="CP9" s="99"/>
      <c r="CQ9" s="757" t="n">
        <v>3407</v>
      </c>
      <c r="CR9" s="1132" t="n">
        <v>30090121</v>
      </c>
      <c r="CS9" s="764" t="s">
        <v>56</v>
      </c>
      <c r="CT9" s="764" t="s">
        <v>69</v>
      </c>
      <c r="CU9" s="764" t="s">
        <v>80</v>
      </c>
      <c r="CV9" s="764" t="s">
        <v>1476</v>
      </c>
      <c r="CW9" s="1133" t="n">
        <v>45649.7402777778</v>
      </c>
      <c r="CX9" s="764" t="s">
        <v>970</v>
      </c>
      <c r="CY9" s="1143" t="s">
        <v>52</v>
      </c>
    </row>
    <row r="10" customFormat="false" ht="15" hidden="false" customHeight="true" outlineLevel="0" collapsed="false">
      <c r="A10" s="324"/>
      <c r="B10" s="1188" t="n">
        <v>8</v>
      </c>
      <c r="C10" s="741" t="n">
        <v>3305</v>
      </c>
      <c r="D10" s="1132" t="n">
        <v>1798379</v>
      </c>
      <c r="E10" s="764" t="s">
        <v>49</v>
      </c>
      <c r="F10" s="764" t="s">
        <v>44</v>
      </c>
      <c r="G10" s="764" t="s">
        <v>54</v>
      </c>
      <c r="H10" s="764" t="s">
        <v>990</v>
      </c>
      <c r="I10" s="1133" t="n">
        <v>45631.7145833333</v>
      </c>
      <c r="J10" s="764" t="s">
        <v>970</v>
      </c>
      <c r="K10" s="1145" t="s">
        <v>71</v>
      </c>
      <c r="L10" s="1135" t="n">
        <v>45631</v>
      </c>
      <c r="M10" s="1189" t="n">
        <v>0.714583333333333</v>
      </c>
      <c r="N10" s="1137" t="s">
        <v>970</v>
      </c>
      <c r="O10" s="1135" t="n">
        <v>45631</v>
      </c>
      <c r="P10" s="1190" t="n">
        <v>0.714583333333333</v>
      </c>
      <c r="Q10" s="1191" t="n">
        <v>45631</v>
      </c>
      <c r="R10" s="1146" t="n">
        <v>0.714583333333333</v>
      </c>
      <c r="S10" s="1137" t="s">
        <v>970</v>
      </c>
      <c r="T10" s="1135" t="n">
        <v>45631</v>
      </c>
      <c r="U10" s="1136" t="n">
        <v>0.892361111111111</v>
      </c>
      <c r="V10" s="1137" t="s">
        <v>970</v>
      </c>
      <c r="W10" s="497" t="n">
        <f aca="false">(U10+T10)-(P10+O10)</f>
        <v>0.177777777777778</v>
      </c>
      <c r="X10" s="1135" t="n">
        <v>45633</v>
      </c>
      <c r="Y10" s="1146" t="n">
        <v>0.65625</v>
      </c>
      <c r="Z10" s="1137" t="s">
        <v>970</v>
      </c>
      <c r="AA10" s="55" t="n">
        <f aca="false">(Y10+X10)-(U10+T10)</f>
        <v>1.76388888888889</v>
      </c>
      <c r="AB10" s="1135" t="n">
        <v>45636</v>
      </c>
      <c r="AC10" s="1189" t="n">
        <v>0.872222222222222</v>
      </c>
      <c r="AD10" s="1137" t="s">
        <v>970</v>
      </c>
      <c r="AE10" s="55" t="n">
        <f aca="false">(AC10+AB10)-(Y10+X10)</f>
        <v>3.21597222222222</v>
      </c>
      <c r="AF10" s="1135" t="n">
        <v>45636</v>
      </c>
      <c r="AG10" s="1136" t="n">
        <v>0.872916666666667</v>
      </c>
      <c r="AH10" s="1137" t="s">
        <v>970</v>
      </c>
      <c r="AI10" s="54" t="s">
        <v>1207</v>
      </c>
      <c r="AJ10" s="55" t="n">
        <f aca="false">(AG10+AF10)-(U10+T10)</f>
        <v>4.98055555555556</v>
      </c>
      <c r="AK10" s="1197"/>
      <c r="AL10" s="560"/>
      <c r="AM10" s="520"/>
      <c r="AN10" s="55" t="n">
        <f aca="false">(AL10+AK10)-(U10+T10)</f>
        <v>-45631.8923611111</v>
      </c>
      <c r="AO10" s="1135" t="n">
        <v>45635</v>
      </c>
      <c r="AP10" s="1136" t="n">
        <v>0.777083333333333</v>
      </c>
      <c r="AQ10" s="1194" t="n">
        <f aca="false">(AP10+AO10)-(U10+T10)</f>
        <v>3.88472222222222</v>
      </c>
      <c r="AR10" s="1135" t="n">
        <v>45637</v>
      </c>
      <c r="AS10" s="1146" t="n">
        <v>0.788888888888889</v>
      </c>
      <c r="AT10" s="1137" t="s">
        <v>970</v>
      </c>
      <c r="AU10" s="59" t="n">
        <f aca="false">(AS10+AR10)-(U10+T10)</f>
        <v>5.89652777777778</v>
      </c>
      <c r="AV10" s="61"/>
      <c r="AW10" s="61"/>
      <c r="AX10" s="61" t="s">
        <v>578</v>
      </c>
      <c r="AY10" s="61" t="s">
        <v>110</v>
      </c>
      <c r="AZ10" s="61" t="s">
        <v>1460</v>
      </c>
      <c r="BA10" s="61" t="s">
        <v>1461</v>
      </c>
      <c r="BB10" s="1141" t="s">
        <v>1477</v>
      </c>
      <c r="BC10" s="1147" t="s">
        <v>1478</v>
      </c>
      <c r="BD10" s="1202" t="s">
        <v>698</v>
      </c>
      <c r="BE10" s="68" t="s">
        <v>64</v>
      </c>
      <c r="BF10" s="68"/>
      <c r="BJ10" s="535" t="s">
        <v>135</v>
      </c>
      <c r="BK10" s="536" t="s">
        <v>136</v>
      </c>
      <c r="BL10" s="537" t="s">
        <v>137</v>
      </c>
      <c r="BM10" s="538" t="s">
        <v>52</v>
      </c>
      <c r="BN10" s="539" t="s">
        <v>48</v>
      </c>
      <c r="BO10" s="540" t="s">
        <v>67</v>
      </c>
      <c r="BP10" s="541" t="s">
        <v>138</v>
      </c>
      <c r="BQ10" s="542" t="s">
        <v>139</v>
      </c>
      <c r="BR10" s="99"/>
      <c r="BS10" s="99"/>
      <c r="BT10" s="99"/>
      <c r="BU10" s="741" t="n">
        <v>3322</v>
      </c>
      <c r="BV10" s="1132" t="n">
        <v>30285990</v>
      </c>
      <c r="BW10" s="764" t="s">
        <v>49</v>
      </c>
      <c r="BX10" s="764" t="s">
        <v>44</v>
      </c>
      <c r="BY10" s="764" t="s">
        <v>45</v>
      </c>
      <c r="BZ10" s="764" t="s">
        <v>46</v>
      </c>
      <c r="CA10" s="1133" t="n">
        <v>45635.7798611111</v>
      </c>
      <c r="CB10" s="764" t="s">
        <v>51</v>
      </c>
      <c r="CC10" s="1143" t="s">
        <v>52</v>
      </c>
      <c r="CD10" s="99"/>
      <c r="CE10" s="99"/>
      <c r="CF10" s="1208" t="n">
        <v>3330</v>
      </c>
      <c r="CG10" s="1132" t="s">
        <v>1479</v>
      </c>
      <c r="CH10" s="764" t="s">
        <v>53</v>
      </c>
      <c r="CI10" s="764" t="s">
        <v>44</v>
      </c>
      <c r="CJ10" s="764" t="s">
        <v>45</v>
      </c>
      <c r="CK10" s="764" t="s">
        <v>79</v>
      </c>
      <c r="CL10" s="1133" t="n">
        <v>45637.4833333333</v>
      </c>
      <c r="CM10" s="764" t="s">
        <v>51</v>
      </c>
      <c r="CN10" s="1145" t="s">
        <v>71</v>
      </c>
      <c r="CO10" s="99"/>
      <c r="CP10" s="99"/>
      <c r="CQ10" s="741" t="n">
        <v>3416</v>
      </c>
      <c r="CR10" s="1132" t="n">
        <v>30361401</v>
      </c>
      <c r="CS10" s="764" t="s">
        <v>56</v>
      </c>
      <c r="CT10" s="764" t="s">
        <v>69</v>
      </c>
      <c r="CU10" s="764" t="s">
        <v>45</v>
      </c>
      <c r="CV10" s="764" t="s">
        <v>465</v>
      </c>
      <c r="CW10" s="1133" t="n">
        <v>45651.6902777778</v>
      </c>
      <c r="CX10" s="764" t="s">
        <v>51</v>
      </c>
      <c r="CY10" s="1134" t="s">
        <v>67</v>
      </c>
    </row>
    <row r="11" customFormat="false" ht="15" hidden="false" customHeight="true" outlineLevel="0" collapsed="false">
      <c r="A11" s="324"/>
      <c r="B11" s="1188" t="n">
        <v>9</v>
      </c>
      <c r="C11" s="741" t="n">
        <v>3303</v>
      </c>
      <c r="D11" s="1132" t="n">
        <v>30352797</v>
      </c>
      <c r="E11" s="764" t="s">
        <v>53</v>
      </c>
      <c r="F11" s="764" t="s">
        <v>44</v>
      </c>
      <c r="G11" s="764" t="s">
        <v>54</v>
      </c>
      <c r="H11" s="764" t="s">
        <v>104</v>
      </c>
      <c r="I11" s="1133" t="n">
        <v>45631.7756944444</v>
      </c>
      <c r="J11" s="764" t="s">
        <v>51</v>
      </c>
      <c r="K11" s="1145" t="s">
        <v>71</v>
      </c>
      <c r="L11" s="1135" t="n">
        <v>45631</v>
      </c>
      <c r="M11" s="1189" t="n">
        <v>0.775694444444445</v>
      </c>
      <c r="N11" s="1137" t="s">
        <v>51</v>
      </c>
      <c r="O11" s="1135" t="n">
        <v>45631</v>
      </c>
      <c r="P11" s="1190" t="n">
        <v>0.775694444444445</v>
      </c>
      <c r="Q11" s="1191" t="n">
        <v>45631</v>
      </c>
      <c r="R11" s="1146" t="n">
        <v>0.775694444444445</v>
      </c>
      <c r="S11" s="1137" t="s">
        <v>51</v>
      </c>
      <c r="T11" s="1135" t="n">
        <v>45633</v>
      </c>
      <c r="U11" s="1136" t="n">
        <v>0.540972222222222</v>
      </c>
      <c r="V11" s="1137" t="s">
        <v>51</v>
      </c>
      <c r="W11" s="497" t="n">
        <f aca="false">(U11+T11)-(P11+O11)</f>
        <v>1.76527777777778</v>
      </c>
      <c r="X11" s="1135" t="n">
        <v>45636</v>
      </c>
      <c r="Y11" s="1146" t="n">
        <v>0.86875</v>
      </c>
      <c r="Z11" s="1137" t="s">
        <v>51</v>
      </c>
      <c r="AA11" s="55" t="n">
        <f aca="false">(Y11+X11)-(U11+T11)</f>
        <v>3.32777777777778</v>
      </c>
      <c r="AB11" s="1135" t="n">
        <v>45636</v>
      </c>
      <c r="AC11" s="1189" t="n">
        <v>0.86875</v>
      </c>
      <c r="AD11" s="1137" t="s">
        <v>51</v>
      </c>
      <c r="AE11" s="55" t="n">
        <f aca="false">(AC11+AB11)-(Y11+X11)</f>
        <v>0</v>
      </c>
      <c r="AF11" s="1135" t="n">
        <v>45636</v>
      </c>
      <c r="AG11" s="1146" t="n">
        <v>0.869444444444445</v>
      </c>
      <c r="AH11" s="1137" t="s">
        <v>51</v>
      </c>
      <c r="AI11" s="54" t="s">
        <v>1207</v>
      </c>
      <c r="AJ11" s="55" t="n">
        <f aca="false">(AG11+AF11)-(U11+T11)</f>
        <v>3.32847222222222</v>
      </c>
      <c r="AK11" s="1197"/>
      <c r="AL11" s="560"/>
      <c r="AM11" s="520"/>
      <c r="AN11" s="55" t="n">
        <f aca="false">(AL11+AK11)-(U11+T11)</f>
        <v>-45633.5409722222</v>
      </c>
      <c r="AO11" s="1135" t="n">
        <v>45633</v>
      </c>
      <c r="AP11" s="1136" t="n">
        <v>0.876388888888889</v>
      </c>
      <c r="AQ11" s="1194" t="n">
        <f aca="false">(AP11+AO11)-(U11+T11)</f>
        <v>0.335416666666667</v>
      </c>
      <c r="AR11" s="1135"/>
      <c r="AS11" s="1146"/>
      <c r="AT11" s="1137"/>
      <c r="AU11" s="59" t="n">
        <f aca="false">(AS11+AR11)-(U11+T11)</f>
        <v>-45633.5409722222</v>
      </c>
      <c r="AV11" s="61" t="n">
        <v>15405</v>
      </c>
      <c r="AW11" s="61" t="s">
        <v>1480</v>
      </c>
      <c r="AX11" s="61" t="s">
        <v>90</v>
      </c>
      <c r="AY11" s="61" t="s">
        <v>123</v>
      </c>
      <c r="AZ11" s="61" t="s">
        <v>1481</v>
      </c>
      <c r="BA11" s="61" t="s">
        <v>1482</v>
      </c>
      <c r="BB11" s="1141" t="s">
        <v>1483</v>
      </c>
      <c r="BC11" s="1147" t="s">
        <v>1484</v>
      </c>
      <c r="BD11" s="1202" t="s">
        <v>698</v>
      </c>
      <c r="BE11" s="68" t="s">
        <v>64</v>
      </c>
      <c r="BF11" s="68"/>
      <c r="BJ11" s="1061" t="s">
        <v>51</v>
      </c>
      <c r="BK11" s="1062" t="n">
        <v>2</v>
      </c>
      <c r="BL11" s="545" t="n">
        <f aca="false">BK11/BK14</f>
        <v>0.666666666666667</v>
      </c>
      <c r="BM11" s="1064" t="n">
        <v>0</v>
      </c>
      <c r="BN11" s="1064" t="n">
        <v>0</v>
      </c>
      <c r="BO11" s="1064" t="n">
        <v>1</v>
      </c>
      <c r="BP11" s="1064" t="n">
        <v>1</v>
      </c>
      <c r="BQ11" s="547" t="n">
        <f aca="false">BK11</f>
        <v>2</v>
      </c>
      <c r="BR11" s="99"/>
      <c r="BS11" s="99"/>
      <c r="BT11" s="99"/>
      <c r="BU11" s="741" t="n">
        <v>3367</v>
      </c>
      <c r="BV11" s="1132" t="n">
        <v>30235967</v>
      </c>
      <c r="BW11" s="764" t="s">
        <v>49</v>
      </c>
      <c r="BX11" s="764" t="s">
        <v>65</v>
      </c>
      <c r="BY11" s="764" t="s">
        <v>54</v>
      </c>
      <c r="BZ11" s="764" t="s">
        <v>358</v>
      </c>
      <c r="CA11" s="1133" t="n">
        <v>45642.8125</v>
      </c>
      <c r="CB11" s="764" t="s">
        <v>51</v>
      </c>
      <c r="CC11" s="1144" t="s">
        <v>48</v>
      </c>
      <c r="CD11" s="99"/>
      <c r="CE11" s="99"/>
      <c r="CF11" s="1209" t="n">
        <v>3351</v>
      </c>
      <c r="CG11" s="1132" t="n">
        <v>30354899</v>
      </c>
      <c r="CH11" s="764" t="s">
        <v>53</v>
      </c>
      <c r="CI11" s="764" t="s">
        <v>44</v>
      </c>
      <c r="CJ11" s="764" t="s">
        <v>54</v>
      </c>
      <c r="CK11" s="764" t="s">
        <v>354</v>
      </c>
      <c r="CL11" s="1133" t="n">
        <v>45640.6027777778</v>
      </c>
      <c r="CM11" s="764" t="s">
        <v>77</v>
      </c>
      <c r="CN11" s="1134" t="s">
        <v>67</v>
      </c>
      <c r="CO11" s="99"/>
      <c r="CP11" s="99"/>
      <c r="CQ11" s="741" t="n">
        <v>3419</v>
      </c>
      <c r="CR11" s="1132" t="n">
        <v>1359110</v>
      </c>
      <c r="CS11" s="764" t="s">
        <v>56</v>
      </c>
      <c r="CT11" s="764" t="s">
        <v>69</v>
      </c>
      <c r="CU11" s="764" t="s">
        <v>80</v>
      </c>
      <c r="CV11" s="764" t="s">
        <v>1476</v>
      </c>
      <c r="CW11" s="1133" t="n">
        <v>45651.8368055556</v>
      </c>
      <c r="CX11" s="764" t="s">
        <v>970</v>
      </c>
      <c r="CY11" s="1143" t="s">
        <v>52</v>
      </c>
    </row>
    <row r="12" customFormat="false" ht="15" hidden="false" customHeight="true" outlineLevel="0" collapsed="false">
      <c r="A12" s="324" t="n">
        <v>2</v>
      </c>
      <c r="B12" s="1188" t="n">
        <v>10</v>
      </c>
      <c r="C12" s="741" t="n">
        <v>3306</v>
      </c>
      <c r="D12" s="1132" t="n">
        <v>30227049</v>
      </c>
      <c r="E12" s="764" t="s">
        <v>56</v>
      </c>
      <c r="F12" s="764" t="s">
        <v>69</v>
      </c>
      <c r="G12" s="764" t="s">
        <v>45</v>
      </c>
      <c r="H12" s="764" t="s">
        <v>341</v>
      </c>
      <c r="I12" s="1133" t="n">
        <v>45633.6173611111</v>
      </c>
      <c r="J12" s="764" t="s">
        <v>77</v>
      </c>
      <c r="K12" s="1145" t="s">
        <v>71</v>
      </c>
      <c r="L12" s="1135" t="n">
        <v>45633</v>
      </c>
      <c r="M12" s="1189" t="n">
        <v>0.527777777777778</v>
      </c>
      <c r="N12" s="1137" t="s">
        <v>77</v>
      </c>
      <c r="O12" s="1135" t="n">
        <v>45633</v>
      </c>
      <c r="P12" s="1190" t="n">
        <v>0.617361111111111</v>
      </c>
      <c r="Q12" s="1191" t="n">
        <v>45633</v>
      </c>
      <c r="R12" s="1146" t="n">
        <v>0.626388888888889</v>
      </c>
      <c r="S12" s="1137" t="s">
        <v>77</v>
      </c>
      <c r="T12" s="1135" t="n">
        <v>45633</v>
      </c>
      <c r="U12" s="1136" t="n">
        <v>0.628472222222222</v>
      </c>
      <c r="V12" s="1137" t="s">
        <v>77</v>
      </c>
      <c r="W12" s="497" t="n">
        <f aca="false">(U12+T12)-(P12+O12)</f>
        <v>0.0111111111111111</v>
      </c>
      <c r="X12" s="1135" t="n">
        <v>45635</v>
      </c>
      <c r="Y12" s="1146" t="n">
        <v>0.788194444444445</v>
      </c>
      <c r="Z12" s="1137" t="s">
        <v>77</v>
      </c>
      <c r="AA12" s="55" t="n">
        <f aca="false">(Y12+X12)-(U12+T12)</f>
        <v>2.15972222222222</v>
      </c>
      <c r="AB12" s="1135" t="n">
        <v>45635</v>
      </c>
      <c r="AC12" s="1189" t="n">
        <v>0.788194444444445</v>
      </c>
      <c r="AD12" s="1137" t="s">
        <v>77</v>
      </c>
      <c r="AE12" s="55" t="n">
        <f aca="false">(AC12+AB12)-(Y12+X12)</f>
        <v>0</v>
      </c>
      <c r="AF12" s="1135" t="n">
        <v>45635</v>
      </c>
      <c r="AG12" s="1136" t="n">
        <v>0.788194444444445</v>
      </c>
      <c r="AH12" s="1137" t="s">
        <v>77</v>
      </c>
      <c r="AI12" s="54" t="s">
        <v>1207</v>
      </c>
      <c r="AJ12" s="55" t="n">
        <f aca="false">(AG12+AF12)-(U12+T12)</f>
        <v>2.15972222222222</v>
      </c>
      <c r="AK12" s="1197"/>
      <c r="AL12" s="560"/>
      <c r="AM12" s="520"/>
      <c r="AN12" s="55" t="n">
        <f aca="false">(AL12+AK12)-(U12+T12)</f>
        <v>-45633.6284722222</v>
      </c>
      <c r="AO12" s="1135" t="n">
        <v>45633</v>
      </c>
      <c r="AP12" s="1136" t="n">
        <v>0.693055555555556</v>
      </c>
      <c r="AQ12" s="1194" t="n">
        <f aca="false">(AP12+AO12)-(U12+T12)</f>
        <v>0.0645833333333333</v>
      </c>
      <c r="AR12" s="1135" t="n">
        <v>45652</v>
      </c>
      <c r="AS12" s="1136" t="n">
        <v>0.817361111111111</v>
      </c>
      <c r="AT12" s="1137" t="s">
        <v>77</v>
      </c>
      <c r="AU12" s="59" t="n">
        <f aca="false">(AS12+AR12)-(U12+T12)</f>
        <v>19.1888888888889</v>
      </c>
      <c r="AV12" s="61"/>
      <c r="AW12" s="61"/>
      <c r="AX12" s="61"/>
      <c r="AY12" s="61"/>
      <c r="AZ12" s="61"/>
      <c r="BA12" s="61"/>
      <c r="BB12" s="1141" t="s">
        <v>1485</v>
      </c>
      <c r="BC12" s="1147"/>
      <c r="BD12" s="1195" t="s">
        <v>700</v>
      </c>
      <c r="BE12" s="68" t="s">
        <v>156</v>
      </c>
      <c r="BF12" s="68"/>
      <c r="BJ12" s="1061" t="s">
        <v>77</v>
      </c>
      <c r="BK12" s="1062" t="n">
        <v>1</v>
      </c>
      <c r="BL12" s="545" t="n">
        <f aca="false">BK12/BK14</f>
        <v>0.333333333333333</v>
      </c>
      <c r="BM12" s="1064" t="n">
        <v>0</v>
      </c>
      <c r="BN12" s="1064" t="n">
        <v>0</v>
      </c>
      <c r="BO12" s="1064" t="n">
        <v>0</v>
      </c>
      <c r="BP12" s="1064" t="n">
        <v>1</v>
      </c>
      <c r="BQ12" s="547" t="n">
        <f aca="false">BK12</f>
        <v>1</v>
      </c>
      <c r="BR12" s="99"/>
      <c r="BS12" s="99"/>
      <c r="BT12" s="99"/>
      <c r="BU12" s="741" t="n">
        <v>3367</v>
      </c>
      <c r="BV12" s="1132" t="n">
        <v>30235967</v>
      </c>
      <c r="BW12" s="764" t="s">
        <v>49</v>
      </c>
      <c r="BX12" s="764" t="s">
        <v>65</v>
      </c>
      <c r="BY12" s="764" t="s">
        <v>45</v>
      </c>
      <c r="BZ12" s="764" t="s">
        <v>1106</v>
      </c>
      <c r="CA12" s="1133" t="n">
        <v>45642.8125</v>
      </c>
      <c r="CB12" s="764" t="s">
        <v>51</v>
      </c>
      <c r="CC12" s="1143" t="s">
        <v>52</v>
      </c>
      <c r="CD12" s="99"/>
      <c r="CE12" s="99"/>
      <c r="CF12" s="1209" t="n">
        <v>3351</v>
      </c>
      <c r="CG12" s="1132" t="n">
        <v>30354899</v>
      </c>
      <c r="CH12" s="764" t="s">
        <v>53</v>
      </c>
      <c r="CI12" s="764" t="s">
        <v>44</v>
      </c>
      <c r="CJ12" s="764" t="s">
        <v>45</v>
      </c>
      <c r="CK12" s="764" t="s">
        <v>79</v>
      </c>
      <c r="CL12" s="1133" t="n">
        <v>45640.6027777778</v>
      </c>
      <c r="CM12" s="764" t="s">
        <v>77</v>
      </c>
      <c r="CN12" s="1134" t="s">
        <v>67</v>
      </c>
      <c r="CO12" s="99"/>
      <c r="CP12" s="99"/>
      <c r="CQ12" s="757" t="n">
        <v>3423</v>
      </c>
      <c r="CR12" s="1132" t="n">
        <v>30279820</v>
      </c>
      <c r="CS12" s="764" t="s">
        <v>56</v>
      </c>
      <c r="CT12" s="764" t="s">
        <v>69</v>
      </c>
      <c r="CU12" s="764" t="s">
        <v>80</v>
      </c>
      <c r="CV12" s="764" t="s">
        <v>1486</v>
      </c>
      <c r="CW12" s="1133" t="n">
        <v>45652.6159722222</v>
      </c>
      <c r="CX12" s="764" t="s">
        <v>970</v>
      </c>
      <c r="CY12" s="1144" t="s">
        <v>48</v>
      </c>
    </row>
    <row r="13" customFormat="false" ht="15" hidden="false" customHeight="true" outlineLevel="0" collapsed="false">
      <c r="A13" s="324"/>
      <c r="B13" s="1188" t="n">
        <v>11</v>
      </c>
      <c r="C13" s="741" t="n">
        <v>3308</v>
      </c>
      <c r="D13" s="1132" t="n">
        <v>30350066</v>
      </c>
      <c r="E13" s="764" t="s">
        <v>43</v>
      </c>
      <c r="F13" s="764" t="s">
        <v>44</v>
      </c>
      <c r="G13" s="764" t="s">
        <v>45</v>
      </c>
      <c r="H13" s="764" t="s">
        <v>79</v>
      </c>
      <c r="I13" s="1133" t="n">
        <v>45633.6583333333</v>
      </c>
      <c r="J13" s="764" t="s">
        <v>51</v>
      </c>
      <c r="K13" s="1134" t="s">
        <v>67</v>
      </c>
      <c r="L13" s="1135" t="n">
        <v>45633</v>
      </c>
      <c r="M13" s="1189" t="n">
        <v>0.658333333333333</v>
      </c>
      <c r="N13" s="1137" t="s">
        <v>51</v>
      </c>
      <c r="O13" s="1135" t="n">
        <v>45633</v>
      </c>
      <c r="P13" s="1190" t="n">
        <v>0.658333333333333</v>
      </c>
      <c r="Q13" s="1191" t="n">
        <v>45633</v>
      </c>
      <c r="R13" s="1146" t="n">
        <v>0.658333333333333</v>
      </c>
      <c r="S13" s="1137" t="s">
        <v>51</v>
      </c>
      <c r="T13" s="1135" t="n">
        <v>45633</v>
      </c>
      <c r="U13" s="1136" t="n">
        <v>0.681944444444445</v>
      </c>
      <c r="V13" s="1137" t="s">
        <v>51</v>
      </c>
      <c r="W13" s="497" t="n">
        <f aca="false">(U13+T13)-(P13+O13)</f>
        <v>0.0236111111111111</v>
      </c>
      <c r="X13" s="1135" t="n">
        <v>45634</v>
      </c>
      <c r="Y13" s="1146" t="n">
        <v>0.475</v>
      </c>
      <c r="Z13" s="1137" t="s">
        <v>51</v>
      </c>
      <c r="AA13" s="55" t="n">
        <f aca="false">(Y13+X13)-(U13+T13)</f>
        <v>0.793055555555556</v>
      </c>
      <c r="AB13" s="1135"/>
      <c r="AC13" s="1189"/>
      <c r="AD13" s="1148"/>
      <c r="AE13" s="55" t="n">
        <f aca="false">(AC13+AB13)-(Y13+X13)</f>
        <v>-45634.475</v>
      </c>
      <c r="AF13" s="1135"/>
      <c r="AG13" s="1148"/>
      <c r="AH13" s="1148"/>
      <c r="AI13" s="54"/>
      <c r="AJ13" s="55" t="n">
        <f aca="false">(AG13+AF13)-(U13+T13)</f>
        <v>-45633.6819444444</v>
      </c>
      <c r="AK13" s="1197"/>
      <c r="AL13" s="560"/>
      <c r="AM13" s="520"/>
      <c r="AN13" s="55" t="n">
        <f aca="false">(AL13+AK13)-(U13+T13)</f>
        <v>-45633.6819444444</v>
      </c>
      <c r="AO13" s="1135" t="n">
        <v>45635</v>
      </c>
      <c r="AP13" s="1136" t="n">
        <v>0.989583333333333</v>
      </c>
      <c r="AQ13" s="1194" t="n">
        <f aca="false">(AP13+AO13)-(U13+T13)</f>
        <v>2.30763888888889</v>
      </c>
      <c r="AR13" s="1135" t="n">
        <v>45636</v>
      </c>
      <c r="AS13" s="1136" t="n">
        <v>0.500694444444444</v>
      </c>
      <c r="AT13" s="1137" t="s">
        <v>51</v>
      </c>
      <c r="AU13" s="59" t="n">
        <f aca="false">(AS13+AR13)-(U13+T13)</f>
        <v>2.81875</v>
      </c>
      <c r="AV13" s="61"/>
      <c r="AW13" s="61"/>
      <c r="AX13" s="61" t="s">
        <v>58</v>
      </c>
      <c r="AY13" s="61" t="s">
        <v>572</v>
      </c>
      <c r="AZ13" s="43" t="s">
        <v>1487</v>
      </c>
      <c r="BA13" s="61" t="s">
        <v>1488</v>
      </c>
      <c r="BB13" s="1141" t="s">
        <v>1489</v>
      </c>
      <c r="BC13" s="1147" t="s">
        <v>1490</v>
      </c>
      <c r="BD13" s="1202" t="s">
        <v>698</v>
      </c>
      <c r="BE13" s="68" t="s">
        <v>156</v>
      </c>
      <c r="BF13" s="68"/>
      <c r="BJ13" s="1061" t="s">
        <v>970</v>
      </c>
      <c r="BK13" s="1062" t="n">
        <v>0</v>
      </c>
      <c r="BL13" s="545" t="n">
        <f aca="false">BK13/BK14</f>
        <v>0</v>
      </c>
      <c r="BM13" s="1064" t="n">
        <v>0</v>
      </c>
      <c r="BN13" s="1064" t="n">
        <v>0</v>
      </c>
      <c r="BO13" s="1064" t="n">
        <v>0</v>
      </c>
      <c r="BP13" s="1064" t="n">
        <v>0</v>
      </c>
      <c r="BQ13" s="547" t="n">
        <f aca="false">BK13</f>
        <v>0</v>
      </c>
      <c r="BR13" s="99"/>
      <c r="BS13" s="99"/>
      <c r="BT13" s="99"/>
      <c r="BU13" s="741" t="n">
        <v>3373</v>
      </c>
      <c r="BV13" s="1132" t="n">
        <v>861932</v>
      </c>
      <c r="BW13" s="764" t="s">
        <v>49</v>
      </c>
      <c r="BX13" s="764" t="s">
        <v>44</v>
      </c>
      <c r="BY13" s="764" t="s">
        <v>54</v>
      </c>
      <c r="BZ13" s="764" t="s">
        <v>78</v>
      </c>
      <c r="CA13" s="1133" t="n">
        <v>45643.5652777778</v>
      </c>
      <c r="CB13" s="764" t="s">
        <v>77</v>
      </c>
      <c r="CC13" s="1145" t="s">
        <v>71</v>
      </c>
      <c r="CD13" s="99"/>
      <c r="CE13" s="99"/>
      <c r="CF13" s="1210" t="n">
        <v>3376</v>
      </c>
      <c r="CG13" s="1132" t="n">
        <v>30349631</v>
      </c>
      <c r="CH13" s="764" t="s">
        <v>53</v>
      </c>
      <c r="CI13" s="764" t="s">
        <v>44</v>
      </c>
      <c r="CJ13" s="764" t="s">
        <v>54</v>
      </c>
      <c r="CK13" s="764" t="s">
        <v>597</v>
      </c>
      <c r="CL13" s="1133" t="n">
        <v>45644.4166666667</v>
      </c>
      <c r="CM13" s="764" t="s">
        <v>970</v>
      </c>
      <c r="CN13" s="1145" t="s">
        <v>71</v>
      </c>
      <c r="CO13" s="99"/>
      <c r="CP13" s="99"/>
      <c r="CQ13" s="757" t="n">
        <v>3423</v>
      </c>
      <c r="CR13" s="1132" t="n">
        <v>30279820</v>
      </c>
      <c r="CS13" s="764" t="s">
        <v>56</v>
      </c>
      <c r="CT13" s="764" t="s">
        <v>69</v>
      </c>
      <c r="CU13" s="764" t="s">
        <v>145</v>
      </c>
      <c r="CV13" s="764" t="s">
        <v>146</v>
      </c>
      <c r="CW13" s="1133" t="n">
        <v>45652.6159722222</v>
      </c>
      <c r="CX13" s="764" t="s">
        <v>970</v>
      </c>
      <c r="CY13" s="1134" t="s">
        <v>67</v>
      </c>
    </row>
    <row r="14" customFormat="false" ht="15" hidden="false" customHeight="true" outlineLevel="0" collapsed="false">
      <c r="A14" s="324"/>
      <c r="B14" s="1200" t="n">
        <v>12</v>
      </c>
      <c r="C14" s="741" t="n">
        <v>3309</v>
      </c>
      <c r="D14" s="1132" t="n">
        <v>20385516</v>
      </c>
      <c r="E14" s="764" t="s">
        <v>53</v>
      </c>
      <c r="F14" s="764" t="s">
        <v>44</v>
      </c>
      <c r="G14" s="764" t="s">
        <v>54</v>
      </c>
      <c r="H14" s="764" t="s">
        <v>337</v>
      </c>
      <c r="I14" s="1133" t="n">
        <v>45633.8097222222</v>
      </c>
      <c r="J14" s="764" t="s">
        <v>970</v>
      </c>
      <c r="K14" s="1145" t="s">
        <v>71</v>
      </c>
      <c r="L14" s="1135" t="n">
        <v>45633</v>
      </c>
      <c r="M14" s="1189" t="n">
        <v>0.804166666666667</v>
      </c>
      <c r="N14" s="1137" t="s">
        <v>970</v>
      </c>
      <c r="O14" s="1135" t="n">
        <v>45633</v>
      </c>
      <c r="P14" s="1190" t="n">
        <v>0.809722222222222</v>
      </c>
      <c r="Q14" s="1191" t="n">
        <v>45633</v>
      </c>
      <c r="R14" s="1146" t="n">
        <v>0.857638888888889</v>
      </c>
      <c r="S14" s="1137" t="s">
        <v>970</v>
      </c>
      <c r="T14" s="1135" t="n">
        <v>45633</v>
      </c>
      <c r="U14" s="1136" t="n">
        <v>0.858333333333333</v>
      </c>
      <c r="V14" s="1137" t="s">
        <v>970</v>
      </c>
      <c r="W14" s="497" t="n">
        <f aca="false">(U14+T14)-(P14+O14)</f>
        <v>0.0486111111111111</v>
      </c>
      <c r="X14" s="1135" t="n">
        <v>45640</v>
      </c>
      <c r="Y14" s="1146" t="n">
        <v>0.621527777777778</v>
      </c>
      <c r="Z14" s="1137" t="s">
        <v>51</v>
      </c>
      <c r="AA14" s="55" t="n">
        <f aca="false">(Y14+X14)-(U14+T14)</f>
        <v>6.76319444444444</v>
      </c>
      <c r="AB14" s="1135" t="n">
        <v>45640</v>
      </c>
      <c r="AC14" s="1189" t="n">
        <v>0.622222222222222</v>
      </c>
      <c r="AD14" s="1137" t="s">
        <v>51</v>
      </c>
      <c r="AE14" s="55" t="n">
        <f aca="false">(AC14+AB14)-(Y14+X14)</f>
        <v>0.000694444444444445</v>
      </c>
      <c r="AF14" s="1135"/>
      <c r="AG14" s="1148"/>
      <c r="AH14" s="1148"/>
      <c r="AI14" s="54"/>
      <c r="AJ14" s="55" t="n">
        <f aca="false">(AG14+AF14)-(U14+T14)</f>
        <v>-45633.8583333333</v>
      </c>
      <c r="AK14" s="1197"/>
      <c r="AL14" s="560"/>
      <c r="AM14" s="520"/>
      <c r="AN14" s="55" t="n">
        <f aca="false">(AL14+AK14)-(U14+T14)</f>
        <v>-45633.8583333333</v>
      </c>
      <c r="AO14" s="1135" t="n">
        <v>45641</v>
      </c>
      <c r="AP14" s="1136" t="n">
        <v>0.369444444444444</v>
      </c>
      <c r="AQ14" s="1194" t="n">
        <f aca="false">(AP14+AO14)-(U14+T14)</f>
        <v>7.51111111111111</v>
      </c>
      <c r="AR14" s="1135" t="n">
        <v>45641</v>
      </c>
      <c r="AS14" s="1146" t="n">
        <v>0.369444444444444</v>
      </c>
      <c r="AT14" s="1137" t="s">
        <v>970</v>
      </c>
      <c r="AU14" s="59" t="n">
        <f aca="false">(AS14+AR14)-(U14+T14)</f>
        <v>7.51111111111111</v>
      </c>
      <c r="AV14" s="61"/>
      <c r="AW14" s="61" t="s">
        <v>1491</v>
      </c>
      <c r="AX14" s="61" t="s">
        <v>90</v>
      </c>
      <c r="AY14" s="61" t="s">
        <v>91</v>
      </c>
      <c r="AZ14" s="61" t="s">
        <v>1465</v>
      </c>
      <c r="BA14" s="61" t="s">
        <v>1466</v>
      </c>
      <c r="BB14" s="1141" t="s">
        <v>1492</v>
      </c>
      <c r="BC14" s="1147" t="s">
        <v>1493</v>
      </c>
      <c r="BD14" s="1202" t="s">
        <v>698</v>
      </c>
      <c r="BE14" s="68" t="s">
        <v>64</v>
      </c>
      <c r="BF14" s="68"/>
      <c r="BJ14" s="1211" t="s">
        <v>139</v>
      </c>
      <c r="BK14" s="550" t="n">
        <f aca="false">SUBTOTAL(9,BK11:BK13)</f>
        <v>3</v>
      </c>
      <c r="BL14" s="551" t="n">
        <f aca="false">SUBTOTAL(9,BL11:BL13)</f>
        <v>1</v>
      </c>
      <c r="BM14" s="552" t="n">
        <f aca="false">SUM(BM11:BM13)</f>
        <v>0</v>
      </c>
      <c r="BN14" s="552" t="n">
        <f aca="false">SUM(BN11:BN13)</f>
        <v>0</v>
      </c>
      <c r="BO14" s="552" t="n">
        <f aca="false">SUM(BO11:BO13)</f>
        <v>1</v>
      </c>
      <c r="BP14" s="552" t="n">
        <f aca="false">SUM(BP11:BP13)</f>
        <v>2</v>
      </c>
      <c r="BQ14" s="550" t="n">
        <f aca="false">SUBTOTAL(9,BQ11:BQ13)</f>
        <v>3</v>
      </c>
      <c r="BR14" s="99"/>
      <c r="BS14" s="99"/>
      <c r="BT14" s="99"/>
      <c r="BU14" s="757" t="n">
        <v>3378</v>
      </c>
      <c r="BV14" s="1132" t="n">
        <v>1278502</v>
      </c>
      <c r="BW14" s="764" t="s">
        <v>49</v>
      </c>
      <c r="BX14" s="764" t="s">
        <v>44</v>
      </c>
      <c r="BY14" s="764" t="s">
        <v>54</v>
      </c>
      <c r="BZ14" s="764" t="s">
        <v>354</v>
      </c>
      <c r="CA14" s="1133" t="n">
        <v>45644.6256944445</v>
      </c>
      <c r="CB14" s="764" t="s">
        <v>51</v>
      </c>
      <c r="CC14" s="1143" t="s">
        <v>52</v>
      </c>
      <c r="CD14" s="99"/>
      <c r="CE14" s="99"/>
      <c r="CF14" s="1212" t="n">
        <v>3396</v>
      </c>
      <c r="CG14" s="1132" t="n">
        <v>30360301</v>
      </c>
      <c r="CH14" s="764" t="s">
        <v>53</v>
      </c>
      <c r="CI14" s="764" t="s">
        <v>44</v>
      </c>
      <c r="CJ14" s="764" t="s">
        <v>45</v>
      </c>
      <c r="CK14" s="764" t="s">
        <v>46</v>
      </c>
      <c r="CL14" s="1133" t="n">
        <v>45647.7527777778</v>
      </c>
      <c r="CM14" s="764" t="s">
        <v>970</v>
      </c>
      <c r="CN14" s="1145" t="s">
        <v>71</v>
      </c>
      <c r="CO14" s="99"/>
      <c r="CP14" s="99"/>
      <c r="CQ14" s="741" t="n">
        <v>3427</v>
      </c>
      <c r="CR14" s="1132" t="n">
        <v>1532145</v>
      </c>
      <c r="CS14" s="764" t="s">
        <v>56</v>
      </c>
      <c r="CT14" s="764" t="s">
        <v>65</v>
      </c>
      <c r="CU14" s="764" t="s">
        <v>54</v>
      </c>
      <c r="CV14" s="764" t="s">
        <v>358</v>
      </c>
      <c r="CW14" s="1133" t="n">
        <v>45654.5986111111</v>
      </c>
      <c r="CX14" s="764" t="s">
        <v>970</v>
      </c>
      <c r="CY14" s="1143" t="s">
        <v>52</v>
      </c>
    </row>
    <row r="15" customFormat="false" ht="15" hidden="false" customHeight="true" outlineLevel="0" collapsed="false">
      <c r="A15" s="324"/>
      <c r="B15" s="1188" t="n">
        <v>13</v>
      </c>
      <c r="C15" s="757" t="n">
        <v>3314</v>
      </c>
      <c r="D15" s="1132" t="n">
        <v>30133426</v>
      </c>
      <c r="E15" s="764" t="s">
        <v>49</v>
      </c>
      <c r="F15" s="764" t="s">
        <v>44</v>
      </c>
      <c r="G15" s="764" t="s">
        <v>45</v>
      </c>
      <c r="H15" s="764" t="s">
        <v>46</v>
      </c>
      <c r="I15" s="1133" t="n">
        <v>45634.475</v>
      </c>
      <c r="J15" s="764" t="s">
        <v>51</v>
      </c>
      <c r="K15" s="1143" t="s">
        <v>52</v>
      </c>
      <c r="L15" s="1135" t="n">
        <v>45634</v>
      </c>
      <c r="M15" s="1189" t="n">
        <v>0.475</v>
      </c>
      <c r="N15" s="1137" t="s">
        <v>51</v>
      </c>
      <c r="O15" s="1135" t="n">
        <v>45634</v>
      </c>
      <c r="P15" s="1190" t="n">
        <v>0.475</v>
      </c>
      <c r="Q15" s="1191" t="n">
        <v>45634</v>
      </c>
      <c r="R15" s="1146" t="n">
        <v>0.475</v>
      </c>
      <c r="S15" s="1137" t="s">
        <v>51</v>
      </c>
      <c r="T15" s="1135" t="n">
        <v>45634</v>
      </c>
      <c r="U15" s="1136" t="n">
        <v>0.481944444444444</v>
      </c>
      <c r="V15" s="1137" t="s">
        <v>51</v>
      </c>
      <c r="W15" s="497" t="n">
        <f aca="false">(U15+T15)-(P15+O15)</f>
        <v>0.00694444444444444</v>
      </c>
      <c r="X15" s="1135" t="n">
        <v>45634</v>
      </c>
      <c r="Y15" s="1146" t="n">
        <v>0.50625</v>
      </c>
      <c r="Z15" s="1137" t="s">
        <v>51</v>
      </c>
      <c r="AA15" s="55" t="n">
        <f aca="false">(Y15+X15)-(U15+T15)</f>
        <v>0.0243055555555556</v>
      </c>
      <c r="AB15" s="1135"/>
      <c r="AC15" s="1189"/>
      <c r="AD15" s="1137"/>
      <c r="AE15" s="55" t="n">
        <f aca="false">(AC15+AB15)-(Y15+X15)</f>
        <v>-45634.50625</v>
      </c>
      <c r="AF15" s="1135"/>
      <c r="AG15" s="1136"/>
      <c r="AH15" s="1137"/>
      <c r="AI15" s="54"/>
      <c r="AJ15" s="55" t="n">
        <f aca="false">(AG15+AF15)-(U15+T15)</f>
        <v>-45634.4819444444</v>
      </c>
      <c r="AK15" s="1197"/>
      <c r="AL15" s="560"/>
      <c r="AM15" s="520"/>
      <c r="AN15" s="55" t="n">
        <f aca="false">(AL15+AK15)-(U15+T15)</f>
        <v>-45634.4819444444</v>
      </c>
      <c r="AO15" s="1135" t="n">
        <v>45634</v>
      </c>
      <c r="AP15" s="1136" t="n">
        <v>0.535416666666667</v>
      </c>
      <c r="AQ15" s="1194" t="n">
        <f aca="false">(AP15+AO15)-(U15+T15)</f>
        <v>0.0534722222222222</v>
      </c>
      <c r="AR15" s="1135" t="n">
        <v>45634</v>
      </c>
      <c r="AS15" s="1146" t="n">
        <v>0.589583333333333</v>
      </c>
      <c r="AT15" s="1137" t="s">
        <v>51</v>
      </c>
      <c r="AU15" s="59" t="n">
        <f aca="false">(AS15+AR15)-(U15+T15)</f>
        <v>0.107638888888889</v>
      </c>
      <c r="AV15" s="61"/>
      <c r="AW15" s="61"/>
      <c r="AX15" s="61" t="s">
        <v>90</v>
      </c>
      <c r="AY15" s="61" t="s">
        <v>91</v>
      </c>
      <c r="AZ15" s="61" t="s">
        <v>1456</v>
      </c>
      <c r="BA15" s="61" t="s">
        <v>1457</v>
      </c>
      <c r="BB15" s="1141" t="s">
        <v>1494</v>
      </c>
      <c r="BC15" s="1147" t="s">
        <v>1495</v>
      </c>
      <c r="BD15" s="1202" t="s">
        <v>698</v>
      </c>
      <c r="BE15" s="68" t="s">
        <v>64</v>
      </c>
      <c r="BF15" s="68"/>
      <c r="BR15" s="99"/>
      <c r="BS15" s="99"/>
      <c r="BT15" s="99"/>
      <c r="BU15" s="741" t="n">
        <v>3380</v>
      </c>
      <c r="BV15" s="1132" t="n">
        <v>2129692725</v>
      </c>
      <c r="BW15" s="764" t="s">
        <v>49</v>
      </c>
      <c r="BX15" s="764" t="s">
        <v>65</v>
      </c>
      <c r="BY15" s="764" t="s">
        <v>45</v>
      </c>
      <c r="BZ15" s="764" t="s">
        <v>66</v>
      </c>
      <c r="CA15" s="1133" t="n">
        <v>45645.5138888889</v>
      </c>
      <c r="CB15" s="764" t="s">
        <v>51</v>
      </c>
      <c r="CC15" s="1134" t="s">
        <v>67</v>
      </c>
      <c r="CD15" s="99"/>
      <c r="CE15" s="99"/>
      <c r="CF15" s="1213" t="n">
        <v>3435</v>
      </c>
      <c r="CG15" s="1132" t="n">
        <v>30234988</v>
      </c>
      <c r="CH15" s="764" t="s">
        <v>53</v>
      </c>
      <c r="CI15" s="764" t="s">
        <v>65</v>
      </c>
      <c r="CJ15" s="764" t="s">
        <v>80</v>
      </c>
      <c r="CK15" s="764" t="s">
        <v>1012</v>
      </c>
      <c r="CL15" s="1133" t="n">
        <v>45655.8791666667</v>
      </c>
      <c r="CM15" s="764" t="s">
        <v>51</v>
      </c>
      <c r="CN15" s="1143" t="s">
        <v>52</v>
      </c>
      <c r="CO15" s="99"/>
      <c r="CP15" s="99"/>
      <c r="CQ15" s="99"/>
      <c r="CR15" s="99"/>
      <c r="CS15" s="99"/>
      <c r="CT15" s="99"/>
      <c r="CU15" s="99"/>
      <c r="CV15" s="99"/>
      <c r="CW15" s="99"/>
      <c r="CX15" s="99"/>
      <c r="CY15" s="99"/>
    </row>
    <row r="16" customFormat="false" ht="15" hidden="false" customHeight="true" outlineLevel="0" collapsed="false">
      <c r="A16" s="324"/>
      <c r="B16" s="1200" t="n">
        <v>14</v>
      </c>
      <c r="C16" s="741" t="n">
        <v>3317</v>
      </c>
      <c r="D16" s="1132" t="n">
        <v>1374969</v>
      </c>
      <c r="E16" s="764" t="s">
        <v>49</v>
      </c>
      <c r="F16" s="764" t="s">
        <v>44</v>
      </c>
      <c r="G16" s="764" t="s">
        <v>45</v>
      </c>
      <c r="H16" s="764" t="s">
        <v>79</v>
      </c>
      <c r="I16" s="1133" t="n">
        <v>45634.4909722222</v>
      </c>
      <c r="J16" s="764" t="s">
        <v>51</v>
      </c>
      <c r="K16" s="1134" t="s">
        <v>67</v>
      </c>
      <c r="L16" s="1135" t="n">
        <v>45634</v>
      </c>
      <c r="M16" s="1189" t="n">
        <v>0.490972222222222</v>
      </c>
      <c r="N16" s="1137" t="s">
        <v>51</v>
      </c>
      <c r="O16" s="1135" t="n">
        <v>45634</v>
      </c>
      <c r="P16" s="1190" t="n">
        <v>0.490972222222222</v>
      </c>
      <c r="Q16" s="1191" t="n">
        <v>45634</v>
      </c>
      <c r="R16" s="1146" t="n">
        <v>0.490972222222222</v>
      </c>
      <c r="S16" s="1137" t="s">
        <v>51</v>
      </c>
      <c r="T16" s="1135" t="n">
        <v>45634</v>
      </c>
      <c r="U16" s="1136" t="n">
        <v>0.497916666666667</v>
      </c>
      <c r="V16" s="1137" t="s">
        <v>51</v>
      </c>
      <c r="W16" s="497" t="n">
        <f aca="false">(U16+T16)-(P16+O16)</f>
        <v>0.00694444444444444</v>
      </c>
      <c r="X16" s="1135"/>
      <c r="Y16" s="1146"/>
      <c r="Z16" s="1137"/>
      <c r="AA16" s="55" t="n">
        <f aca="false">(Y16+X16)-(U16+T16)</f>
        <v>-45634.4979166667</v>
      </c>
      <c r="AB16" s="1135"/>
      <c r="AC16" s="1189"/>
      <c r="AD16" s="1137"/>
      <c r="AE16" s="55" t="n">
        <f aca="false">(AC16+AB16)-(Y16+X16)</f>
        <v>0</v>
      </c>
      <c r="AF16" s="1135"/>
      <c r="AG16" s="1136"/>
      <c r="AH16" s="1137"/>
      <c r="AI16" s="54"/>
      <c r="AJ16" s="55" t="n">
        <f aca="false">(AG16+AF16)-(U16+T16)</f>
        <v>-45634.4979166667</v>
      </c>
      <c r="AK16" s="1197"/>
      <c r="AL16" s="560"/>
      <c r="AM16" s="520"/>
      <c r="AN16" s="55" t="n">
        <f aca="false">(AL16+AK16)-(U16+T16)</f>
        <v>-45634.4979166667</v>
      </c>
      <c r="AO16" s="1135" t="n">
        <v>45635</v>
      </c>
      <c r="AP16" s="1136" t="n">
        <v>0.98125</v>
      </c>
      <c r="AQ16" s="1194" t="n">
        <f aca="false">(AP16+AO16)-(U16+T16)</f>
        <v>1.48333333333333</v>
      </c>
      <c r="AR16" s="1135" t="n">
        <v>45636</v>
      </c>
      <c r="AS16" s="1146" t="n">
        <v>0.43125</v>
      </c>
      <c r="AT16" s="1137" t="s">
        <v>51</v>
      </c>
      <c r="AU16" s="59" t="n">
        <f aca="false">(AS16+AR16)-(U16+T16)</f>
        <v>1.93333333333333</v>
      </c>
      <c r="AV16" s="61"/>
      <c r="AW16" s="61"/>
      <c r="AX16" s="61" t="s">
        <v>58</v>
      </c>
      <c r="AY16" s="61" t="s">
        <v>572</v>
      </c>
      <c r="AZ16" s="61" t="s">
        <v>1496</v>
      </c>
      <c r="BA16" s="61" t="s">
        <v>1497</v>
      </c>
      <c r="BB16" s="1141" t="s">
        <v>1498</v>
      </c>
      <c r="BC16" s="1147" t="s">
        <v>1499</v>
      </c>
      <c r="BD16" s="1202" t="s">
        <v>698</v>
      </c>
      <c r="BE16" s="68" t="s">
        <v>64</v>
      </c>
      <c r="BF16" s="68"/>
      <c r="BJ16" s="555" t="s">
        <v>170</v>
      </c>
      <c r="BK16" s="542" t="n">
        <v>3</v>
      </c>
      <c r="BL16" s="556" t="n">
        <f aca="false">BK16/51</f>
        <v>0.0588235294117647</v>
      </c>
      <c r="BM16" s="557"/>
      <c r="BN16" s="558"/>
      <c r="BO16" s="558"/>
      <c r="BP16" s="558"/>
      <c r="BQ16" s="558"/>
      <c r="BR16" s="99"/>
      <c r="BS16" s="99"/>
      <c r="BT16" s="99"/>
      <c r="BU16" s="757" t="n">
        <v>3382</v>
      </c>
      <c r="BV16" s="1132" t="n">
        <v>30285990</v>
      </c>
      <c r="BW16" s="764" t="s">
        <v>49</v>
      </c>
      <c r="BX16" s="764" t="s">
        <v>65</v>
      </c>
      <c r="BY16" s="764" t="s">
        <v>45</v>
      </c>
      <c r="BZ16" s="764" t="s">
        <v>66</v>
      </c>
      <c r="CA16" s="1133" t="n">
        <v>45643.9402777778</v>
      </c>
      <c r="CB16" s="764" t="s">
        <v>970</v>
      </c>
      <c r="CC16" s="1143" t="s">
        <v>52</v>
      </c>
      <c r="CD16" s="99"/>
      <c r="CE16" s="99"/>
      <c r="CN16" s="99"/>
      <c r="CO16" s="99"/>
      <c r="CP16" s="99"/>
      <c r="CQ16" s="99"/>
      <c r="CR16" s="99"/>
      <c r="CS16" s="99"/>
      <c r="CT16" s="99"/>
      <c r="CU16" s="99"/>
      <c r="CV16" s="99"/>
      <c r="CW16" s="99"/>
      <c r="CX16" s="99"/>
      <c r="CY16" s="99"/>
      <c r="DA16" s="478"/>
    </row>
    <row r="17" customFormat="false" ht="15" hidden="false" customHeight="true" outlineLevel="0" collapsed="false">
      <c r="A17" s="324"/>
      <c r="B17" s="1188" t="n">
        <v>15</v>
      </c>
      <c r="C17" s="741" t="n">
        <v>3318</v>
      </c>
      <c r="D17" s="1132" t="n">
        <v>30151677</v>
      </c>
      <c r="E17" s="764" t="s">
        <v>49</v>
      </c>
      <c r="F17" s="764" t="s">
        <v>69</v>
      </c>
      <c r="G17" s="764" t="s">
        <v>54</v>
      </c>
      <c r="H17" s="764" t="s">
        <v>88</v>
      </c>
      <c r="I17" s="1133" t="n">
        <v>45634.4979166667</v>
      </c>
      <c r="J17" s="764" t="s">
        <v>51</v>
      </c>
      <c r="K17" s="1134" t="s">
        <v>67</v>
      </c>
      <c r="L17" s="1135" t="n">
        <v>45634</v>
      </c>
      <c r="M17" s="1189" t="n">
        <v>0.497916666666667</v>
      </c>
      <c r="N17" s="1137" t="s">
        <v>51</v>
      </c>
      <c r="O17" s="1135" t="n">
        <v>45634</v>
      </c>
      <c r="P17" s="1190" t="n">
        <v>0.497916666666667</v>
      </c>
      <c r="Q17" s="1191"/>
      <c r="R17" s="1146"/>
      <c r="S17" s="1137"/>
      <c r="T17" s="1135" t="n">
        <v>45634</v>
      </c>
      <c r="U17" s="1136" t="n">
        <v>0.504861111111111</v>
      </c>
      <c r="V17" s="1137" t="s">
        <v>51</v>
      </c>
      <c r="W17" s="497" t="n">
        <f aca="false">(U17+T17)-(P17+O17)</f>
        <v>0.00694444444444444</v>
      </c>
      <c r="X17" s="1135" t="n">
        <v>45635</v>
      </c>
      <c r="Y17" s="1146" t="n">
        <v>0.609027777777778</v>
      </c>
      <c r="Z17" s="1137" t="s">
        <v>51</v>
      </c>
      <c r="AA17" s="55" t="n">
        <f aca="false">(Y17+X17)-(U17+T17)</f>
        <v>1.10416666666667</v>
      </c>
      <c r="AB17" s="1135" t="n">
        <v>45636</v>
      </c>
      <c r="AC17" s="1189" t="n">
        <v>0.501388888888889</v>
      </c>
      <c r="AD17" s="1137" t="s">
        <v>51</v>
      </c>
      <c r="AE17" s="55" t="n">
        <f aca="false">(AC17+AB17)-(Y17+X17)</f>
        <v>0.892361111111111</v>
      </c>
      <c r="AF17" s="1135" t="n">
        <v>45636</v>
      </c>
      <c r="AG17" s="1146" t="n">
        <v>0.591666666666667</v>
      </c>
      <c r="AH17" s="1137" t="s">
        <v>51</v>
      </c>
      <c r="AI17" s="54" t="s">
        <v>1207</v>
      </c>
      <c r="AJ17" s="55" t="n">
        <f aca="false">(AG17+AF17)-(U17+T17)</f>
        <v>2.08680555555556</v>
      </c>
      <c r="AK17" s="1197"/>
      <c r="AL17" s="560"/>
      <c r="AM17" s="520"/>
      <c r="AN17" s="55" t="n">
        <f aca="false">(AL17+AK17)-(U17+T17)</f>
        <v>-45634.5048611111</v>
      </c>
      <c r="AO17" s="1214"/>
      <c r="AP17" s="1136"/>
      <c r="AQ17" s="1194" t="n">
        <f aca="false">(AP17+AO17)-(U17+T17)</f>
        <v>-45634.5048611111</v>
      </c>
      <c r="AR17" s="1135"/>
      <c r="AS17" s="1136"/>
      <c r="AT17" s="1148"/>
      <c r="AU17" s="59" t="n">
        <f aca="false">(AS17+AR17)-(U17+T17)</f>
        <v>-45634.5048611111</v>
      </c>
      <c r="AV17" s="61" t="n">
        <v>4918</v>
      </c>
      <c r="AW17" s="61" t="s">
        <v>1500</v>
      </c>
      <c r="AX17" s="61" t="s">
        <v>90</v>
      </c>
      <c r="AY17" s="61" t="s">
        <v>91</v>
      </c>
      <c r="AZ17" s="61" t="s">
        <v>1456</v>
      </c>
      <c r="BA17" s="61" t="s">
        <v>1501</v>
      </c>
      <c r="BB17" s="1141" t="s">
        <v>1502</v>
      </c>
      <c r="BC17" s="1147" t="s">
        <v>1503</v>
      </c>
      <c r="BD17" s="1195" t="s">
        <v>700</v>
      </c>
      <c r="BE17" s="68" t="s">
        <v>64</v>
      </c>
      <c r="BF17" s="68"/>
      <c r="BI17" s="525"/>
      <c r="BJ17" s="559"/>
      <c r="BK17" s="559"/>
      <c r="BL17" s="559"/>
      <c r="BM17" s="559"/>
      <c r="BN17" s="558"/>
      <c r="BO17" s="558"/>
      <c r="BP17" s="558"/>
      <c r="BQ17" s="558"/>
      <c r="BR17" s="99"/>
      <c r="BS17" s="99"/>
      <c r="BT17" s="99"/>
      <c r="BU17" s="770" t="n">
        <v>3386</v>
      </c>
      <c r="BV17" s="1132" t="n">
        <v>30360261</v>
      </c>
      <c r="BW17" s="764" t="s">
        <v>49</v>
      </c>
      <c r="BX17" s="764" t="s">
        <v>65</v>
      </c>
      <c r="BY17" s="764" t="s">
        <v>45</v>
      </c>
      <c r="BZ17" s="764" t="s">
        <v>66</v>
      </c>
      <c r="CA17" s="1133" t="n">
        <v>45645.8791666667</v>
      </c>
      <c r="CB17" s="764" t="s">
        <v>970</v>
      </c>
      <c r="CC17" s="1143" t="s">
        <v>52</v>
      </c>
      <c r="CD17" s="99"/>
      <c r="CE17" s="99"/>
      <c r="CF17" s="535" t="s">
        <v>135</v>
      </c>
      <c r="CG17" s="536" t="s">
        <v>136</v>
      </c>
      <c r="CH17" s="537" t="s">
        <v>137</v>
      </c>
      <c r="CI17" s="538" t="s">
        <v>52</v>
      </c>
      <c r="CJ17" s="539" t="s">
        <v>48</v>
      </c>
      <c r="CK17" s="540" t="s">
        <v>67</v>
      </c>
      <c r="CL17" s="541" t="s">
        <v>138</v>
      </c>
      <c r="CM17" s="542" t="s">
        <v>139</v>
      </c>
      <c r="CN17" s="99"/>
      <c r="CO17" s="99"/>
      <c r="CP17" s="99"/>
      <c r="CQ17" s="99"/>
      <c r="CR17" s="99"/>
      <c r="CS17" s="99"/>
      <c r="CT17" s="99"/>
      <c r="CU17" s="99"/>
      <c r="CV17" s="99"/>
      <c r="CW17" s="99"/>
      <c r="CX17" s="99"/>
      <c r="CY17" s="99"/>
    </row>
    <row r="18" customFormat="false" ht="15" hidden="false" customHeight="true" outlineLevel="0" collapsed="false">
      <c r="A18" s="324"/>
      <c r="B18" s="1188" t="n">
        <v>16</v>
      </c>
      <c r="C18" s="770" t="n">
        <v>3315</v>
      </c>
      <c r="D18" s="1132" t="n">
        <v>30346145</v>
      </c>
      <c r="E18" s="764" t="s">
        <v>53</v>
      </c>
      <c r="F18" s="764" t="s">
        <v>44</v>
      </c>
      <c r="G18" s="764" t="s">
        <v>54</v>
      </c>
      <c r="H18" s="764" t="s">
        <v>477</v>
      </c>
      <c r="I18" s="1133" t="n">
        <v>45634.5048611111</v>
      </c>
      <c r="J18" s="764" t="s">
        <v>51</v>
      </c>
      <c r="K18" s="1134" t="s">
        <v>67</v>
      </c>
      <c r="L18" s="1135" t="n">
        <v>45634</v>
      </c>
      <c r="M18" s="1189" t="n">
        <v>0.490277777777778</v>
      </c>
      <c r="N18" s="1137" t="s">
        <v>51</v>
      </c>
      <c r="O18" s="1135" t="n">
        <v>45634</v>
      </c>
      <c r="P18" s="1190" t="n">
        <v>0.00486111111111111</v>
      </c>
      <c r="Q18" s="1191" t="n">
        <v>45634</v>
      </c>
      <c r="R18" s="1146" t="n">
        <v>0.585416666666667</v>
      </c>
      <c r="S18" s="1137" t="s">
        <v>51</v>
      </c>
      <c r="T18" s="1135" t="n">
        <v>45634</v>
      </c>
      <c r="U18" s="1136" t="n">
        <v>0.586111111111111</v>
      </c>
      <c r="V18" s="1137" t="s">
        <v>51</v>
      </c>
      <c r="W18" s="497" t="n">
        <f aca="false">(U18+T18)-(P18+O18)</f>
        <v>0.58125</v>
      </c>
      <c r="X18" s="1135"/>
      <c r="Y18" s="1146"/>
      <c r="Z18" s="1137"/>
      <c r="AA18" s="55" t="n">
        <f aca="false">(Y18+X18)-(U18+T18)</f>
        <v>-45634.5861111111</v>
      </c>
      <c r="AB18" s="1135"/>
      <c r="AC18" s="1189"/>
      <c r="AD18" s="1137"/>
      <c r="AE18" s="55" t="n">
        <f aca="false">(AC18+AB18)-(Y18+X18)</f>
        <v>0</v>
      </c>
      <c r="AF18" s="1135"/>
      <c r="AG18" s="1136"/>
      <c r="AH18" s="1137"/>
      <c r="AI18" s="54"/>
      <c r="AJ18" s="55" t="n">
        <f aca="false">(AG18+AF18)-(U18+T18)</f>
        <v>-45634.5861111111</v>
      </c>
      <c r="AK18" s="1197"/>
      <c r="AL18" s="560"/>
      <c r="AM18" s="520"/>
      <c r="AN18" s="55" t="n">
        <f aca="false">(AL18+AK18)-(U18+T18)</f>
        <v>-45634.5861111111</v>
      </c>
      <c r="AO18" s="1135" t="n">
        <v>45635</v>
      </c>
      <c r="AP18" s="1136" t="n">
        <v>0.784722222222222</v>
      </c>
      <c r="AQ18" s="1194" t="n">
        <f aca="false">(AP18+AO18)-(U18+T18)</f>
        <v>1.19861111111111</v>
      </c>
      <c r="AR18" s="1135" t="n">
        <v>45636</v>
      </c>
      <c r="AS18" s="1146" t="n">
        <v>0.867361111111111</v>
      </c>
      <c r="AT18" s="1137" t="s">
        <v>51</v>
      </c>
      <c r="AU18" s="59" t="n">
        <f aca="false">(AS18+AR18)-(U18+T18)</f>
        <v>2.28125</v>
      </c>
      <c r="AV18" s="61" t="n">
        <v>10524</v>
      </c>
      <c r="AW18" s="61" t="s">
        <v>1504</v>
      </c>
      <c r="AX18" s="61" t="s">
        <v>58</v>
      </c>
      <c r="AY18" s="61" t="s">
        <v>72</v>
      </c>
      <c r="AZ18" s="61" t="s">
        <v>1505</v>
      </c>
      <c r="BA18" s="61" t="s">
        <v>1506</v>
      </c>
      <c r="BB18" s="1141" t="s">
        <v>1507</v>
      </c>
      <c r="BC18" s="1147" t="s">
        <v>1508</v>
      </c>
      <c r="BD18" s="1215" t="s">
        <v>698</v>
      </c>
      <c r="BE18" s="68" t="s">
        <v>64</v>
      </c>
      <c r="BF18" s="68"/>
      <c r="BJ18" s="561" t="s">
        <v>52</v>
      </c>
      <c r="BK18" s="539" t="s">
        <v>48</v>
      </c>
      <c r="BL18" s="540" t="s">
        <v>67</v>
      </c>
      <c r="BM18" s="541" t="s">
        <v>138</v>
      </c>
      <c r="BN18" s="558"/>
      <c r="BO18" s="558"/>
      <c r="BP18" s="558"/>
      <c r="BQ18" s="558"/>
      <c r="BR18" s="99"/>
      <c r="BS18" s="99"/>
      <c r="BT18" s="99"/>
      <c r="BU18" s="741" t="n">
        <v>3394</v>
      </c>
      <c r="BV18" s="1132" t="n">
        <v>30361449</v>
      </c>
      <c r="BW18" s="764" t="s">
        <v>49</v>
      </c>
      <c r="BX18" s="764" t="s">
        <v>44</v>
      </c>
      <c r="BY18" s="764" t="s">
        <v>45</v>
      </c>
      <c r="BZ18" s="764" t="s">
        <v>46</v>
      </c>
      <c r="CA18" s="1133" t="n">
        <v>45647.5555555556</v>
      </c>
      <c r="CB18" s="764" t="s">
        <v>970</v>
      </c>
      <c r="CC18" s="1143" t="s">
        <v>52</v>
      </c>
      <c r="CD18" s="99"/>
      <c r="CE18" s="99"/>
      <c r="CF18" s="1061" t="s">
        <v>51</v>
      </c>
      <c r="CG18" s="1062" t="n">
        <v>3</v>
      </c>
      <c r="CH18" s="545" t="n">
        <f aca="false">CG18/CG21</f>
        <v>0.25</v>
      </c>
      <c r="CI18" s="1064" t="n">
        <v>0</v>
      </c>
      <c r="CJ18" s="1064" t="n">
        <v>0</v>
      </c>
      <c r="CK18" s="1064" t="n">
        <v>2</v>
      </c>
      <c r="CL18" s="1064" t="n">
        <v>1</v>
      </c>
      <c r="CM18" s="547" t="n">
        <f aca="false">CG18</f>
        <v>3</v>
      </c>
      <c r="CN18" s="99"/>
      <c r="CO18" s="99"/>
      <c r="CP18" s="99"/>
      <c r="CQ18" s="535" t="s">
        <v>135</v>
      </c>
      <c r="CR18" s="536" t="s">
        <v>136</v>
      </c>
      <c r="CS18" s="537" t="s">
        <v>137</v>
      </c>
      <c r="CT18" s="538" t="s">
        <v>52</v>
      </c>
      <c r="CU18" s="539" t="s">
        <v>48</v>
      </c>
      <c r="CV18" s="540" t="s">
        <v>67</v>
      </c>
      <c r="CW18" s="541" t="s">
        <v>138</v>
      </c>
      <c r="CX18" s="542" t="s">
        <v>139</v>
      </c>
      <c r="CY18" s="99"/>
      <c r="CZ18" s="525"/>
      <c r="DA18" s="478"/>
      <c r="DB18" s="478"/>
    </row>
    <row r="19" customFormat="false" ht="15" hidden="false" customHeight="true" outlineLevel="0" collapsed="false">
      <c r="A19" s="324" t="n">
        <v>3</v>
      </c>
      <c r="B19" s="1188" t="n">
        <v>17</v>
      </c>
      <c r="C19" s="757" t="n">
        <v>3319</v>
      </c>
      <c r="D19" s="1132" t="n">
        <v>30280769</v>
      </c>
      <c r="E19" s="764" t="s">
        <v>53</v>
      </c>
      <c r="F19" s="764" t="s">
        <v>44</v>
      </c>
      <c r="G19" s="764" t="s">
        <v>54</v>
      </c>
      <c r="H19" s="764" t="s">
        <v>180</v>
      </c>
      <c r="I19" s="1133" t="n">
        <v>45635.5465277778</v>
      </c>
      <c r="J19" s="764" t="s">
        <v>970</v>
      </c>
      <c r="K19" s="1143" t="s">
        <v>52</v>
      </c>
      <c r="L19" s="1135" t="n">
        <v>45635</v>
      </c>
      <c r="M19" s="1189" t="n">
        <v>0.502083333333333</v>
      </c>
      <c r="N19" s="1137" t="s">
        <v>970</v>
      </c>
      <c r="O19" s="1135" t="n">
        <v>45635</v>
      </c>
      <c r="P19" s="1190" t="n">
        <v>0.546527777777778</v>
      </c>
      <c r="Q19" s="1191" t="n">
        <v>45636</v>
      </c>
      <c r="R19" s="1146" t="n">
        <v>0.850694444444445</v>
      </c>
      <c r="S19" s="1137" t="s">
        <v>970</v>
      </c>
      <c r="T19" s="1135" t="n">
        <v>45636</v>
      </c>
      <c r="U19" s="1136" t="n">
        <v>0.851388888888889</v>
      </c>
      <c r="V19" s="1137" t="s">
        <v>970</v>
      </c>
      <c r="W19" s="497" t="n">
        <f aca="false">(U19+T19)-(P19+O19)</f>
        <v>1.30486111111111</v>
      </c>
      <c r="X19" s="1135"/>
      <c r="Y19" s="1146"/>
      <c r="Z19" s="1137"/>
      <c r="AA19" s="55" t="n">
        <f aca="false">(Y19+X19)-(U19+T19)</f>
        <v>-45636.8513888889</v>
      </c>
      <c r="AB19" s="1135"/>
      <c r="AC19" s="1189"/>
      <c r="AD19" s="1148"/>
      <c r="AE19" s="55" t="n">
        <f aca="false">(AC19+AB19)-(Y19+X19)</f>
        <v>0</v>
      </c>
      <c r="AF19" s="1135"/>
      <c r="AG19" s="1146"/>
      <c r="AH19" s="1137"/>
      <c r="AI19" s="54"/>
      <c r="AJ19" s="55" t="n">
        <f aca="false">(AG19+AF19)-(U19+T19)</f>
        <v>-45636.8513888889</v>
      </c>
      <c r="AK19" s="1197"/>
      <c r="AL19" s="560"/>
      <c r="AM19" s="520"/>
      <c r="AN19" s="55" t="n">
        <f aca="false">(AL19+AK19)-(U19+T19)</f>
        <v>-45636.8513888889</v>
      </c>
      <c r="AO19" s="1214" t="n">
        <v>45636</v>
      </c>
      <c r="AP19" s="1136" t="n">
        <v>0.871527777777778</v>
      </c>
      <c r="AQ19" s="1194" t="n">
        <f aca="false">(AP19+AO19)-(U19+T19)</f>
        <v>0.0201388888888889</v>
      </c>
      <c r="AR19" s="1135" t="n">
        <v>45637</v>
      </c>
      <c r="AS19" s="1136" t="n">
        <v>0.390972222222222</v>
      </c>
      <c r="AT19" s="1137" t="s">
        <v>51</v>
      </c>
      <c r="AU19" s="59" t="n">
        <f aca="false">(AS19+AR19)-(U19+T19)</f>
        <v>0.539583333333333</v>
      </c>
      <c r="AV19" s="61" t="s">
        <v>1509</v>
      </c>
      <c r="AW19" s="61" t="s">
        <v>1510</v>
      </c>
      <c r="AX19" s="61" t="s">
        <v>578</v>
      </c>
      <c r="AY19" s="61" t="s">
        <v>110</v>
      </c>
      <c r="AZ19" s="61" t="s">
        <v>1511</v>
      </c>
      <c r="BA19" s="43" t="s">
        <v>1512</v>
      </c>
      <c r="BB19" s="1141" t="s">
        <v>1513</v>
      </c>
      <c r="BC19" s="1147" t="s">
        <v>1514</v>
      </c>
      <c r="BD19" s="1195" t="s">
        <v>700</v>
      </c>
      <c r="BE19" s="68" t="s">
        <v>64</v>
      </c>
      <c r="BF19" s="68"/>
      <c r="BJ19" s="562" t="n">
        <f aca="false">BM14</f>
        <v>0</v>
      </c>
      <c r="BK19" s="563" t="n">
        <f aca="false">BN14</f>
        <v>0</v>
      </c>
      <c r="BL19" s="563" t="n">
        <f aca="false">BO14</f>
        <v>1</v>
      </c>
      <c r="BM19" s="563" t="n">
        <f aca="false">BP14</f>
        <v>2</v>
      </c>
      <c r="BN19" s="558"/>
      <c r="BO19" s="558"/>
      <c r="BP19" s="558"/>
      <c r="BQ19" s="558"/>
      <c r="BR19" s="99"/>
      <c r="BS19" s="99"/>
      <c r="BT19" s="99"/>
      <c r="BU19" s="741" t="n">
        <v>3395</v>
      </c>
      <c r="BV19" s="1132" t="n">
        <v>2438936532</v>
      </c>
      <c r="BW19" s="764" t="s">
        <v>49</v>
      </c>
      <c r="BX19" s="764" t="s">
        <v>69</v>
      </c>
      <c r="BY19" s="764" t="s">
        <v>80</v>
      </c>
      <c r="BZ19" s="764" t="s">
        <v>1476</v>
      </c>
      <c r="CA19" s="1133" t="n">
        <v>45647.5861111111</v>
      </c>
      <c r="CB19" s="764" t="s">
        <v>970</v>
      </c>
      <c r="CC19" s="1143" t="s">
        <v>52</v>
      </c>
      <c r="CD19" s="99"/>
      <c r="CE19" s="99"/>
      <c r="CF19" s="1061" t="s">
        <v>77</v>
      </c>
      <c r="CG19" s="1062" t="n">
        <v>3</v>
      </c>
      <c r="CH19" s="545" t="n">
        <f aca="false">CG19/CG21</f>
        <v>0.25</v>
      </c>
      <c r="CI19" s="1064" t="n">
        <v>0</v>
      </c>
      <c r="CJ19" s="1064" t="n">
        <v>0</v>
      </c>
      <c r="CK19" s="1064" t="n">
        <v>2</v>
      </c>
      <c r="CL19" s="1064" t="n">
        <v>1</v>
      </c>
      <c r="CM19" s="547" t="n">
        <f aca="false">CG19</f>
        <v>3</v>
      </c>
      <c r="CN19" s="99"/>
      <c r="CO19" s="99"/>
      <c r="CP19" s="99"/>
      <c r="CQ19" s="1061" t="s">
        <v>51</v>
      </c>
      <c r="CR19" s="1062" t="n">
        <v>3</v>
      </c>
      <c r="CS19" s="545" t="n">
        <f aca="false">CR19/CR22</f>
        <v>0.25</v>
      </c>
      <c r="CT19" s="1064" t="n">
        <v>1</v>
      </c>
      <c r="CU19" s="1064" t="n">
        <v>0</v>
      </c>
      <c r="CV19" s="1064" t="n">
        <v>1</v>
      </c>
      <c r="CW19" s="1064" t="n">
        <v>1</v>
      </c>
      <c r="CX19" s="547" t="n">
        <f aca="false">CR19</f>
        <v>3</v>
      </c>
      <c r="CY19" s="99"/>
      <c r="DA19" s="478"/>
      <c r="DB19" s="478"/>
    </row>
    <row r="20" customFormat="false" ht="15" hidden="false" customHeight="true" outlineLevel="0" collapsed="false">
      <c r="A20" s="324"/>
      <c r="B20" s="1188" t="n">
        <v>18</v>
      </c>
      <c r="C20" s="770" t="n">
        <v>3322</v>
      </c>
      <c r="D20" s="1132" t="n">
        <v>30285990</v>
      </c>
      <c r="E20" s="764" t="s">
        <v>49</v>
      </c>
      <c r="F20" s="764" t="s">
        <v>44</v>
      </c>
      <c r="G20" s="764" t="s">
        <v>45</v>
      </c>
      <c r="H20" s="764" t="s">
        <v>46</v>
      </c>
      <c r="I20" s="1133" t="n">
        <v>45635.7798611111</v>
      </c>
      <c r="J20" s="764" t="s">
        <v>51</v>
      </c>
      <c r="K20" s="1143" t="s">
        <v>52</v>
      </c>
      <c r="L20" s="1135" t="n">
        <v>45635</v>
      </c>
      <c r="M20" s="1189" t="n">
        <v>0.779861111111111</v>
      </c>
      <c r="N20" s="1137" t="s">
        <v>51</v>
      </c>
      <c r="O20" s="1135" t="n">
        <v>45635</v>
      </c>
      <c r="P20" s="1190" t="n">
        <v>0.779861111111111</v>
      </c>
      <c r="Q20" s="1191"/>
      <c r="R20" s="1146"/>
      <c r="S20" s="1137"/>
      <c r="T20" s="1135" t="n">
        <v>45635</v>
      </c>
      <c r="U20" s="1136" t="n">
        <v>0.85625</v>
      </c>
      <c r="V20" s="1137" t="s">
        <v>51</v>
      </c>
      <c r="W20" s="497" t="n">
        <f aca="false">(U20+T20)-(P20+O20)</f>
        <v>0.0763888888888889</v>
      </c>
      <c r="X20" s="1135" t="n">
        <v>45636</v>
      </c>
      <c r="Y20" s="1146" t="n">
        <v>0.592361111111111</v>
      </c>
      <c r="Z20" s="1137" t="s">
        <v>51</v>
      </c>
      <c r="AA20" s="55" t="n">
        <f aca="false">(Y20+X20)-(U20+T20)</f>
        <v>0.736111111111111</v>
      </c>
      <c r="AB20" s="1135"/>
      <c r="AC20" s="1189"/>
      <c r="AD20" s="1137"/>
      <c r="AE20" s="55" t="n">
        <f aca="false">(AC20+AB20)-(Y20+X20)</f>
        <v>-45636.5923611111</v>
      </c>
      <c r="AF20" s="1135"/>
      <c r="AG20" s="1148"/>
      <c r="AH20" s="1148"/>
      <c r="AI20" s="54"/>
      <c r="AJ20" s="55" t="n">
        <f aca="false">(AG20+AF20)-(U20+T20)</f>
        <v>-45635.85625</v>
      </c>
      <c r="AK20" s="1197"/>
      <c r="AL20" s="560"/>
      <c r="AM20" s="520"/>
      <c r="AN20" s="55" t="n">
        <f aca="false">(AL20+AK20)-(U20+T20)</f>
        <v>-45635.85625</v>
      </c>
      <c r="AO20" s="1214" t="n">
        <v>45636</v>
      </c>
      <c r="AP20" s="1136" t="n">
        <v>0.623611111111111</v>
      </c>
      <c r="AQ20" s="1194" t="n">
        <f aca="false">(AP20+AO20)-(U20+T20)</f>
        <v>0.767361111111111</v>
      </c>
      <c r="AR20" s="1135" t="n">
        <v>45636</v>
      </c>
      <c r="AS20" s="1146" t="n">
        <v>0.847222222222222</v>
      </c>
      <c r="AT20" s="1137" t="s">
        <v>51</v>
      </c>
      <c r="AU20" s="59" t="n">
        <f aca="false">(AS20+AR20)-(U20+T20)</f>
        <v>0.990972222222222</v>
      </c>
      <c r="AV20" s="61"/>
      <c r="AW20" s="61"/>
      <c r="AX20" s="61" t="s">
        <v>90</v>
      </c>
      <c r="AY20" s="61" t="s">
        <v>91</v>
      </c>
      <c r="AZ20" s="61" t="s">
        <v>1456</v>
      </c>
      <c r="BA20" s="61" t="s">
        <v>1457</v>
      </c>
      <c r="BB20" s="1141" t="s">
        <v>1515</v>
      </c>
      <c r="BC20" s="1147" t="s">
        <v>1516</v>
      </c>
      <c r="BD20" s="1202" t="s">
        <v>698</v>
      </c>
      <c r="BE20" s="68" t="s">
        <v>64</v>
      </c>
      <c r="BF20" s="68"/>
      <c r="BJ20" s="564" t="n">
        <f aca="false">BJ19/BK16</f>
        <v>0</v>
      </c>
      <c r="BK20" s="564" t="n">
        <f aca="false">BK19/BK16</f>
        <v>0</v>
      </c>
      <c r="BL20" s="564" t="n">
        <f aca="false">BL19/BK16</f>
        <v>0.333333333333333</v>
      </c>
      <c r="BM20" s="564" t="n">
        <f aca="false">BM19/BK16</f>
        <v>0.666666666666667</v>
      </c>
      <c r="BN20" s="558"/>
      <c r="BO20" s="558"/>
      <c r="BP20" s="558"/>
      <c r="BQ20" s="558"/>
      <c r="BR20" s="99"/>
      <c r="BS20" s="99"/>
      <c r="BT20" s="99"/>
      <c r="BU20" s="741" t="n">
        <v>3400</v>
      </c>
      <c r="BV20" s="1132" t="n">
        <v>30249724</v>
      </c>
      <c r="BW20" s="764" t="s">
        <v>49</v>
      </c>
      <c r="BX20" s="764" t="s">
        <v>44</v>
      </c>
      <c r="BY20" s="764" t="s">
        <v>54</v>
      </c>
      <c r="BZ20" s="764" t="s">
        <v>354</v>
      </c>
      <c r="CA20" s="1133" t="n">
        <v>45648.5472222222</v>
      </c>
      <c r="CB20" s="764" t="s">
        <v>51</v>
      </c>
      <c r="CC20" s="1143" t="s">
        <v>52</v>
      </c>
      <c r="CD20" s="99"/>
      <c r="CE20" s="99"/>
      <c r="CF20" s="1061" t="s">
        <v>970</v>
      </c>
      <c r="CG20" s="1062" t="n">
        <v>6</v>
      </c>
      <c r="CH20" s="545" t="n">
        <f aca="false">CG20/CG21</f>
        <v>0.5</v>
      </c>
      <c r="CI20" s="1064" t="n">
        <v>3</v>
      </c>
      <c r="CJ20" s="1064" t="n">
        <v>1</v>
      </c>
      <c r="CK20" s="1064" t="n">
        <v>2</v>
      </c>
      <c r="CL20" s="1064" t="n">
        <v>0</v>
      </c>
      <c r="CM20" s="547" t="n">
        <f aca="false">CG20</f>
        <v>6</v>
      </c>
      <c r="CN20" s="99"/>
      <c r="CO20" s="99"/>
      <c r="CP20" s="99"/>
      <c r="CQ20" s="1061" t="s">
        <v>77</v>
      </c>
      <c r="CR20" s="1062" t="n">
        <v>3</v>
      </c>
      <c r="CS20" s="545" t="n">
        <f aca="false">CR20/CR22</f>
        <v>0.25</v>
      </c>
      <c r="CT20" s="1064" t="n">
        <v>0</v>
      </c>
      <c r="CU20" s="1064" t="n">
        <v>2</v>
      </c>
      <c r="CV20" s="1064" t="n">
        <v>1</v>
      </c>
      <c r="CW20" s="1064" t="n">
        <v>0</v>
      </c>
      <c r="CX20" s="547" t="n">
        <f aca="false">CR20</f>
        <v>3</v>
      </c>
      <c r="CY20" s="99"/>
      <c r="DA20" s="478"/>
      <c r="DB20" s="478"/>
    </row>
    <row r="21" customFormat="false" ht="15" hidden="false" customHeight="true" outlineLevel="0" collapsed="false">
      <c r="A21" s="324"/>
      <c r="B21" s="1188" t="n">
        <v>19</v>
      </c>
      <c r="C21" s="741" t="n">
        <v>3330</v>
      </c>
      <c r="D21" s="1132" t="s">
        <v>1479</v>
      </c>
      <c r="E21" s="764" t="s">
        <v>53</v>
      </c>
      <c r="F21" s="764" t="s">
        <v>44</v>
      </c>
      <c r="G21" s="764" t="s">
        <v>45</v>
      </c>
      <c r="H21" s="764" t="s">
        <v>79</v>
      </c>
      <c r="I21" s="1133" t="n">
        <v>45637.4833333333</v>
      </c>
      <c r="J21" s="764" t="s">
        <v>51</v>
      </c>
      <c r="K21" s="1145" t="s">
        <v>71</v>
      </c>
      <c r="L21" s="1135" t="n">
        <v>45637</v>
      </c>
      <c r="M21" s="1189" t="n">
        <v>0.475694444444444</v>
      </c>
      <c r="N21" s="1137" t="s">
        <v>51</v>
      </c>
      <c r="O21" s="1135" t="n">
        <v>45637</v>
      </c>
      <c r="P21" s="1190" t="n">
        <v>0.476388888888889</v>
      </c>
      <c r="Q21" s="1191" t="n">
        <v>45637</v>
      </c>
      <c r="R21" s="1146" t="n">
        <v>0.586111111111111</v>
      </c>
      <c r="S21" s="1137" t="s">
        <v>970</v>
      </c>
      <c r="T21" s="1135" t="n">
        <v>45637</v>
      </c>
      <c r="U21" s="1136" t="n">
        <v>0.586111111111111</v>
      </c>
      <c r="V21" s="1137" t="s">
        <v>970</v>
      </c>
      <c r="W21" s="497" t="n">
        <f aca="false">(U21+T21)-(P21+O21)</f>
        <v>0.109722222222222</v>
      </c>
      <c r="X21" s="1135" t="n">
        <v>45638</v>
      </c>
      <c r="Y21" s="1146" t="n">
        <v>0.586805555555556</v>
      </c>
      <c r="Z21" s="1137" t="s">
        <v>51</v>
      </c>
      <c r="AA21" s="55" t="n">
        <f aca="false">(Y21+X21)-(U21+T21)</f>
        <v>1.00069444444444</v>
      </c>
      <c r="AB21" s="1135" t="n">
        <v>45640</v>
      </c>
      <c r="AC21" s="1189" t="n">
        <v>0.419444444444444</v>
      </c>
      <c r="AD21" s="1137" t="s">
        <v>51</v>
      </c>
      <c r="AE21" s="55" t="n">
        <f aca="false">(AC21+AB21)-(Y21+X21)</f>
        <v>1.83263888888889</v>
      </c>
      <c r="AF21" s="1135" t="n">
        <v>45641</v>
      </c>
      <c r="AG21" s="1146" t="n">
        <v>0.529861111111111</v>
      </c>
      <c r="AH21" s="1137" t="s">
        <v>970</v>
      </c>
      <c r="AI21" s="54" t="s">
        <v>1207</v>
      </c>
      <c r="AJ21" s="55" t="n">
        <f aca="false">(AG21+AF21)-(U21+T21)</f>
        <v>3.94375</v>
      </c>
      <c r="AK21" s="1197"/>
      <c r="AL21" s="560"/>
      <c r="AM21" s="520"/>
      <c r="AN21" s="55" t="n">
        <f aca="false">(AL21+AK21)-(U21+T21)</f>
        <v>-45637.5861111111</v>
      </c>
      <c r="AO21" s="1214" t="n">
        <v>45644</v>
      </c>
      <c r="AP21" s="1136" t="n">
        <v>0.0909722222222222</v>
      </c>
      <c r="AQ21" s="1194" t="n">
        <f aca="false">(AP21+AO21)-(U21+T21)</f>
        <v>6.50486111111111</v>
      </c>
      <c r="AR21" s="1135" t="n">
        <v>45644</v>
      </c>
      <c r="AS21" s="1146" t="n">
        <v>0.588194444444445</v>
      </c>
      <c r="AT21" s="1137" t="s">
        <v>51</v>
      </c>
      <c r="AU21" s="59" t="n">
        <f aca="false">(AS21+AR21)-(U21+T21)</f>
        <v>7.00208333333333</v>
      </c>
      <c r="AV21" s="61"/>
      <c r="AW21" s="61" t="s">
        <v>1517</v>
      </c>
      <c r="AX21" s="61" t="s">
        <v>578</v>
      </c>
      <c r="AY21" s="61" t="s">
        <v>99</v>
      </c>
      <c r="AZ21" s="43" t="s">
        <v>1518</v>
      </c>
      <c r="BA21" s="61" t="s">
        <v>1519</v>
      </c>
      <c r="BB21" s="1141" t="s">
        <v>1520</v>
      </c>
      <c r="BC21" s="1147" t="s">
        <v>1521</v>
      </c>
      <c r="BD21" s="1195" t="s">
        <v>700</v>
      </c>
      <c r="BE21" s="68" t="s">
        <v>64</v>
      </c>
      <c r="BF21" s="68"/>
      <c r="BJ21" s="557"/>
      <c r="BK21" s="557"/>
      <c r="BL21" s="557"/>
      <c r="BM21" s="557"/>
      <c r="BN21" s="565"/>
      <c r="BO21" s="558"/>
      <c r="BP21" s="558"/>
      <c r="BQ21" s="558"/>
      <c r="BR21" s="99"/>
      <c r="BS21" s="99"/>
      <c r="BT21" s="99"/>
      <c r="BU21" s="741" t="n">
        <v>3401</v>
      </c>
      <c r="BV21" s="1132" t="n">
        <v>30361108</v>
      </c>
      <c r="BW21" s="764" t="s">
        <v>49</v>
      </c>
      <c r="BX21" s="764" t="s">
        <v>44</v>
      </c>
      <c r="BY21" s="764" t="s">
        <v>45</v>
      </c>
      <c r="BZ21" s="764" t="s">
        <v>50</v>
      </c>
      <c r="CA21" s="1133" t="n">
        <v>45648.6986111111</v>
      </c>
      <c r="CB21" s="764" t="s">
        <v>51</v>
      </c>
      <c r="CC21" s="1143" t="s">
        <v>52</v>
      </c>
      <c r="CD21" s="99"/>
      <c r="CE21" s="99"/>
      <c r="CF21" s="549" t="s">
        <v>139</v>
      </c>
      <c r="CG21" s="550" t="n">
        <f aca="false">SUBTOTAL(9,CG18:CG20)</f>
        <v>12</v>
      </c>
      <c r="CH21" s="551" t="n">
        <f aca="false">SUBTOTAL(9,CH18:CH20)</f>
        <v>1</v>
      </c>
      <c r="CI21" s="552" t="n">
        <f aca="false">SUM(CI18:CI20)</f>
        <v>3</v>
      </c>
      <c r="CJ21" s="552" t="n">
        <f aca="false">SUM(CJ18:CJ20)</f>
        <v>1</v>
      </c>
      <c r="CK21" s="552" t="n">
        <f aca="false">SUM(CK18:CK20)</f>
        <v>6</v>
      </c>
      <c r="CL21" s="552" t="n">
        <f aca="false">SUM(CL18:CL20)</f>
        <v>2</v>
      </c>
      <c r="CM21" s="550" t="n">
        <f aca="false">SUBTOTAL(9,CM18:CM20)</f>
        <v>12</v>
      </c>
      <c r="CN21" s="99"/>
      <c r="CO21" s="99"/>
      <c r="CP21" s="99"/>
      <c r="CQ21" s="1061" t="s">
        <v>970</v>
      </c>
      <c r="CR21" s="1062" t="n">
        <v>6</v>
      </c>
      <c r="CS21" s="545" t="n">
        <f aca="false">CR21/CR22</f>
        <v>0.5</v>
      </c>
      <c r="CT21" s="1064" t="n">
        <v>1</v>
      </c>
      <c r="CU21" s="1064" t="n">
        <v>0</v>
      </c>
      <c r="CV21" s="1064" t="n">
        <v>1</v>
      </c>
      <c r="CW21" s="1064" t="n">
        <v>4</v>
      </c>
      <c r="CX21" s="547" t="n">
        <f aca="false">CR21</f>
        <v>6</v>
      </c>
      <c r="CY21" s="99"/>
      <c r="DA21" s="478"/>
      <c r="DB21" s="478"/>
    </row>
    <row r="22" customFormat="false" ht="15" hidden="false" customHeight="true" outlineLevel="0" collapsed="false">
      <c r="A22" s="324"/>
      <c r="B22" s="1188" t="n">
        <v>20</v>
      </c>
      <c r="C22" s="770" t="n">
        <v>3340</v>
      </c>
      <c r="D22" s="1132" t="n">
        <v>74724875</v>
      </c>
      <c r="E22" s="764" t="s">
        <v>56</v>
      </c>
      <c r="F22" s="764" t="s">
        <v>44</v>
      </c>
      <c r="G22" s="764" t="s">
        <v>45</v>
      </c>
      <c r="H22" s="764" t="s">
        <v>46</v>
      </c>
      <c r="I22" s="1133" t="n">
        <v>45638.5708333333</v>
      </c>
      <c r="J22" s="764" t="s">
        <v>51</v>
      </c>
      <c r="K22" s="1134" t="s">
        <v>67</v>
      </c>
      <c r="L22" s="1135" t="n">
        <v>45638</v>
      </c>
      <c r="M22" s="1189" t="n">
        <v>0.565277777777778</v>
      </c>
      <c r="N22" s="1137" t="s">
        <v>51</v>
      </c>
      <c r="O22" s="1135" t="n">
        <v>45638</v>
      </c>
      <c r="P22" s="1190" t="n">
        <v>0.570833333333333</v>
      </c>
      <c r="Q22" s="1191" t="n">
        <v>45640</v>
      </c>
      <c r="R22" s="1146" t="n">
        <v>0.474305555555556</v>
      </c>
      <c r="S22" s="1137" t="s">
        <v>51</v>
      </c>
      <c r="T22" s="1135" t="n">
        <v>45640</v>
      </c>
      <c r="U22" s="1136" t="n">
        <v>0.475</v>
      </c>
      <c r="V22" s="1137" t="s">
        <v>51</v>
      </c>
      <c r="W22" s="497" t="n">
        <f aca="false">(U22+T22)-(P22+O22)</f>
        <v>1.90416666666667</v>
      </c>
      <c r="X22" s="1135"/>
      <c r="Y22" s="1146"/>
      <c r="Z22" s="1137"/>
      <c r="AA22" s="55" t="n">
        <f aca="false">(Y22+X22)-(U22+T22)</f>
        <v>-45640.475</v>
      </c>
      <c r="AB22" s="1135"/>
      <c r="AC22" s="1189"/>
      <c r="AD22" s="1148"/>
      <c r="AE22" s="55" t="n">
        <f aca="false">(AC22+AB22)-(Y22+X22)</f>
        <v>0</v>
      </c>
      <c r="AF22" s="1135"/>
      <c r="AG22" s="1146"/>
      <c r="AH22" s="1137"/>
      <c r="AI22" s="54"/>
      <c r="AJ22" s="55" t="n">
        <f aca="false">(AG22+AF22)-(U22+T22)</f>
        <v>-45640.475</v>
      </c>
      <c r="AK22" s="1197"/>
      <c r="AL22" s="560"/>
      <c r="AM22" s="520"/>
      <c r="AN22" s="55" t="n">
        <f aca="false">(AL22+AK22)-(U22+T22)</f>
        <v>-45640.475</v>
      </c>
      <c r="AO22" s="1214" t="n">
        <v>45640</v>
      </c>
      <c r="AP22" s="1136" t="n">
        <v>0.568055555555556</v>
      </c>
      <c r="AQ22" s="1194" t="n">
        <f aca="false">(AP22+AO22)-(U22+T22)</f>
        <v>0.0930555555555556</v>
      </c>
      <c r="AR22" s="1135" t="n">
        <v>45642</v>
      </c>
      <c r="AS22" s="1136" t="n">
        <v>0.804861111111111</v>
      </c>
      <c r="AT22" s="1137" t="s">
        <v>51</v>
      </c>
      <c r="AU22" s="59" t="n">
        <f aca="false">(AS22+AR22)-(U22+T22)</f>
        <v>2.32986111111111</v>
      </c>
      <c r="AV22" s="61"/>
      <c r="AW22" s="61"/>
      <c r="AX22" s="61" t="s">
        <v>90</v>
      </c>
      <c r="AY22" s="61" t="s">
        <v>91</v>
      </c>
      <c r="AZ22" s="61" t="s">
        <v>1456</v>
      </c>
      <c r="BA22" s="61" t="s">
        <v>1457</v>
      </c>
      <c r="BB22" s="1141" t="s">
        <v>1522</v>
      </c>
      <c r="BC22" s="1147" t="s">
        <v>1523</v>
      </c>
      <c r="BD22" s="1202" t="s">
        <v>698</v>
      </c>
      <c r="BE22" s="68" t="s">
        <v>64</v>
      </c>
      <c r="BF22" s="68"/>
      <c r="BJ22" s="566" t="s">
        <v>189</v>
      </c>
      <c r="BK22" s="1064" t="n">
        <v>0</v>
      </c>
      <c r="BL22" s="1216" t="n">
        <f aca="false">BK22/BK25</f>
        <v>0</v>
      </c>
      <c r="BM22" s="557"/>
      <c r="BN22" s="558"/>
      <c r="BO22" s="558"/>
      <c r="BP22" s="558"/>
      <c r="BQ22" s="558"/>
      <c r="BR22" s="99"/>
      <c r="BS22" s="99"/>
      <c r="BT22" s="99"/>
      <c r="BU22" s="741" t="n">
        <v>3404</v>
      </c>
      <c r="BV22" s="1132" t="n">
        <v>1494337</v>
      </c>
      <c r="BW22" s="764" t="s">
        <v>49</v>
      </c>
      <c r="BX22" s="764" t="s">
        <v>44</v>
      </c>
      <c r="BY22" s="764" t="s">
        <v>54</v>
      </c>
      <c r="BZ22" s="764" t="s">
        <v>1089</v>
      </c>
      <c r="CA22" s="1133" t="n">
        <v>45649.5618055556</v>
      </c>
      <c r="CB22" s="764" t="s">
        <v>970</v>
      </c>
      <c r="CC22" s="1143" t="s">
        <v>52</v>
      </c>
      <c r="CD22" s="99"/>
      <c r="CE22" s="99"/>
      <c r="CN22" s="99"/>
      <c r="CO22" s="99"/>
      <c r="CP22" s="99"/>
      <c r="CQ22" s="549" t="s">
        <v>139</v>
      </c>
      <c r="CR22" s="550" t="n">
        <f aca="false">SUBTOTAL(9,CR19:CR21)</f>
        <v>12</v>
      </c>
      <c r="CS22" s="551" t="n">
        <f aca="false">SUBTOTAL(9,CS19:CS21)</f>
        <v>1</v>
      </c>
      <c r="CT22" s="552" t="n">
        <f aca="false">SUM(CT19:CT21)</f>
        <v>2</v>
      </c>
      <c r="CU22" s="552" t="n">
        <f aca="false">SUM(CU19:CU21)</f>
        <v>2</v>
      </c>
      <c r="CV22" s="552" t="n">
        <f aca="false">SUM(CV19:CV21)</f>
        <v>3</v>
      </c>
      <c r="CW22" s="552" t="n">
        <f aca="false">SUM(CW19:CW21)</f>
        <v>5</v>
      </c>
      <c r="CX22" s="550" t="n">
        <f aca="false">SUBTOTAL(9,CX19:CX21)</f>
        <v>12</v>
      </c>
      <c r="CY22" s="99"/>
      <c r="DA22" s="478"/>
      <c r="DB22" s="478"/>
    </row>
    <row r="23" customFormat="false" ht="17.25" hidden="false" customHeight="true" outlineLevel="0" collapsed="false">
      <c r="A23" s="324"/>
      <c r="B23" s="1200" t="n">
        <v>21</v>
      </c>
      <c r="C23" s="770" t="n">
        <v>3339</v>
      </c>
      <c r="D23" s="1132" t="n">
        <v>30360104</v>
      </c>
      <c r="E23" s="764" t="s">
        <v>56</v>
      </c>
      <c r="F23" s="764" t="s">
        <v>44</v>
      </c>
      <c r="G23" s="764" t="s">
        <v>45</v>
      </c>
      <c r="H23" s="764" t="s">
        <v>46</v>
      </c>
      <c r="I23" s="1133" t="n">
        <v>45638.5819444444</v>
      </c>
      <c r="J23" s="764" t="s">
        <v>77</v>
      </c>
      <c r="K23" s="1134" t="s">
        <v>67</v>
      </c>
      <c r="L23" s="1135" t="n">
        <v>45638</v>
      </c>
      <c r="M23" s="1189" t="n">
        <v>0.457638888888889</v>
      </c>
      <c r="N23" s="1137" t="s">
        <v>77</v>
      </c>
      <c r="O23" s="1135" t="n">
        <v>45638</v>
      </c>
      <c r="P23" s="1190" t="n">
        <v>0.581944444444445</v>
      </c>
      <c r="Q23" s="1191" t="n">
        <v>45638</v>
      </c>
      <c r="R23" s="1146" t="n">
        <v>0.753472222222222</v>
      </c>
      <c r="S23" s="1137" t="s">
        <v>77</v>
      </c>
      <c r="T23" s="1135" t="n">
        <v>45640</v>
      </c>
      <c r="U23" s="1136" t="n">
        <v>0.598611111111111</v>
      </c>
      <c r="V23" s="1137" t="s">
        <v>77</v>
      </c>
      <c r="W23" s="497" t="n">
        <f aca="false">(U23+T23)-(P23+O23)</f>
        <v>2.01666666666667</v>
      </c>
      <c r="X23" s="1135" t="n">
        <v>45640</v>
      </c>
      <c r="Y23" s="1146" t="n">
        <v>0.854166666666667</v>
      </c>
      <c r="Z23" s="1137" t="s">
        <v>77</v>
      </c>
      <c r="AA23" s="55" t="n">
        <f aca="false">(Y23+X23)-(U23+T23)</f>
        <v>0.255555555555556</v>
      </c>
      <c r="AB23" s="1135" t="n">
        <v>45641</v>
      </c>
      <c r="AC23" s="1189" t="n">
        <v>0.802777777777778</v>
      </c>
      <c r="AD23" s="1137" t="s">
        <v>77</v>
      </c>
      <c r="AE23" s="55" t="n">
        <f aca="false">(AC23+AB23)-(Y23+X23)</f>
        <v>0.948611111111111</v>
      </c>
      <c r="AF23" s="1135" t="n">
        <v>45643</v>
      </c>
      <c r="AG23" s="1146" t="n">
        <v>0.536111111111111</v>
      </c>
      <c r="AH23" s="1137" t="s">
        <v>77</v>
      </c>
      <c r="AI23" s="54" t="s">
        <v>1207</v>
      </c>
      <c r="AJ23" s="55" t="n">
        <f aca="false">(AG23+AF23)-(U23+T23)</f>
        <v>2.9375</v>
      </c>
      <c r="AK23" s="1197"/>
      <c r="AL23" s="560"/>
      <c r="AM23" s="520"/>
      <c r="AN23" s="55" t="n">
        <f aca="false">(AL23+AK23)-(U23+T23)</f>
        <v>-45640.5986111111</v>
      </c>
      <c r="AO23" s="1214" t="n">
        <v>45643</v>
      </c>
      <c r="AP23" s="1136" t="n">
        <v>0.8375</v>
      </c>
      <c r="AQ23" s="1194" t="n">
        <f aca="false">(AP23+AO23)-(U23+T23)</f>
        <v>3.23888888888889</v>
      </c>
      <c r="AR23" s="1135" t="n">
        <v>45643</v>
      </c>
      <c r="AS23" s="1146" t="n">
        <v>0.536111111111111</v>
      </c>
      <c r="AT23" s="1137" t="s">
        <v>77</v>
      </c>
      <c r="AU23" s="59" t="n">
        <f aca="false">(AS23+AR23)-(U23+T23)</f>
        <v>2.9375</v>
      </c>
      <c r="AV23" s="61"/>
      <c r="AW23" s="61" t="s">
        <v>1524</v>
      </c>
      <c r="AX23" s="61" t="s">
        <v>578</v>
      </c>
      <c r="AY23" s="61" t="s">
        <v>99</v>
      </c>
      <c r="AZ23" s="43" t="s">
        <v>1518</v>
      </c>
      <c r="BA23" s="61" t="s">
        <v>1519</v>
      </c>
      <c r="BB23" s="1141" t="s">
        <v>1525</v>
      </c>
      <c r="BC23" s="1147" t="s">
        <v>1526</v>
      </c>
      <c r="BD23" s="1202" t="s">
        <v>698</v>
      </c>
      <c r="BE23" s="68" t="s">
        <v>64</v>
      </c>
      <c r="BF23" s="68"/>
      <c r="BJ23" s="566" t="s">
        <v>193</v>
      </c>
      <c r="BK23" s="1064" t="n">
        <v>2</v>
      </c>
      <c r="BL23" s="1216" t="n">
        <f aca="false">BK23/BK25</f>
        <v>0.666666666666667</v>
      </c>
      <c r="BM23" s="572"/>
      <c r="BN23" s="558"/>
      <c r="BO23" s="558"/>
      <c r="BP23" s="558"/>
      <c r="BQ23" s="558"/>
      <c r="BR23" s="99"/>
      <c r="BS23" s="99"/>
      <c r="BT23" s="99"/>
      <c r="BU23" s="757" t="n">
        <v>3426</v>
      </c>
      <c r="BV23" s="1132" t="n">
        <v>1595072</v>
      </c>
      <c r="BW23" s="764" t="s">
        <v>49</v>
      </c>
      <c r="BX23" s="764" t="s">
        <v>44</v>
      </c>
      <c r="BY23" s="764" t="s">
        <v>54</v>
      </c>
      <c r="BZ23" s="764" t="s">
        <v>336</v>
      </c>
      <c r="CA23" s="1133" t="n">
        <v>45654.3590277778</v>
      </c>
      <c r="CB23" s="764" t="s">
        <v>51</v>
      </c>
      <c r="CC23" s="1144" t="s">
        <v>48</v>
      </c>
      <c r="CD23" s="99"/>
      <c r="CE23" s="99"/>
      <c r="CK23" s="478"/>
      <c r="CL23" s="478"/>
      <c r="CM23" s="478"/>
      <c r="CN23" s="99"/>
      <c r="CO23" s="99"/>
      <c r="CP23" s="99"/>
      <c r="CY23" s="99"/>
      <c r="DA23" s="478"/>
      <c r="DB23" s="478"/>
    </row>
    <row r="24" customFormat="false" ht="15" hidden="false" customHeight="true" outlineLevel="0" collapsed="false">
      <c r="A24" s="324"/>
      <c r="B24" s="1188" t="n">
        <v>22</v>
      </c>
      <c r="C24" s="741" t="n">
        <v>3351</v>
      </c>
      <c r="D24" s="1132" t="n">
        <v>30354899</v>
      </c>
      <c r="E24" s="764" t="s">
        <v>53</v>
      </c>
      <c r="F24" s="764" t="s">
        <v>44</v>
      </c>
      <c r="G24" s="764" t="s">
        <v>54</v>
      </c>
      <c r="H24" s="764" t="s">
        <v>354</v>
      </c>
      <c r="I24" s="1133" t="n">
        <v>45640.6027777778</v>
      </c>
      <c r="J24" s="764" t="s">
        <v>77</v>
      </c>
      <c r="K24" s="1134" t="s">
        <v>67</v>
      </c>
      <c r="L24" s="1135" t="n">
        <v>45640</v>
      </c>
      <c r="M24" s="1189" t="n">
        <v>0.602777777777778</v>
      </c>
      <c r="N24" s="1137" t="s">
        <v>77</v>
      </c>
      <c r="O24" s="1135" t="n">
        <v>45640</v>
      </c>
      <c r="P24" s="1190" t="n">
        <v>0.602777777777778</v>
      </c>
      <c r="Q24" s="1191" t="n">
        <v>45640</v>
      </c>
      <c r="R24" s="1146" t="n">
        <v>0.619444444444445</v>
      </c>
      <c r="S24" s="1137" t="s">
        <v>77</v>
      </c>
      <c r="T24" s="1135" t="n">
        <v>45640</v>
      </c>
      <c r="U24" s="1136" t="n">
        <v>0.619444444444445</v>
      </c>
      <c r="V24" s="1137" t="s">
        <v>77</v>
      </c>
      <c r="W24" s="497" t="n">
        <f aca="false">(U24+T24)-(P24+O24)</f>
        <v>0.0166666666666667</v>
      </c>
      <c r="X24" s="1135" t="n">
        <v>45641</v>
      </c>
      <c r="Y24" s="1146" t="n">
        <v>0.802083333333333</v>
      </c>
      <c r="Z24" s="1137" t="s">
        <v>77</v>
      </c>
      <c r="AA24" s="55" t="n">
        <f aca="false">(Y24+X24)-(U24+T24)</f>
        <v>1.18263888888889</v>
      </c>
      <c r="AB24" s="1138" t="n">
        <v>45642</v>
      </c>
      <c r="AC24" s="1190" t="n">
        <v>0.805555555555556</v>
      </c>
      <c r="AD24" s="1137" t="s">
        <v>77</v>
      </c>
      <c r="AE24" s="55" t="n">
        <f aca="false">(AC24+AB24)-(Y24+X24)</f>
        <v>1.00347222222222</v>
      </c>
      <c r="AF24" s="1135" t="n">
        <v>45643</v>
      </c>
      <c r="AG24" s="1153" t="n">
        <v>0.536111111111111</v>
      </c>
      <c r="AH24" s="1137" t="s">
        <v>77</v>
      </c>
      <c r="AI24" s="54" t="s">
        <v>1207</v>
      </c>
      <c r="AJ24" s="55" t="n">
        <f aca="false">(AG24+AF24)-(U24+T24)</f>
        <v>2.91666666666667</v>
      </c>
      <c r="AK24" s="1197"/>
      <c r="AL24" s="560"/>
      <c r="AM24" s="520"/>
      <c r="AN24" s="55" t="n">
        <f aca="false">(AL24+AK24)-(U24+T24)</f>
        <v>-45640.6194444444</v>
      </c>
      <c r="AO24" s="1214"/>
      <c r="AP24" s="1136"/>
      <c r="AQ24" s="1194" t="n">
        <f aca="false">(AP24+AO24)-(U24+T24)</f>
        <v>-45640.6194444444</v>
      </c>
      <c r="AR24" s="1135"/>
      <c r="AS24" s="1153"/>
      <c r="AT24" s="1137"/>
      <c r="AU24" s="59" t="n">
        <f aca="false">(AS24+AR24)-(U24+T24)</f>
        <v>-45640.6194444444</v>
      </c>
      <c r="AV24" s="61" t="n">
        <v>90575</v>
      </c>
      <c r="AW24" s="61" t="s">
        <v>1527</v>
      </c>
      <c r="AX24" s="61" t="s">
        <v>578</v>
      </c>
      <c r="AY24" s="61" t="s">
        <v>110</v>
      </c>
      <c r="AZ24" s="61" t="s">
        <v>1460</v>
      </c>
      <c r="BA24" s="61" t="s">
        <v>1461</v>
      </c>
      <c r="BB24" s="1141" t="s">
        <v>1528</v>
      </c>
      <c r="BC24" s="1147" t="s">
        <v>1529</v>
      </c>
      <c r="BD24" s="1217" t="s">
        <v>21</v>
      </c>
      <c r="BE24" s="68" t="s">
        <v>64</v>
      </c>
      <c r="BF24" s="68"/>
      <c r="BJ24" s="566" t="s">
        <v>199</v>
      </c>
      <c r="BK24" s="1064" t="n">
        <v>1</v>
      </c>
      <c r="BL24" s="1216" t="n">
        <f aca="false">BK24/BK25</f>
        <v>0.333333333333333</v>
      </c>
      <c r="BM24" s="572"/>
      <c r="BN24" s="558"/>
      <c r="BO24" s="558"/>
      <c r="BP24" s="558"/>
      <c r="BQ24" s="558"/>
      <c r="BR24" s="99"/>
      <c r="BS24" s="99"/>
      <c r="BT24" s="99"/>
      <c r="BU24" s="741" t="n">
        <v>3439</v>
      </c>
      <c r="BV24" s="1132" t="n">
        <v>30120635</v>
      </c>
      <c r="BW24" s="764" t="s">
        <v>49</v>
      </c>
      <c r="BX24" s="764" t="s">
        <v>65</v>
      </c>
      <c r="BY24" s="764" t="s">
        <v>54</v>
      </c>
      <c r="BZ24" s="764" t="s">
        <v>358</v>
      </c>
      <c r="CA24" s="1133" t="n">
        <v>45657.5173611111</v>
      </c>
      <c r="CB24" s="764" t="s">
        <v>77</v>
      </c>
      <c r="CC24" s="1145" t="s">
        <v>71</v>
      </c>
      <c r="CD24" s="99"/>
      <c r="CE24" s="99"/>
      <c r="CF24" s="555" t="s">
        <v>64</v>
      </c>
      <c r="CG24" s="542" t="n">
        <v>12</v>
      </c>
      <c r="CH24" s="556" t="n">
        <f aca="false">CG24/51</f>
        <v>0.235294117647059</v>
      </c>
      <c r="CI24" s="557"/>
      <c r="CJ24" s="558"/>
      <c r="CK24" s="478"/>
      <c r="CL24" s="478"/>
      <c r="CM24" s="478"/>
      <c r="CN24" s="99"/>
      <c r="CO24" s="99"/>
      <c r="CP24" s="99"/>
      <c r="CY24" s="1069"/>
      <c r="DA24" s="478"/>
      <c r="DB24" s="478"/>
    </row>
    <row r="25" customFormat="false" ht="15" hidden="false" customHeight="true" outlineLevel="0" collapsed="false">
      <c r="A25" s="324"/>
      <c r="B25" s="1200" t="n">
        <v>23</v>
      </c>
      <c r="C25" s="770" t="n">
        <v>3351</v>
      </c>
      <c r="D25" s="1132" t="n">
        <v>30354899</v>
      </c>
      <c r="E25" s="764" t="s">
        <v>53</v>
      </c>
      <c r="F25" s="764" t="s">
        <v>44</v>
      </c>
      <c r="G25" s="764" t="s">
        <v>45</v>
      </c>
      <c r="H25" s="764" t="s">
        <v>79</v>
      </c>
      <c r="I25" s="1133" t="n">
        <v>45640.6027777778</v>
      </c>
      <c r="J25" s="764" t="s">
        <v>77</v>
      </c>
      <c r="K25" s="1134" t="s">
        <v>67</v>
      </c>
      <c r="L25" s="1135" t="n">
        <v>45640</v>
      </c>
      <c r="M25" s="1189" t="n">
        <v>0.602777777777778</v>
      </c>
      <c r="N25" s="1137" t="s">
        <v>77</v>
      </c>
      <c r="O25" s="1135" t="n">
        <v>45640</v>
      </c>
      <c r="P25" s="1190" t="n">
        <v>0.602777777777778</v>
      </c>
      <c r="Q25" s="1191"/>
      <c r="R25" s="1146"/>
      <c r="S25" s="1137"/>
      <c r="T25" s="1135" t="n">
        <v>45640</v>
      </c>
      <c r="U25" s="1136" t="n">
        <v>0.619444444444445</v>
      </c>
      <c r="V25" s="1137" t="s">
        <v>77</v>
      </c>
      <c r="W25" s="497" t="n">
        <f aca="false">(U25+T25)-(P25+O25)</f>
        <v>0.0166666666666667</v>
      </c>
      <c r="X25" s="1135" t="n">
        <v>45642</v>
      </c>
      <c r="Y25" s="1146" t="n">
        <v>0.805555555555556</v>
      </c>
      <c r="Z25" s="1137" t="s">
        <v>77</v>
      </c>
      <c r="AA25" s="55" t="n">
        <f aca="false">(Y25+X25)-(U25+T25)</f>
        <v>2.18611111111111</v>
      </c>
      <c r="AB25" s="1138" t="n">
        <v>45642</v>
      </c>
      <c r="AC25" s="1190" t="n">
        <v>0.805555555555556</v>
      </c>
      <c r="AD25" s="1137" t="s">
        <v>77</v>
      </c>
      <c r="AE25" s="55" t="n">
        <f aca="false">(AC25+AB25)-(Y25+X25)</f>
        <v>0</v>
      </c>
      <c r="AF25" s="1138" t="n">
        <v>45643</v>
      </c>
      <c r="AG25" s="1139" t="n">
        <v>0.535416666666667</v>
      </c>
      <c r="AH25" s="1137" t="s">
        <v>77</v>
      </c>
      <c r="AI25" s="54" t="s">
        <v>1207</v>
      </c>
      <c r="AJ25" s="55" t="n">
        <f aca="false">(AG25+AF25)-(U25+T25)</f>
        <v>2.91597222222222</v>
      </c>
      <c r="AK25" s="1197"/>
      <c r="AL25" s="560"/>
      <c r="AM25" s="520"/>
      <c r="AN25" s="55" t="n">
        <f aca="false">(AL25+AK25)-(U25+T25)</f>
        <v>-45640.6194444444</v>
      </c>
      <c r="AO25" s="1214" t="n">
        <v>45642</v>
      </c>
      <c r="AP25" s="1136" t="n">
        <v>0.923611111111111</v>
      </c>
      <c r="AQ25" s="1194" t="n">
        <f aca="false">(AP25+AO25)-(U25+T25)</f>
        <v>2.30416666666667</v>
      </c>
      <c r="AR25" s="1138" t="n">
        <v>45643</v>
      </c>
      <c r="AS25" s="1153" t="n">
        <v>0.556944444444445</v>
      </c>
      <c r="AT25" s="1137" t="s">
        <v>77</v>
      </c>
      <c r="AU25" s="59" t="n">
        <f aca="false">(AS25+AR25)-(U25+T25)</f>
        <v>2.9375</v>
      </c>
      <c r="AV25" s="61"/>
      <c r="AW25" s="61"/>
      <c r="AX25" s="61" t="s">
        <v>578</v>
      </c>
      <c r="AY25" s="61" t="s">
        <v>110</v>
      </c>
      <c r="AZ25" s="61" t="s">
        <v>1460</v>
      </c>
      <c r="BA25" s="61" t="s">
        <v>1461</v>
      </c>
      <c r="BB25" s="1141" t="s">
        <v>1528</v>
      </c>
      <c r="BC25" s="1147" t="s">
        <v>1529</v>
      </c>
      <c r="BD25" s="1215" t="s">
        <v>698</v>
      </c>
      <c r="BE25" s="68" t="s">
        <v>64</v>
      </c>
      <c r="BF25" s="68"/>
      <c r="BJ25" s="1218" t="s">
        <v>139</v>
      </c>
      <c r="BK25" s="1218" t="n">
        <f aca="false">BK22+BK23+BK24</f>
        <v>3</v>
      </c>
      <c r="BL25" s="1219" t="n">
        <f aca="false">SUM(BL22:BL24)</f>
        <v>1</v>
      </c>
      <c r="BM25" s="559"/>
      <c r="BN25" s="558"/>
      <c r="BO25" s="558"/>
      <c r="BP25" s="558"/>
      <c r="BQ25" s="558"/>
      <c r="BR25" s="99"/>
      <c r="BS25" s="99"/>
      <c r="BT25" s="99"/>
      <c r="CC25" s="99"/>
      <c r="CD25" s="99"/>
      <c r="CE25" s="99"/>
      <c r="CF25" s="559"/>
      <c r="CG25" s="559"/>
      <c r="CH25" s="559"/>
      <c r="CI25" s="559"/>
      <c r="CJ25" s="558"/>
      <c r="CK25" s="478"/>
      <c r="CL25" s="478"/>
      <c r="CM25" s="478"/>
      <c r="CN25" s="1069"/>
      <c r="CO25" s="99"/>
      <c r="CP25" s="99"/>
      <c r="CY25" s="1069"/>
      <c r="DA25" s="478"/>
      <c r="DB25" s="478"/>
    </row>
    <row r="26" customFormat="false" ht="15" hidden="false" customHeight="true" outlineLevel="0" collapsed="false">
      <c r="A26" s="324"/>
      <c r="B26" s="1188" t="n">
        <v>24</v>
      </c>
      <c r="C26" s="741" t="n">
        <v>3367</v>
      </c>
      <c r="D26" s="1132" t="n">
        <v>30235967</v>
      </c>
      <c r="E26" s="764" t="s">
        <v>49</v>
      </c>
      <c r="F26" s="764" t="s">
        <v>65</v>
      </c>
      <c r="G26" s="764" t="s">
        <v>54</v>
      </c>
      <c r="H26" s="764" t="s">
        <v>358</v>
      </c>
      <c r="I26" s="1133" t="n">
        <v>45642.8125</v>
      </c>
      <c r="J26" s="764" t="s">
        <v>51</v>
      </c>
      <c r="K26" s="1144" t="s">
        <v>48</v>
      </c>
      <c r="L26" s="1135" t="n">
        <v>45642</v>
      </c>
      <c r="M26" s="1189" t="n">
        <v>0.8125</v>
      </c>
      <c r="N26" s="1137" t="s">
        <v>51</v>
      </c>
      <c r="O26" s="1135" t="n">
        <v>45642</v>
      </c>
      <c r="P26" s="1190" t="n">
        <v>0.8125</v>
      </c>
      <c r="Q26" s="1191"/>
      <c r="R26" s="1146"/>
      <c r="S26" s="1137"/>
      <c r="T26" s="1135" t="n">
        <v>45642</v>
      </c>
      <c r="U26" s="1136" t="n">
        <v>0.827083333333333</v>
      </c>
      <c r="V26" s="1137" t="s">
        <v>51</v>
      </c>
      <c r="W26" s="497" t="n">
        <f aca="false">(U26+T26)-(P26+O26)</f>
        <v>0.0145833333333333</v>
      </c>
      <c r="X26" s="1135" t="n">
        <v>45644</v>
      </c>
      <c r="Y26" s="1146" t="n">
        <v>0.452083333333333</v>
      </c>
      <c r="Z26" s="1137" t="s">
        <v>970</v>
      </c>
      <c r="AA26" s="55" t="n">
        <f aca="false">(Y26+X26)-(U26+T26)</f>
        <v>1.625</v>
      </c>
      <c r="AB26" s="1138" t="n">
        <v>45644</v>
      </c>
      <c r="AC26" s="1190" t="n">
        <v>0.452083333333333</v>
      </c>
      <c r="AD26" s="1157" t="s">
        <v>970</v>
      </c>
      <c r="AE26" s="55" t="n">
        <f aca="false">(AC26+AB26)-(Y26+X26)</f>
        <v>0</v>
      </c>
      <c r="AF26" s="1138"/>
      <c r="AG26" s="1139"/>
      <c r="AH26" s="1157"/>
      <c r="AI26" s="54"/>
      <c r="AJ26" s="55" t="n">
        <f aca="false">(AG26+AF26)-(U26+T26)</f>
        <v>-45642.8270833333</v>
      </c>
      <c r="AK26" s="1197"/>
      <c r="AL26" s="560"/>
      <c r="AM26" s="520"/>
      <c r="AN26" s="55" t="n">
        <f aca="false">(AL26+AK26)-(U26+T26)</f>
        <v>-45642.8270833333</v>
      </c>
      <c r="AO26" s="1214" t="n">
        <v>45644</v>
      </c>
      <c r="AP26" s="1136" t="n">
        <v>0.654166666666667</v>
      </c>
      <c r="AQ26" s="1194" t="n">
        <f aca="false">(AP26+AO26)-(U26+T26)</f>
        <v>1.82708333333333</v>
      </c>
      <c r="AR26" s="1138" t="n">
        <v>45644</v>
      </c>
      <c r="AS26" s="1153" t="n">
        <v>0.669444444444444</v>
      </c>
      <c r="AT26" s="1137" t="s">
        <v>51</v>
      </c>
      <c r="AU26" s="59" t="n">
        <f aca="false">(AS26+AR26)-(U26+T26)</f>
        <v>1.84236111111111</v>
      </c>
      <c r="AV26" s="61"/>
      <c r="AW26" s="61"/>
      <c r="AX26" s="61" t="s">
        <v>58</v>
      </c>
      <c r="AY26" s="61" t="s">
        <v>72</v>
      </c>
      <c r="AZ26" s="61" t="s">
        <v>1505</v>
      </c>
      <c r="BA26" s="61" t="s">
        <v>1530</v>
      </c>
      <c r="BB26" s="1141" t="s">
        <v>1531</v>
      </c>
      <c r="BC26" s="1147" t="s">
        <v>1532</v>
      </c>
      <c r="BD26" s="1195" t="s">
        <v>700</v>
      </c>
      <c r="BE26" s="68" t="s">
        <v>64</v>
      </c>
      <c r="BF26" s="68"/>
      <c r="BJ26" s="1064" t="s">
        <v>210</v>
      </c>
      <c r="BK26" s="1064" t="n">
        <v>2</v>
      </c>
      <c r="BL26" s="1068" t="n">
        <f aca="false">BK26/BK29</f>
        <v>0.666666666666667</v>
      </c>
      <c r="BM26" s="559"/>
      <c r="BN26" s="558"/>
      <c r="BO26" s="558"/>
      <c r="BP26" s="558"/>
      <c r="BQ26" s="558"/>
      <c r="BR26" s="99"/>
      <c r="BS26" s="99"/>
      <c r="BT26" s="99"/>
      <c r="CC26" s="99"/>
      <c r="CD26" s="99"/>
      <c r="CE26" s="99"/>
      <c r="CF26" s="561" t="s">
        <v>52</v>
      </c>
      <c r="CG26" s="539" t="s">
        <v>48</v>
      </c>
      <c r="CH26" s="540" t="s">
        <v>67</v>
      </c>
      <c r="CI26" s="541" t="s">
        <v>138</v>
      </c>
      <c r="CJ26" s="558"/>
      <c r="CK26" s="478"/>
      <c r="CL26" s="478"/>
      <c r="CM26" s="478"/>
      <c r="CN26" s="1069"/>
      <c r="CO26" s="99"/>
      <c r="CP26" s="99"/>
      <c r="CQ26" s="555" t="s">
        <v>660</v>
      </c>
      <c r="CR26" s="542" t="n">
        <v>12</v>
      </c>
      <c r="CS26" s="556" t="n">
        <f aca="false">CR26/51</f>
        <v>0.235294117647059</v>
      </c>
      <c r="CT26" s="557"/>
      <c r="CU26" s="558"/>
      <c r="CV26" s="558"/>
      <c r="CW26" s="558"/>
      <c r="CX26" s="558"/>
      <c r="CY26" s="1069"/>
    </row>
    <row r="27" customFormat="false" ht="15" hidden="false" customHeight="true" outlineLevel="0" collapsed="false">
      <c r="A27" s="324"/>
      <c r="B27" s="1188" t="n">
        <v>25</v>
      </c>
      <c r="C27" s="770" t="n">
        <v>3367</v>
      </c>
      <c r="D27" s="1132" t="n">
        <v>30235967</v>
      </c>
      <c r="E27" s="764" t="s">
        <v>49</v>
      </c>
      <c r="F27" s="764" t="s">
        <v>65</v>
      </c>
      <c r="G27" s="764" t="s">
        <v>45</v>
      </c>
      <c r="H27" s="764" t="s">
        <v>46</v>
      </c>
      <c r="I27" s="1133" t="n">
        <v>45642.8125</v>
      </c>
      <c r="J27" s="764" t="s">
        <v>51</v>
      </c>
      <c r="K27" s="1143" t="s">
        <v>52</v>
      </c>
      <c r="L27" s="1135" t="n">
        <v>45642</v>
      </c>
      <c r="M27" s="1189" t="n">
        <v>0.8125</v>
      </c>
      <c r="N27" s="1137" t="s">
        <v>51</v>
      </c>
      <c r="O27" s="1135" t="n">
        <v>45642</v>
      </c>
      <c r="P27" s="1190" t="n">
        <v>0.8125</v>
      </c>
      <c r="Q27" s="1191"/>
      <c r="R27" s="1146"/>
      <c r="S27" s="1137"/>
      <c r="T27" s="1135" t="n">
        <v>45642</v>
      </c>
      <c r="U27" s="1136" t="n">
        <v>0.827083333333333</v>
      </c>
      <c r="V27" s="1137" t="s">
        <v>51</v>
      </c>
      <c r="W27" s="497" t="n">
        <f aca="false">(U27+T27)-(P27+O27)</f>
        <v>0.0145833333333333</v>
      </c>
      <c r="X27" s="1135"/>
      <c r="Y27" s="1146"/>
      <c r="Z27" s="1137"/>
      <c r="AA27" s="55" t="n">
        <f aca="false">(Y27+X27)-(U27+T27)</f>
        <v>-45642.8270833333</v>
      </c>
      <c r="AB27" s="1138"/>
      <c r="AC27" s="1190"/>
      <c r="AD27" s="1154"/>
      <c r="AE27" s="55" t="n">
        <f aca="false">(AC27+AB27)-(Y27+X27)</f>
        <v>0</v>
      </c>
      <c r="AF27" s="1138"/>
      <c r="AG27" s="1153"/>
      <c r="AH27" s="1154"/>
      <c r="AI27" s="54"/>
      <c r="AJ27" s="55" t="n">
        <f aca="false">(AG27+AF27)-(U27+T27)</f>
        <v>-45642.8270833333</v>
      </c>
      <c r="AK27" s="1197"/>
      <c r="AL27" s="560"/>
      <c r="AM27" s="520"/>
      <c r="AN27" s="55" t="n">
        <f aca="false">(AL27+AK27)-(U27+T27)</f>
        <v>-45642.8270833333</v>
      </c>
      <c r="AO27" s="1214" t="n">
        <v>45642</v>
      </c>
      <c r="AP27" s="1136" t="n">
        <v>0.872222222222222</v>
      </c>
      <c r="AQ27" s="1194" t="n">
        <f aca="false">(AP27+AO27)-(U27+T27)</f>
        <v>0.0451388888888889</v>
      </c>
      <c r="AR27" s="1138" t="n">
        <v>45643</v>
      </c>
      <c r="AS27" s="1153" t="n">
        <v>0.578472222222222</v>
      </c>
      <c r="AT27" s="1137" t="s">
        <v>51</v>
      </c>
      <c r="AU27" s="59" t="n">
        <f aca="false">(AS27+AR27)-(U27+T27)</f>
        <v>0.751388888888889</v>
      </c>
      <c r="AV27" s="61"/>
      <c r="AW27" s="61"/>
      <c r="AX27" s="61" t="s">
        <v>90</v>
      </c>
      <c r="AY27" s="61" t="s">
        <v>91</v>
      </c>
      <c r="AZ27" s="61" t="s">
        <v>1456</v>
      </c>
      <c r="BA27" s="61" t="s">
        <v>1533</v>
      </c>
      <c r="BB27" s="1141" t="s">
        <v>1534</v>
      </c>
      <c r="BC27" s="1147" t="s">
        <v>1535</v>
      </c>
      <c r="BD27" s="1195" t="s">
        <v>700</v>
      </c>
      <c r="BE27" s="68" t="s">
        <v>64</v>
      </c>
      <c r="BF27" s="68"/>
      <c r="BI27" s="525"/>
      <c r="BJ27" s="1064" t="s">
        <v>206</v>
      </c>
      <c r="BK27" s="1064" t="n">
        <v>1</v>
      </c>
      <c r="BL27" s="1068" t="n">
        <f aca="false">BK27/BK29</f>
        <v>0.333333333333333</v>
      </c>
      <c r="BM27" s="559"/>
      <c r="BN27" s="558"/>
      <c r="BO27" s="558"/>
      <c r="BP27" s="558"/>
      <c r="BQ27" s="558"/>
      <c r="BR27" s="99"/>
      <c r="BS27" s="99"/>
      <c r="BT27" s="99"/>
      <c r="BU27" s="535" t="s">
        <v>135</v>
      </c>
      <c r="BV27" s="536" t="s">
        <v>136</v>
      </c>
      <c r="BW27" s="537" t="s">
        <v>137</v>
      </c>
      <c r="BX27" s="538" t="s">
        <v>52</v>
      </c>
      <c r="BY27" s="539" t="s">
        <v>48</v>
      </c>
      <c r="BZ27" s="540" t="s">
        <v>67</v>
      </c>
      <c r="CA27" s="541" t="s">
        <v>138</v>
      </c>
      <c r="CB27" s="542" t="s">
        <v>139</v>
      </c>
      <c r="CC27" s="99"/>
      <c r="CD27" s="99"/>
      <c r="CE27" s="99"/>
      <c r="CF27" s="562" t="n">
        <f aca="false">CI21</f>
        <v>3</v>
      </c>
      <c r="CG27" s="563" t="n">
        <f aca="false">CJ21</f>
        <v>1</v>
      </c>
      <c r="CH27" s="563" t="n">
        <f aca="false">CK21</f>
        <v>6</v>
      </c>
      <c r="CI27" s="563" t="n">
        <f aca="false">CL21</f>
        <v>2</v>
      </c>
      <c r="CJ27" s="558"/>
      <c r="CK27" s="478"/>
      <c r="CL27" s="478"/>
      <c r="CM27" s="478"/>
      <c r="CN27" s="99"/>
      <c r="CO27" s="99"/>
      <c r="CP27" s="99"/>
      <c r="CQ27" s="559"/>
      <c r="CR27" s="559"/>
      <c r="CS27" s="559"/>
      <c r="CT27" s="559"/>
      <c r="CU27" s="558"/>
      <c r="CV27" s="558"/>
      <c r="CW27" s="558"/>
      <c r="CX27" s="558"/>
      <c r="CY27" s="99"/>
    </row>
    <row r="28" customFormat="false" ht="15" hidden="false" customHeight="true" outlineLevel="0" collapsed="false">
      <c r="A28" s="324"/>
      <c r="B28" s="1188" t="n">
        <v>26</v>
      </c>
      <c r="C28" s="741" t="n">
        <v>3373</v>
      </c>
      <c r="D28" s="1132" t="n">
        <v>861932</v>
      </c>
      <c r="E28" s="764" t="s">
        <v>49</v>
      </c>
      <c r="F28" s="764" t="s">
        <v>44</v>
      </c>
      <c r="G28" s="764" t="s">
        <v>54</v>
      </c>
      <c r="H28" s="764" t="s">
        <v>78</v>
      </c>
      <c r="I28" s="1133" t="n">
        <v>45643.5652777778</v>
      </c>
      <c r="J28" s="764" t="s">
        <v>77</v>
      </c>
      <c r="K28" s="1145" t="s">
        <v>71</v>
      </c>
      <c r="L28" s="1135" t="n">
        <v>45643</v>
      </c>
      <c r="M28" s="1189" t="n">
        <v>0.565277777777778</v>
      </c>
      <c r="N28" s="1137" t="s">
        <v>77</v>
      </c>
      <c r="O28" s="1135" t="n">
        <v>45643</v>
      </c>
      <c r="P28" s="1190" t="n">
        <v>0.565277777777778</v>
      </c>
      <c r="Q28" s="1191"/>
      <c r="R28" s="1146"/>
      <c r="S28" s="1137"/>
      <c r="T28" s="1135" t="n">
        <v>45643</v>
      </c>
      <c r="U28" s="1136" t="n">
        <v>0.593055555555556</v>
      </c>
      <c r="V28" s="1137" t="s">
        <v>77</v>
      </c>
      <c r="W28" s="497" t="n">
        <f aca="false">(U28+T28)-(P28+O28)</f>
        <v>0.0277777777777778</v>
      </c>
      <c r="X28" s="1135" t="n">
        <v>45643</v>
      </c>
      <c r="Y28" s="1146" t="n">
        <v>0.650694444444445</v>
      </c>
      <c r="Z28" s="1137" t="s">
        <v>77</v>
      </c>
      <c r="AA28" s="55" t="n">
        <f aca="false">(Y28+X28)-(U28+T28)</f>
        <v>0.0576388888888889</v>
      </c>
      <c r="AB28" s="1138" t="n">
        <v>45643</v>
      </c>
      <c r="AC28" s="1190" t="n">
        <v>0.651388888888889</v>
      </c>
      <c r="AD28" s="1137" t="s">
        <v>77</v>
      </c>
      <c r="AE28" s="55" t="n">
        <f aca="false">(AC28+AB28)-(Y28+X28)</f>
        <v>0.000694444444444445</v>
      </c>
      <c r="AF28" s="1138" t="n">
        <v>45643</v>
      </c>
      <c r="AG28" s="1139" t="n">
        <v>0.651388888888889</v>
      </c>
      <c r="AH28" s="1137" t="s">
        <v>77</v>
      </c>
      <c r="AI28" s="54" t="s">
        <v>1207</v>
      </c>
      <c r="AJ28" s="55" t="n">
        <f aca="false">(AG28+AF28)-(U28+T28)</f>
        <v>0.0583333333333333</v>
      </c>
      <c r="AK28" s="1197"/>
      <c r="AL28" s="560"/>
      <c r="AM28" s="520"/>
      <c r="AN28" s="55" t="n">
        <f aca="false">(AL28+AK28)-(U28+T28)</f>
        <v>-45643.5930555556</v>
      </c>
      <c r="AO28" s="1214" t="n">
        <v>45643</v>
      </c>
      <c r="AP28" s="1136" t="n">
        <v>0.593055555555556</v>
      </c>
      <c r="AQ28" s="1194" t="n">
        <f aca="false">(AP28+AO28)-(U28+T28)</f>
        <v>0</v>
      </c>
      <c r="AR28" s="1138" t="n">
        <v>45652</v>
      </c>
      <c r="AS28" s="1153" t="n">
        <v>0.746527777777778</v>
      </c>
      <c r="AT28" s="1137" t="s">
        <v>77</v>
      </c>
      <c r="AU28" s="59" t="n">
        <f aca="false">(AS28+AR28)-(U28+T28)</f>
        <v>9.15347222222222</v>
      </c>
      <c r="AV28" s="61"/>
      <c r="AW28" s="61" t="s">
        <v>1536</v>
      </c>
      <c r="AX28" s="61" t="s">
        <v>578</v>
      </c>
      <c r="AY28" s="61" t="s">
        <v>99</v>
      </c>
      <c r="AZ28" s="43" t="s">
        <v>1518</v>
      </c>
      <c r="BA28" s="61" t="s">
        <v>1519</v>
      </c>
      <c r="BB28" s="1141" t="s">
        <v>1537</v>
      </c>
      <c r="BC28" s="1147" t="s">
        <v>1538</v>
      </c>
      <c r="BD28" s="1195" t="s">
        <v>700</v>
      </c>
      <c r="BE28" s="68" t="s">
        <v>64</v>
      </c>
      <c r="BF28" s="68"/>
      <c r="BJ28" s="1064" t="s">
        <v>218</v>
      </c>
      <c r="BK28" s="1064" t="n">
        <v>0</v>
      </c>
      <c r="BL28" s="1068" t="n">
        <f aca="false">BK28/BK29</f>
        <v>0</v>
      </c>
      <c r="BM28" s="559"/>
      <c r="BN28" s="558"/>
      <c r="BO28" s="558"/>
      <c r="BP28" s="558"/>
      <c r="BQ28" s="558"/>
      <c r="BR28" s="99"/>
      <c r="BS28" s="99"/>
      <c r="BT28" s="99"/>
      <c r="BU28" s="1061" t="s">
        <v>51</v>
      </c>
      <c r="BV28" s="1062" t="n">
        <v>11</v>
      </c>
      <c r="BW28" s="545" t="n">
        <f aca="false">BV28/BV31</f>
        <v>0.5</v>
      </c>
      <c r="BX28" s="1064" t="n">
        <v>6</v>
      </c>
      <c r="BY28" s="1064" t="n">
        <v>2</v>
      </c>
      <c r="BZ28" s="1064" t="n">
        <v>3</v>
      </c>
      <c r="CA28" s="1064" t="n">
        <v>2</v>
      </c>
      <c r="CB28" s="547" t="n">
        <f aca="false">BV28</f>
        <v>11</v>
      </c>
      <c r="CC28" s="99"/>
      <c r="CD28" s="99"/>
      <c r="CE28" s="99"/>
      <c r="CF28" s="564" t="n">
        <f aca="false">CF27/CG24</f>
        <v>0.25</v>
      </c>
      <c r="CG28" s="564" t="n">
        <f aca="false">CG27/CG24</f>
        <v>0.0833333333333333</v>
      </c>
      <c r="CH28" s="564" t="n">
        <f aca="false">CH27/CG24</f>
        <v>0.5</v>
      </c>
      <c r="CI28" s="564" t="n">
        <f aca="false">CI27/CG24</f>
        <v>0.166666666666667</v>
      </c>
      <c r="CJ28" s="558"/>
      <c r="CK28" s="478"/>
      <c r="CL28" s="478"/>
      <c r="CM28" s="478"/>
      <c r="CN28" s="99"/>
      <c r="CO28" s="99"/>
      <c r="CP28" s="99"/>
      <c r="CQ28" s="561" t="s">
        <v>52</v>
      </c>
      <c r="CR28" s="539" t="s">
        <v>48</v>
      </c>
      <c r="CS28" s="540" t="s">
        <v>67</v>
      </c>
      <c r="CT28" s="541" t="s">
        <v>138</v>
      </c>
      <c r="CU28" s="558"/>
      <c r="CV28" s="558"/>
      <c r="CW28" s="558"/>
      <c r="CX28" s="558"/>
      <c r="CY28" s="99"/>
      <c r="CZ28" s="525"/>
    </row>
    <row r="29" customFormat="false" ht="15" hidden="false" customHeight="true" outlineLevel="0" collapsed="false">
      <c r="A29" s="324"/>
      <c r="B29" s="1188" t="n">
        <v>27</v>
      </c>
      <c r="C29" s="770" t="n">
        <v>3374</v>
      </c>
      <c r="D29" s="1132" t="n">
        <v>30359898</v>
      </c>
      <c r="E29" s="764" t="s">
        <v>56</v>
      </c>
      <c r="F29" s="764" t="s">
        <v>44</v>
      </c>
      <c r="G29" s="764" t="s">
        <v>54</v>
      </c>
      <c r="H29" s="764" t="s">
        <v>1469</v>
      </c>
      <c r="I29" s="1133" t="n">
        <v>45643.7333333333</v>
      </c>
      <c r="J29" s="764" t="s">
        <v>77</v>
      </c>
      <c r="K29" s="1134" t="s">
        <v>67</v>
      </c>
      <c r="L29" s="1135" t="n">
        <v>45643</v>
      </c>
      <c r="M29" s="1189" t="n">
        <v>0.686805555555556</v>
      </c>
      <c r="N29" s="1137" t="s">
        <v>77</v>
      </c>
      <c r="O29" s="1135" t="n">
        <v>45643</v>
      </c>
      <c r="P29" s="1190" t="n">
        <v>0.733333333333333</v>
      </c>
      <c r="Q29" s="1191" t="n">
        <v>45643</v>
      </c>
      <c r="R29" s="1146" t="n">
        <v>0.778472222222222</v>
      </c>
      <c r="S29" s="1137" t="s">
        <v>77</v>
      </c>
      <c r="T29" s="1135" t="n">
        <v>45644</v>
      </c>
      <c r="U29" s="1136" t="n">
        <v>0.661111111111111</v>
      </c>
      <c r="V29" s="1137" t="s">
        <v>77</v>
      </c>
      <c r="W29" s="497" t="n">
        <f aca="false">(U29+T29)-(P29+O29)</f>
        <v>0.927777777777778</v>
      </c>
      <c r="X29" s="1135"/>
      <c r="Y29" s="1146"/>
      <c r="Z29" s="1137"/>
      <c r="AA29" s="55" t="n">
        <f aca="false">(Y29+X29)-(U29+T29)</f>
        <v>-45644.6611111111</v>
      </c>
      <c r="AB29" s="1138"/>
      <c r="AC29" s="1190"/>
      <c r="AD29" s="1148"/>
      <c r="AE29" s="55" t="n">
        <f aca="false">(AC29+AB29)-(Y29+X29)</f>
        <v>0</v>
      </c>
      <c r="AF29" s="1138"/>
      <c r="AG29" s="1153"/>
      <c r="AH29" s="1154"/>
      <c r="AI29" s="54"/>
      <c r="AJ29" s="55" t="n">
        <f aca="false">(AG29+AF29)-(U29+T29)</f>
        <v>-45644.6611111111</v>
      </c>
      <c r="AK29" s="1197"/>
      <c r="AL29" s="560"/>
      <c r="AM29" s="520"/>
      <c r="AN29" s="55" t="n">
        <f aca="false">(AL29+AK29)-(U29+T29)</f>
        <v>-45644.6611111111</v>
      </c>
      <c r="AO29" s="1214" t="n">
        <v>45645</v>
      </c>
      <c r="AP29" s="1136" t="n">
        <v>0.530555555555556</v>
      </c>
      <c r="AQ29" s="1194" t="n">
        <f aca="false">(AP29+AO29)-(U29+T29)</f>
        <v>0.869444444444445</v>
      </c>
      <c r="AR29" s="1138" t="n">
        <v>45647</v>
      </c>
      <c r="AS29" s="1139" t="n">
        <v>0.45</v>
      </c>
      <c r="AT29" s="1137" t="s">
        <v>51</v>
      </c>
      <c r="AU29" s="59" t="n">
        <f aca="false">(AS29+AR29)-(U29+T29)</f>
        <v>2.78888888888889</v>
      </c>
      <c r="AV29" s="61"/>
      <c r="AW29" s="61" t="s">
        <v>1539</v>
      </c>
      <c r="AX29" s="61" t="s">
        <v>578</v>
      </c>
      <c r="AY29" s="61" t="s">
        <v>110</v>
      </c>
      <c r="AZ29" s="61" t="s">
        <v>1460</v>
      </c>
      <c r="BA29" s="61" t="s">
        <v>1512</v>
      </c>
      <c r="BB29" s="1141" t="s">
        <v>1540</v>
      </c>
      <c r="BC29" s="1147" t="s">
        <v>1541</v>
      </c>
      <c r="BD29" s="1202" t="s">
        <v>698</v>
      </c>
      <c r="BE29" s="68" t="s">
        <v>64</v>
      </c>
      <c r="BF29" s="68"/>
      <c r="BJ29" s="1065" t="s">
        <v>139</v>
      </c>
      <c r="BK29" s="1065" t="n">
        <f aca="false">BK26+BK27+BK28</f>
        <v>3</v>
      </c>
      <c r="BL29" s="1219" t="n">
        <f aca="false">1</f>
        <v>1</v>
      </c>
      <c r="BN29" s="558"/>
      <c r="BO29" s="558"/>
      <c r="BP29" s="558"/>
      <c r="BQ29" s="558"/>
      <c r="BR29" s="99"/>
      <c r="BS29" s="99"/>
      <c r="BT29" s="99"/>
      <c r="BU29" s="1061" t="s">
        <v>77</v>
      </c>
      <c r="BV29" s="1062" t="n">
        <v>2</v>
      </c>
      <c r="BW29" s="545" t="n">
        <f aca="false">BV29/BV31</f>
        <v>0.0909090909090909</v>
      </c>
      <c r="BX29" s="1064" t="n">
        <v>0</v>
      </c>
      <c r="BY29" s="1064" t="n">
        <v>0</v>
      </c>
      <c r="BZ29" s="1064" t="n">
        <v>0</v>
      </c>
      <c r="CA29" s="1064" t="n">
        <v>1</v>
      </c>
      <c r="CB29" s="547" t="n">
        <f aca="false">BV29</f>
        <v>2</v>
      </c>
      <c r="CC29" s="99"/>
      <c r="CD29" s="99"/>
      <c r="CE29" s="99"/>
      <c r="CF29" s="557"/>
      <c r="CG29" s="557"/>
      <c r="CH29" s="557"/>
      <c r="CI29" s="557"/>
      <c r="CJ29" s="565"/>
      <c r="CK29" s="478"/>
      <c r="CL29" s="478"/>
      <c r="CM29" s="478"/>
      <c r="CN29" s="99"/>
      <c r="CO29" s="99"/>
      <c r="CP29" s="99"/>
      <c r="CQ29" s="562" t="n">
        <f aca="false">CT22</f>
        <v>2</v>
      </c>
      <c r="CR29" s="563" t="n">
        <f aca="false">CU22</f>
        <v>2</v>
      </c>
      <c r="CS29" s="563" t="n">
        <f aca="false">CV22</f>
        <v>3</v>
      </c>
      <c r="CT29" s="563" t="n">
        <f aca="false">CW22</f>
        <v>5</v>
      </c>
      <c r="CU29" s="558"/>
      <c r="CV29" s="558"/>
      <c r="CW29" s="558"/>
      <c r="CX29" s="558"/>
      <c r="CY29" s="99"/>
      <c r="DA29" s="478"/>
    </row>
    <row r="30" customFormat="false" ht="15" hidden="false" customHeight="true" outlineLevel="0" collapsed="false">
      <c r="A30" s="324"/>
      <c r="B30" s="1188" t="n">
        <v>28</v>
      </c>
      <c r="C30" s="757" t="n">
        <v>3382</v>
      </c>
      <c r="D30" s="1132" t="n">
        <v>30285990</v>
      </c>
      <c r="E30" s="764" t="s">
        <v>49</v>
      </c>
      <c r="F30" s="764" t="s">
        <v>65</v>
      </c>
      <c r="G30" s="764" t="s">
        <v>45</v>
      </c>
      <c r="H30" s="764" t="s">
        <v>66</v>
      </c>
      <c r="I30" s="1133" t="n">
        <v>45643.9402777778</v>
      </c>
      <c r="J30" s="764" t="s">
        <v>970</v>
      </c>
      <c r="K30" s="1143" t="s">
        <v>52</v>
      </c>
      <c r="L30" s="1135" t="n">
        <v>45643</v>
      </c>
      <c r="M30" s="1189" t="n">
        <v>0.440277777777778</v>
      </c>
      <c r="N30" s="1137" t="s">
        <v>970</v>
      </c>
      <c r="O30" s="1135" t="n">
        <v>45643</v>
      </c>
      <c r="P30" s="1190" t="n">
        <v>0.440277777777778</v>
      </c>
      <c r="Q30" s="1191"/>
      <c r="R30" s="1146"/>
      <c r="S30" s="1137"/>
      <c r="T30" s="1135" t="n">
        <v>45645</v>
      </c>
      <c r="U30" s="1136" t="n">
        <v>0.752083333333333</v>
      </c>
      <c r="V30" s="1137" t="s">
        <v>970</v>
      </c>
      <c r="W30" s="497" t="n">
        <f aca="false">(U30+T30)-(P30+O30)</f>
        <v>2.31180555555556</v>
      </c>
      <c r="X30" s="1135"/>
      <c r="Y30" s="1146"/>
      <c r="Z30" s="1137"/>
      <c r="AA30" s="55" t="n">
        <f aca="false">(Y30+X30)-(U30+T30)</f>
        <v>-45645.7520833333</v>
      </c>
      <c r="AB30" s="1138"/>
      <c r="AC30" s="1190"/>
      <c r="AD30" s="1148"/>
      <c r="AE30" s="55" t="n">
        <f aca="false">(AC30+AB30)-(Y30+X30)</f>
        <v>0</v>
      </c>
      <c r="AF30" s="1138"/>
      <c r="AG30" s="1139"/>
      <c r="AH30" s="1157"/>
      <c r="AI30" s="54"/>
      <c r="AJ30" s="55" t="n">
        <f aca="false">(AG30+AF30)-(U30+T30)</f>
        <v>-45645.7520833333</v>
      </c>
      <c r="AK30" s="1197"/>
      <c r="AL30" s="560"/>
      <c r="AM30" s="520"/>
      <c r="AN30" s="55" t="n">
        <f aca="false">(AL30+AK30)-(U30+T30)</f>
        <v>-45645.7520833333</v>
      </c>
      <c r="AO30" s="1214" t="n">
        <v>45645</v>
      </c>
      <c r="AP30" s="1136" t="n">
        <v>0.870138888888889</v>
      </c>
      <c r="AQ30" s="1194" t="n">
        <f aca="false">(AP30+AO30)-(U30+T30)</f>
        <v>0.118055555555556</v>
      </c>
      <c r="AR30" s="1138" t="n">
        <v>45645</v>
      </c>
      <c r="AS30" s="1153" t="n">
        <v>0.879166666666667</v>
      </c>
      <c r="AT30" s="1137" t="s">
        <v>970</v>
      </c>
      <c r="AU30" s="59" t="n">
        <f aca="false">(AS30+AR30)-(U30+T30)</f>
        <v>0.127083333333333</v>
      </c>
      <c r="AV30" s="61"/>
      <c r="AW30" s="61"/>
      <c r="AX30" s="61" t="s">
        <v>58</v>
      </c>
      <c r="AY30" s="61" t="s">
        <v>72</v>
      </c>
      <c r="AZ30" s="61" t="s">
        <v>1505</v>
      </c>
      <c r="BA30" s="61" t="s">
        <v>1542</v>
      </c>
      <c r="BB30" s="1141" t="s">
        <v>1543</v>
      </c>
      <c r="BC30" s="1147" t="s">
        <v>1544</v>
      </c>
      <c r="BD30" s="1220" t="s">
        <v>699</v>
      </c>
      <c r="BE30" s="68" t="s">
        <v>64</v>
      </c>
      <c r="BF30" s="68"/>
      <c r="BJ30" s="99"/>
      <c r="BK30" s="99"/>
      <c r="BL30" s="99"/>
      <c r="BM30" s="99"/>
      <c r="BN30" s="99"/>
      <c r="BO30" s="99"/>
      <c r="BP30" s="99"/>
      <c r="BQ30" s="99"/>
      <c r="BR30" s="99"/>
      <c r="BS30" s="99"/>
      <c r="BT30" s="99"/>
      <c r="BU30" s="1061" t="s">
        <v>970</v>
      </c>
      <c r="BV30" s="1062" t="n">
        <v>9</v>
      </c>
      <c r="BW30" s="545" t="n">
        <f aca="false">BV30/BV31</f>
        <v>0.409090909090909</v>
      </c>
      <c r="BX30" s="1064" t="n">
        <v>7</v>
      </c>
      <c r="BY30" s="1064" t="n">
        <v>1</v>
      </c>
      <c r="BZ30" s="1064" t="n">
        <v>0</v>
      </c>
      <c r="CA30" s="1064" t="n">
        <v>0</v>
      </c>
      <c r="CB30" s="547" t="n">
        <f aca="false">BV30</f>
        <v>9</v>
      </c>
      <c r="CC30" s="99"/>
      <c r="CD30" s="99"/>
      <c r="CE30" s="99"/>
      <c r="CF30" s="1064" t="s">
        <v>189</v>
      </c>
      <c r="CG30" s="1064" t="n">
        <v>6</v>
      </c>
      <c r="CH30" s="1068" t="n">
        <f aca="false">CG30/CG33</f>
        <v>0.5</v>
      </c>
      <c r="CI30" s="557"/>
      <c r="CJ30" s="478"/>
      <c r="CK30" s="478"/>
      <c r="CL30" s="478"/>
      <c r="CM30" s="478"/>
      <c r="CN30" s="99"/>
      <c r="CO30" s="99"/>
      <c r="CP30" s="99"/>
      <c r="CQ30" s="564" t="n">
        <f aca="false">CQ29/CR26</f>
        <v>0.166666666666667</v>
      </c>
      <c r="CR30" s="564" t="n">
        <f aca="false">CR29/CR26</f>
        <v>0.166666666666667</v>
      </c>
      <c r="CS30" s="564" t="n">
        <f aca="false">CS29/CR26</f>
        <v>0.25</v>
      </c>
      <c r="CT30" s="564" t="n">
        <f aca="false">CT29/CR26</f>
        <v>0.416666666666667</v>
      </c>
      <c r="CU30" s="558"/>
      <c r="CV30" s="558"/>
      <c r="CW30" s="558"/>
      <c r="CX30" s="558"/>
      <c r="CY30" s="99"/>
    </row>
    <row r="31" customFormat="false" ht="15" hidden="false" customHeight="true" outlineLevel="0" collapsed="false">
      <c r="A31" s="324"/>
      <c r="B31" s="1188" t="n">
        <v>29</v>
      </c>
      <c r="C31" s="741" t="n">
        <v>3376</v>
      </c>
      <c r="D31" s="1132" t="n">
        <v>30349631</v>
      </c>
      <c r="E31" s="764" t="s">
        <v>53</v>
      </c>
      <c r="F31" s="764" t="s">
        <v>44</v>
      </c>
      <c r="G31" s="764" t="s">
        <v>54</v>
      </c>
      <c r="H31" s="764" t="s">
        <v>597</v>
      </c>
      <c r="I31" s="1133" t="n">
        <v>45644.4166666667</v>
      </c>
      <c r="J31" s="764" t="s">
        <v>970</v>
      </c>
      <c r="K31" s="1145" t="s">
        <v>71</v>
      </c>
      <c r="L31" s="1135" t="n">
        <v>45643</v>
      </c>
      <c r="M31" s="1189" t="n">
        <v>0.828472222222222</v>
      </c>
      <c r="N31" s="1137" t="s">
        <v>970</v>
      </c>
      <c r="O31" s="1135" t="n">
        <v>45644</v>
      </c>
      <c r="P31" s="1190" t="n">
        <v>0.416666666666667</v>
      </c>
      <c r="Q31" s="1191" t="n">
        <v>45644</v>
      </c>
      <c r="R31" s="1146" t="n">
        <v>0.577083333333333</v>
      </c>
      <c r="S31" s="1137" t="s">
        <v>51</v>
      </c>
      <c r="T31" s="1135" t="n">
        <v>45644</v>
      </c>
      <c r="U31" s="1136" t="n">
        <v>0.577777777777778</v>
      </c>
      <c r="V31" s="1137" t="s">
        <v>51</v>
      </c>
      <c r="W31" s="497" t="n">
        <f aca="false">(U31+T31)-(P31+O31)</f>
        <v>0.161111111111111</v>
      </c>
      <c r="X31" s="1135" t="n">
        <v>45645</v>
      </c>
      <c r="Y31" s="1146" t="n">
        <v>0.565972222222222</v>
      </c>
      <c r="Z31" s="1137" t="s">
        <v>51</v>
      </c>
      <c r="AA31" s="55" t="n">
        <f aca="false">(Y31+X31)-(U31+T31)</f>
        <v>0.988194444444445</v>
      </c>
      <c r="AB31" s="1138" t="n">
        <v>45647</v>
      </c>
      <c r="AC31" s="1153" t="n">
        <v>0.566666666666667</v>
      </c>
      <c r="AD31" s="1157" t="s">
        <v>970</v>
      </c>
      <c r="AE31" s="55" t="n">
        <f aca="false">(AC31+AB31)-(Y31+X31)</f>
        <v>2.00069444444444</v>
      </c>
      <c r="AF31" s="1138" t="n">
        <v>45648</v>
      </c>
      <c r="AG31" s="1139" t="n">
        <v>0.711111111111111</v>
      </c>
      <c r="AH31" s="1157" t="s">
        <v>51</v>
      </c>
      <c r="AI31" s="54" t="s">
        <v>1207</v>
      </c>
      <c r="AJ31" s="55" t="n">
        <f aca="false">(AG31+AF31)-(U31+T31)</f>
        <v>4.13333333333333</v>
      </c>
      <c r="AK31" s="1197"/>
      <c r="AL31" s="560"/>
      <c r="AM31" s="520"/>
      <c r="AN31" s="55" t="n">
        <f aca="false">(AL31+AK31)-(U31+T31)</f>
        <v>-45644.5777777778</v>
      </c>
      <c r="AO31" s="1214" t="n">
        <v>45704</v>
      </c>
      <c r="AP31" s="1136" t="n">
        <v>0.646527777777778</v>
      </c>
      <c r="AQ31" s="1194" t="n">
        <f aca="false">(AP31+AO31)-(U31+T31)</f>
        <v>60.06875</v>
      </c>
      <c r="AR31" s="1138"/>
      <c r="AS31" s="1139"/>
      <c r="AT31" s="1137"/>
      <c r="AU31" s="59" t="n">
        <f aca="false">(AS31+AR31)-(U31+T31)</f>
        <v>-45644.5777777778</v>
      </c>
      <c r="AV31" s="61"/>
      <c r="AW31" s="61" t="s">
        <v>1403</v>
      </c>
      <c r="AX31" s="61" t="s">
        <v>578</v>
      </c>
      <c r="AY31" s="61" t="s">
        <v>99</v>
      </c>
      <c r="AZ31" s="61" t="s">
        <v>1545</v>
      </c>
      <c r="BA31" s="61" t="s">
        <v>1546</v>
      </c>
      <c r="BB31" s="1141" t="s">
        <v>1547</v>
      </c>
      <c r="BC31" s="1147" t="s">
        <v>1548</v>
      </c>
      <c r="BD31" s="1221" t="s">
        <v>700</v>
      </c>
      <c r="BE31" s="68" t="s">
        <v>64</v>
      </c>
      <c r="BF31" s="68"/>
      <c r="BR31" s="99"/>
      <c r="BS31" s="99"/>
      <c r="BT31" s="99"/>
      <c r="BU31" s="549" t="s">
        <v>139</v>
      </c>
      <c r="BV31" s="550" t="n">
        <f aca="false">SUBTOTAL(9,BV28:BV30)</f>
        <v>22</v>
      </c>
      <c r="BW31" s="551" t="n">
        <f aca="false">SUBTOTAL(9,BW28:BW30)</f>
        <v>1</v>
      </c>
      <c r="BX31" s="552" t="n">
        <f aca="false">SUM(BX28:BX30)</f>
        <v>13</v>
      </c>
      <c r="BY31" s="552" t="n">
        <f aca="false">SUM(BY28:BY30)</f>
        <v>3</v>
      </c>
      <c r="BZ31" s="552" t="n">
        <f aca="false">SUM(BZ28:BZ30)</f>
        <v>3</v>
      </c>
      <c r="CA31" s="552" t="n">
        <f aca="false">SUM(CA28:CA30)</f>
        <v>3</v>
      </c>
      <c r="CB31" s="550" t="n">
        <f aca="false">SUBTOTAL(9,CB28:CB30)</f>
        <v>22</v>
      </c>
      <c r="CC31" s="99"/>
      <c r="CD31" s="99"/>
      <c r="CE31" s="99"/>
      <c r="CF31" s="1064" t="s">
        <v>193</v>
      </c>
      <c r="CG31" s="1064" t="n">
        <v>5</v>
      </c>
      <c r="CH31" s="1068" t="n">
        <f aca="false">CG31/CG33</f>
        <v>0.416666666666667</v>
      </c>
      <c r="CI31" s="572"/>
      <c r="CJ31" s="478"/>
      <c r="CK31" s="478"/>
      <c r="CL31" s="478"/>
      <c r="CM31" s="478"/>
      <c r="CN31" s="99"/>
      <c r="CO31" s="99"/>
      <c r="CP31" s="99"/>
      <c r="CQ31" s="568"/>
      <c r="CR31" s="568"/>
      <c r="CS31" s="568"/>
      <c r="CT31" s="568"/>
      <c r="CU31" s="558"/>
      <c r="CV31" s="558"/>
      <c r="CW31" s="558"/>
      <c r="CX31" s="558"/>
      <c r="CY31" s="99"/>
      <c r="DA31" s="478"/>
      <c r="DB31" s="478"/>
    </row>
    <row r="32" customFormat="false" ht="15" hidden="false" customHeight="true" outlineLevel="0" collapsed="false">
      <c r="A32" s="324"/>
      <c r="B32" s="1200" t="n">
        <v>30</v>
      </c>
      <c r="C32" s="770" t="n">
        <v>3378</v>
      </c>
      <c r="D32" s="1132" t="n">
        <v>1278502</v>
      </c>
      <c r="E32" s="764" t="s">
        <v>49</v>
      </c>
      <c r="F32" s="764" t="s">
        <v>44</v>
      </c>
      <c r="G32" s="764" t="s">
        <v>54</v>
      </c>
      <c r="H32" s="764" t="s">
        <v>354</v>
      </c>
      <c r="I32" s="1133" t="n">
        <v>45644.6256944445</v>
      </c>
      <c r="J32" s="764" t="s">
        <v>51</v>
      </c>
      <c r="K32" s="1143" t="s">
        <v>52</v>
      </c>
      <c r="L32" s="1135" t="n">
        <v>45644</v>
      </c>
      <c r="M32" s="1189" t="n">
        <v>0.625694444444444</v>
      </c>
      <c r="N32" s="1137" t="s">
        <v>51</v>
      </c>
      <c r="O32" s="1135" t="n">
        <v>45644</v>
      </c>
      <c r="P32" s="1190" t="n">
        <v>0.625694444444444</v>
      </c>
      <c r="Q32" s="1191"/>
      <c r="R32" s="1146"/>
      <c r="S32" s="1137"/>
      <c r="T32" s="1135" t="n">
        <v>45644</v>
      </c>
      <c r="U32" s="1136" t="n">
        <v>0.625694444444444</v>
      </c>
      <c r="V32" s="1137" t="s">
        <v>51</v>
      </c>
      <c r="W32" s="497" t="n">
        <f aca="false">(U32+T32)-(P32+O32)</f>
        <v>0</v>
      </c>
      <c r="X32" s="1135" t="n">
        <v>45644</v>
      </c>
      <c r="Y32" s="1146" t="n">
        <v>0.650694444444445</v>
      </c>
      <c r="Z32" s="1137" t="s">
        <v>77</v>
      </c>
      <c r="AA32" s="55" t="n">
        <f aca="false">(Y32+X32)-(U32+T32)</f>
        <v>0.025</v>
      </c>
      <c r="AB32" s="1138"/>
      <c r="AC32" s="1190"/>
      <c r="AD32" s="1137"/>
      <c r="AE32" s="55" t="n">
        <f aca="false">(AC32+AB32)-(Y32+X32)</f>
        <v>-45644.6506944444</v>
      </c>
      <c r="AF32" s="1138" t="n">
        <v>45645</v>
      </c>
      <c r="AG32" s="1153" t="n">
        <v>0.463194444444444</v>
      </c>
      <c r="AH32" s="1157" t="s">
        <v>51</v>
      </c>
      <c r="AI32" s="54" t="s">
        <v>1207</v>
      </c>
      <c r="AJ32" s="55" t="n">
        <f aca="false">(AG32+AF32)-(U32+T32)</f>
        <v>0.8375</v>
      </c>
      <c r="AK32" s="1197"/>
      <c r="AL32" s="560"/>
      <c r="AM32" s="520"/>
      <c r="AN32" s="55" t="n">
        <f aca="false">(AL32+AK32)-(U32+T32)</f>
        <v>-45644.6256944445</v>
      </c>
      <c r="AO32" s="1214" t="n">
        <v>45644</v>
      </c>
      <c r="AP32" s="1136" t="n">
        <v>0.710416666666667</v>
      </c>
      <c r="AQ32" s="1194" t="n">
        <f aca="false">(AP32+AO32)-(U32+T32)</f>
        <v>0.0847222222222222</v>
      </c>
      <c r="AR32" s="1138"/>
      <c r="AS32" s="1153"/>
      <c r="AT32" s="1137"/>
      <c r="AU32" s="59" t="n">
        <f aca="false">(AS32+AR32)-(U32+T32)</f>
        <v>-45644.6256944445</v>
      </c>
      <c r="AV32" s="61"/>
      <c r="AW32" s="61" t="s">
        <v>1549</v>
      </c>
      <c r="AX32" s="61" t="s">
        <v>578</v>
      </c>
      <c r="AY32" s="61" t="s">
        <v>99</v>
      </c>
      <c r="AZ32" s="43" t="s">
        <v>1550</v>
      </c>
      <c r="BA32" s="61" t="s">
        <v>1551</v>
      </c>
      <c r="BB32" s="1141" t="s">
        <v>1552</v>
      </c>
      <c r="BC32" s="1147" t="s">
        <v>1553</v>
      </c>
      <c r="BD32" s="1202" t="s">
        <v>698</v>
      </c>
      <c r="BE32" s="68" t="s">
        <v>64</v>
      </c>
      <c r="BF32" s="68"/>
      <c r="BR32" s="99"/>
      <c r="BS32" s="99"/>
      <c r="BT32" s="99"/>
      <c r="CC32" s="99"/>
      <c r="CD32" s="99"/>
      <c r="CE32" s="99"/>
      <c r="CF32" s="1064" t="s">
        <v>199</v>
      </c>
      <c r="CG32" s="1064" t="n">
        <v>1</v>
      </c>
      <c r="CH32" s="1068" t="n">
        <f aca="false">CG32/CG33</f>
        <v>0.0833333333333333</v>
      </c>
      <c r="CI32" s="572"/>
      <c r="CJ32" s="478"/>
      <c r="CK32" s="478"/>
      <c r="CL32" s="478"/>
      <c r="CM32" s="478"/>
      <c r="CN32" s="99"/>
      <c r="CO32" s="99"/>
      <c r="CP32" s="99"/>
      <c r="CQ32" s="557"/>
      <c r="CR32" s="557"/>
      <c r="CS32" s="557"/>
      <c r="CT32" s="557"/>
      <c r="CU32" s="565"/>
      <c r="CV32" s="558"/>
      <c r="CW32" s="478"/>
      <c r="CX32" s="478"/>
      <c r="CY32" s="99"/>
      <c r="DA32" s="478"/>
      <c r="DB32" s="478"/>
    </row>
    <row r="33" customFormat="false" ht="15" hidden="false" customHeight="true" outlineLevel="0" collapsed="false">
      <c r="A33" s="324"/>
      <c r="B33" s="1188" t="n">
        <v>31</v>
      </c>
      <c r="C33" s="741" t="n">
        <v>3380</v>
      </c>
      <c r="D33" s="1132" t="n">
        <v>2129692725</v>
      </c>
      <c r="E33" s="764" t="s">
        <v>49</v>
      </c>
      <c r="F33" s="764" t="s">
        <v>65</v>
      </c>
      <c r="G33" s="764" t="s">
        <v>45</v>
      </c>
      <c r="H33" s="764" t="s">
        <v>66</v>
      </c>
      <c r="I33" s="1133" t="n">
        <v>45645.5138888889</v>
      </c>
      <c r="J33" s="764" t="s">
        <v>51</v>
      </c>
      <c r="K33" s="1134" t="s">
        <v>67</v>
      </c>
      <c r="L33" s="1135" t="n">
        <v>45645</v>
      </c>
      <c r="M33" s="1189" t="n">
        <v>0.513888888888889</v>
      </c>
      <c r="N33" s="1137" t="s">
        <v>51</v>
      </c>
      <c r="O33" s="1135" t="n">
        <v>45645</v>
      </c>
      <c r="P33" s="1190" t="n">
        <v>0.513888888888889</v>
      </c>
      <c r="Q33" s="1191"/>
      <c r="R33" s="1146"/>
      <c r="S33" s="1137"/>
      <c r="T33" s="1135" t="n">
        <v>45645</v>
      </c>
      <c r="U33" s="1136" t="n">
        <v>0.519444444444445</v>
      </c>
      <c r="V33" s="1137" t="s">
        <v>51</v>
      </c>
      <c r="W33" s="497" t="n">
        <f aca="false">(U33+T33)-(P33+O33)</f>
        <v>0.00555555555555556</v>
      </c>
      <c r="X33" s="1135" t="n">
        <v>45645</v>
      </c>
      <c r="Y33" s="1146" t="n">
        <v>0.546527777777778</v>
      </c>
      <c r="Z33" s="1137" t="s">
        <v>51</v>
      </c>
      <c r="AA33" s="55" t="n">
        <f aca="false">(Y33+X33)-(U33+T33)</f>
        <v>0.0270833333333333</v>
      </c>
      <c r="AB33" s="1138" t="n">
        <v>45647</v>
      </c>
      <c r="AC33" s="1190" t="n">
        <v>0.479861111111111</v>
      </c>
      <c r="AD33" s="1137" t="s">
        <v>51</v>
      </c>
      <c r="AE33" s="55" t="n">
        <f aca="false">(AC33+AB33)-(Y33+X33)</f>
        <v>1.93333333333333</v>
      </c>
      <c r="AF33" s="1138"/>
      <c r="AG33" s="1153"/>
      <c r="AH33" s="1137"/>
      <c r="AI33" s="54"/>
      <c r="AJ33" s="55" t="n">
        <f aca="false">(AG33+AF33)-(U33+T33)</f>
        <v>-45645.5194444444</v>
      </c>
      <c r="AK33" s="1197"/>
      <c r="AL33" s="560"/>
      <c r="AM33" s="520"/>
      <c r="AN33" s="55" t="n">
        <f aca="false">(AL33+AK33)-(U33+T33)</f>
        <v>-45645.5194444444</v>
      </c>
      <c r="AO33" s="1214" t="n">
        <v>45647</v>
      </c>
      <c r="AP33" s="1136" t="n">
        <v>0.693055555555556</v>
      </c>
      <c r="AQ33" s="1194" t="n">
        <f aca="false">(AP33+AO33)-(U33+T33)</f>
        <v>2.17361111111111</v>
      </c>
      <c r="AR33" s="1138" t="n">
        <v>45647</v>
      </c>
      <c r="AS33" s="1153" t="n">
        <v>0.710416666666667</v>
      </c>
      <c r="AT33" s="1137" t="s">
        <v>51</v>
      </c>
      <c r="AU33" s="59" t="n">
        <f aca="false">(AS33+AR33)-(U33+T33)</f>
        <v>2.19097222222222</v>
      </c>
      <c r="AV33" s="61"/>
      <c r="AW33" s="61"/>
      <c r="AX33" s="61" t="s">
        <v>578</v>
      </c>
      <c r="AY33" s="61" t="s">
        <v>99</v>
      </c>
      <c r="AZ33" s="43" t="s">
        <v>1550</v>
      </c>
      <c r="BA33" s="61" t="s">
        <v>1551</v>
      </c>
      <c r="BB33" s="1141" t="s">
        <v>1554</v>
      </c>
      <c r="BC33" s="1147" t="s">
        <v>1555</v>
      </c>
      <c r="BD33" s="1202" t="s">
        <v>698</v>
      </c>
      <c r="BE33" s="68" t="s">
        <v>64</v>
      </c>
      <c r="BF33" s="68"/>
      <c r="BR33" s="99"/>
      <c r="BS33" s="99"/>
      <c r="BT33" s="99"/>
      <c r="BU33" s="555" t="s">
        <v>228</v>
      </c>
      <c r="BV33" s="542" t="n">
        <v>22</v>
      </c>
      <c r="BW33" s="556" t="n">
        <f aca="false">BV33/51</f>
        <v>0.431372549019608</v>
      </c>
      <c r="BX33" s="557"/>
      <c r="BY33" s="558"/>
      <c r="BZ33" s="558"/>
      <c r="CA33" s="558"/>
      <c r="CB33" s="558"/>
      <c r="CC33" s="99"/>
      <c r="CD33" s="99"/>
      <c r="CE33" s="99"/>
      <c r="CF33" s="1065" t="s">
        <v>139</v>
      </c>
      <c r="CG33" s="1065" t="n">
        <f aca="false">CG30+CG31+CG32</f>
        <v>12</v>
      </c>
      <c r="CH33" s="1222" t="n">
        <f aca="false">1</f>
        <v>1</v>
      </c>
      <c r="CI33" s="559"/>
      <c r="CJ33" s="478"/>
      <c r="CK33" s="478"/>
      <c r="CL33" s="478"/>
      <c r="CM33" s="478"/>
      <c r="CN33" s="99"/>
      <c r="CO33" s="99"/>
      <c r="CP33" s="99"/>
      <c r="CQ33" s="566" t="s">
        <v>189</v>
      </c>
      <c r="CR33" s="1064" t="n">
        <v>0</v>
      </c>
      <c r="CS33" s="556" t="n">
        <f aca="false">CR33/CR36</f>
        <v>0</v>
      </c>
      <c r="CT33" s="557"/>
      <c r="CU33" s="558"/>
      <c r="CV33" s="558"/>
      <c r="CW33" s="478"/>
      <c r="CX33" s="478"/>
      <c r="CY33" s="99"/>
      <c r="DA33" s="478"/>
      <c r="DB33" s="478"/>
    </row>
    <row r="34" customFormat="false" ht="15" hidden="false" customHeight="true" outlineLevel="0" collapsed="false">
      <c r="A34" s="324"/>
      <c r="B34" s="1200" t="n">
        <v>32</v>
      </c>
      <c r="C34" s="757" t="n">
        <v>3381</v>
      </c>
      <c r="D34" s="1132" t="n">
        <v>30361296</v>
      </c>
      <c r="E34" s="764" t="s">
        <v>56</v>
      </c>
      <c r="F34" s="764" t="s">
        <v>44</v>
      </c>
      <c r="G34" s="764" t="s">
        <v>45</v>
      </c>
      <c r="H34" s="764" t="s">
        <v>46</v>
      </c>
      <c r="I34" s="1133" t="n">
        <v>45645.6826388889</v>
      </c>
      <c r="J34" s="764" t="s">
        <v>970</v>
      </c>
      <c r="K34" s="1134" t="s">
        <v>67</v>
      </c>
      <c r="L34" s="1135" t="n">
        <v>45645</v>
      </c>
      <c r="M34" s="1189" t="n">
        <v>0.677083333333333</v>
      </c>
      <c r="N34" s="1137" t="s">
        <v>970</v>
      </c>
      <c r="O34" s="1135" t="n">
        <v>45645</v>
      </c>
      <c r="P34" s="1190" t="n">
        <v>0.182638888888889</v>
      </c>
      <c r="Q34" s="1191" t="n">
        <v>45645</v>
      </c>
      <c r="R34" s="1146" t="n">
        <v>0.256944444444445</v>
      </c>
      <c r="S34" s="1137" t="s">
        <v>970</v>
      </c>
      <c r="T34" s="1135" t="n">
        <v>45645</v>
      </c>
      <c r="U34" s="1136" t="n">
        <v>0.257638888888889</v>
      </c>
      <c r="V34" s="1137" t="s">
        <v>970</v>
      </c>
      <c r="W34" s="497" t="n">
        <f aca="false">(U34+T34)-(P34+O34)</f>
        <v>0.075</v>
      </c>
      <c r="X34" s="1135" t="n">
        <v>45647</v>
      </c>
      <c r="Y34" s="1146" t="n">
        <v>0.566666666666667</v>
      </c>
      <c r="Z34" s="1137" t="s">
        <v>970</v>
      </c>
      <c r="AA34" s="55" t="n">
        <f aca="false">(Y34+X34)-(U34+T34)</f>
        <v>2.30902777777778</v>
      </c>
      <c r="AB34" s="1138"/>
      <c r="AC34" s="1190"/>
      <c r="AD34" s="1157"/>
      <c r="AE34" s="55" t="n">
        <f aca="false">(AC34+AB34)-(Y34+X34)</f>
        <v>-45647.5666666667</v>
      </c>
      <c r="AF34" s="1138"/>
      <c r="AG34" s="1139"/>
      <c r="AH34" s="1157"/>
      <c r="AI34" s="54"/>
      <c r="AJ34" s="55" t="n">
        <f aca="false">(AG34+AF34)-(U34+T34)</f>
        <v>-45645.2576388889</v>
      </c>
      <c r="AK34" s="1197"/>
      <c r="AL34" s="560"/>
      <c r="AM34" s="520"/>
      <c r="AN34" s="55" t="n">
        <f aca="false">(AL34+AK34)-(U34+T34)</f>
        <v>-45645.2576388889</v>
      </c>
      <c r="AO34" s="1214" t="n">
        <v>45647</v>
      </c>
      <c r="AP34" s="1136" t="n">
        <v>0.580555555555556</v>
      </c>
      <c r="AQ34" s="1194" t="n">
        <f aca="false">(AP34+AO34)-(U34+T34)</f>
        <v>2.32291666666667</v>
      </c>
      <c r="AR34" s="1138" t="n">
        <v>45647</v>
      </c>
      <c r="AS34" s="1153" t="n">
        <v>0.622222222222222</v>
      </c>
      <c r="AT34" s="1137" t="s">
        <v>970</v>
      </c>
      <c r="AU34" s="59" t="n">
        <f aca="false">(AS34+AR34)-(U34+T34)</f>
        <v>2.36458333333333</v>
      </c>
      <c r="AV34" s="61"/>
      <c r="AW34" s="61"/>
      <c r="AX34" s="61" t="s">
        <v>578</v>
      </c>
      <c r="AY34" s="61" t="s">
        <v>110</v>
      </c>
      <c r="AZ34" s="61" t="s">
        <v>1460</v>
      </c>
      <c r="BA34" s="61" t="s">
        <v>1461</v>
      </c>
      <c r="BB34" s="1141" t="s">
        <v>1556</v>
      </c>
      <c r="BC34" s="1147" t="s">
        <v>1557</v>
      </c>
      <c r="BD34" s="1202" t="s">
        <v>698</v>
      </c>
      <c r="BE34" s="68" t="s">
        <v>64</v>
      </c>
      <c r="BF34" s="68"/>
      <c r="BR34" s="99"/>
      <c r="BS34" s="99"/>
      <c r="BT34" s="99"/>
      <c r="BU34" s="559"/>
      <c r="BV34" s="559"/>
      <c r="BW34" s="559"/>
      <c r="BX34" s="559"/>
      <c r="BY34" s="558"/>
      <c r="BZ34" s="558"/>
      <c r="CA34" s="558"/>
      <c r="CB34" s="558"/>
      <c r="CC34" s="99"/>
      <c r="CD34" s="99"/>
      <c r="CE34" s="99"/>
      <c r="CF34" s="1064" t="s">
        <v>206</v>
      </c>
      <c r="CG34" s="1064" t="n">
        <v>2</v>
      </c>
      <c r="CH34" s="1068" t="n">
        <f aca="false">CG34/CG38</f>
        <v>0.166666666666667</v>
      </c>
      <c r="CI34" s="559"/>
      <c r="CJ34" s="478"/>
      <c r="CK34" s="478"/>
      <c r="CL34" s="478"/>
      <c r="CM34" s="478"/>
      <c r="CN34" s="99"/>
      <c r="CO34" s="99"/>
      <c r="CP34" s="99"/>
      <c r="CQ34" s="562" t="s">
        <v>193</v>
      </c>
      <c r="CR34" s="1064" t="n">
        <v>11</v>
      </c>
      <c r="CS34" s="556" t="n">
        <f aca="false">CR34/CR36</f>
        <v>0.916666666666667</v>
      </c>
      <c r="CT34" s="572"/>
      <c r="CU34" s="558"/>
      <c r="CV34" s="558"/>
      <c r="CW34" s="478"/>
      <c r="CX34" s="478"/>
      <c r="CY34" s="99"/>
      <c r="DA34" s="478"/>
      <c r="DB34" s="478"/>
    </row>
    <row r="35" customFormat="false" ht="15" hidden="false" customHeight="true" outlineLevel="0" collapsed="false">
      <c r="A35" s="324"/>
      <c r="B35" s="1188" t="n">
        <v>33</v>
      </c>
      <c r="C35" s="757" t="n">
        <v>3386</v>
      </c>
      <c r="D35" s="1132" t="n">
        <v>30360261</v>
      </c>
      <c r="E35" s="764" t="s">
        <v>49</v>
      </c>
      <c r="F35" s="764" t="s">
        <v>65</v>
      </c>
      <c r="G35" s="764" t="s">
        <v>45</v>
      </c>
      <c r="H35" s="764" t="s">
        <v>66</v>
      </c>
      <c r="I35" s="1133" t="n">
        <v>45645.8791666667</v>
      </c>
      <c r="J35" s="764" t="s">
        <v>970</v>
      </c>
      <c r="K35" s="1143" t="s">
        <v>52</v>
      </c>
      <c r="L35" s="1135" t="n">
        <v>45645</v>
      </c>
      <c r="M35" s="1189" t="n">
        <v>0.879166666666667</v>
      </c>
      <c r="N35" s="1137" t="s">
        <v>970</v>
      </c>
      <c r="O35" s="1135" t="n">
        <v>45645</v>
      </c>
      <c r="P35" s="1190" t="n">
        <v>0.879166666666667</v>
      </c>
      <c r="Q35" s="1191"/>
      <c r="R35" s="1146"/>
      <c r="S35" s="1137"/>
      <c r="T35" s="1135" t="n">
        <v>45645</v>
      </c>
      <c r="U35" s="1136" t="n">
        <v>0.884722222222222</v>
      </c>
      <c r="V35" s="1137" t="s">
        <v>970</v>
      </c>
      <c r="W35" s="497" t="n">
        <f aca="false">(U35+T35)-(P35+O35)</f>
        <v>0.00555555555555556</v>
      </c>
      <c r="X35" s="1135"/>
      <c r="Y35" s="1146"/>
      <c r="Z35" s="1137"/>
      <c r="AA35" s="55" t="n">
        <f aca="false">(Y35+X35)-(U35+T35)</f>
        <v>-45645.8847222222</v>
      </c>
      <c r="AB35" s="1138"/>
      <c r="AC35" s="1190"/>
      <c r="AD35" s="1154"/>
      <c r="AE35" s="55" t="n">
        <f aca="false">(AC35+AB35)-(Y35+X35)</f>
        <v>0</v>
      </c>
      <c r="AF35" s="1138"/>
      <c r="AG35" s="1154"/>
      <c r="AH35" s="1154"/>
      <c r="AI35" s="54"/>
      <c r="AJ35" s="55" t="n">
        <f aca="false">(AG35+AF35)-(U35+T35)</f>
        <v>-45645.8847222222</v>
      </c>
      <c r="AK35" s="1197"/>
      <c r="AL35" s="560"/>
      <c r="AM35" s="520"/>
      <c r="AN35" s="55" t="n">
        <f aca="false">(AL35+AK35)-(U35+T35)</f>
        <v>-45645.8847222222</v>
      </c>
      <c r="AO35" s="1214" t="n">
        <v>45645</v>
      </c>
      <c r="AP35" s="1136" t="n">
        <v>0.924305555555556</v>
      </c>
      <c r="AQ35" s="1194" t="n">
        <f aca="false">(AP35+AO35)-(U35+T35)</f>
        <v>0.0395833333333333</v>
      </c>
      <c r="AR35" s="1138" t="n">
        <v>45645</v>
      </c>
      <c r="AS35" s="1153" t="n">
        <v>0.931944444444445</v>
      </c>
      <c r="AT35" s="1137" t="s">
        <v>970</v>
      </c>
      <c r="AU35" s="59" t="n">
        <f aca="false">(AS35+AR35)-(U35+T35)</f>
        <v>0.0472222222222222</v>
      </c>
      <c r="AV35" s="61"/>
      <c r="AW35" s="61"/>
      <c r="AX35" s="61" t="s">
        <v>58</v>
      </c>
      <c r="AY35" s="61" t="s">
        <v>572</v>
      </c>
      <c r="AZ35" s="61" t="s">
        <v>1558</v>
      </c>
      <c r="BA35" s="61" t="s">
        <v>1559</v>
      </c>
      <c r="BB35" s="1141" t="s">
        <v>1560</v>
      </c>
      <c r="BC35" s="1147" t="s">
        <v>1561</v>
      </c>
      <c r="BD35" s="1223" t="s">
        <v>700</v>
      </c>
      <c r="BE35" s="68" t="s">
        <v>156</v>
      </c>
      <c r="BF35" s="68"/>
      <c r="BR35" s="99"/>
      <c r="BS35" s="99"/>
      <c r="BT35" s="99"/>
      <c r="BU35" s="561" t="s">
        <v>52</v>
      </c>
      <c r="BV35" s="539" t="s">
        <v>48</v>
      </c>
      <c r="BW35" s="540" t="s">
        <v>67</v>
      </c>
      <c r="BX35" s="541" t="s">
        <v>138</v>
      </c>
      <c r="BY35" s="558"/>
      <c r="BZ35" s="558"/>
      <c r="CA35" s="558"/>
      <c r="CB35" s="558"/>
      <c r="CC35" s="99"/>
      <c r="CD35" s="99"/>
      <c r="CE35" s="99"/>
      <c r="CF35" s="1064" t="s">
        <v>210</v>
      </c>
      <c r="CG35" s="1064" t="n">
        <v>6</v>
      </c>
      <c r="CH35" s="1068" t="n">
        <f aca="false">CG35/CG38</f>
        <v>0.5</v>
      </c>
      <c r="CI35" s="559"/>
      <c r="CJ35" s="478"/>
      <c r="CK35" s="478"/>
      <c r="CL35" s="478"/>
      <c r="CM35" s="478"/>
      <c r="CN35" s="99"/>
      <c r="CO35" s="99"/>
      <c r="CP35" s="99"/>
      <c r="CQ35" s="562" t="s">
        <v>199</v>
      </c>
      <c r="CR35" s="1064" t="n">
        <v>1</v>
      </c>
      <c r="CS35" s="556" t="n">
        <f aca="false">CR35/CR36</f>
        <v>0.0833333333333333</v>
      </c>
      <c r="CT35" s="572"/>
      <c r="CU35" s="558"/>
      <c r="CV35" s="558"/>
      <c r="CW35" s="478"/>
      <c r="CX35" s="478"/>
      <c r="CY35" s="99"/>
      <c r="DA35" s="478"/>
      <c r="DB35" s="478"/>
    </row>
    <row r="36" customFormat="false" ht="17.25" hidden="false" customHeight="true" outlineLevel="0" collapsed="false">
      <c r="A36" s="324"/>
      <c r="B36" s="1188" t="n">
        <v>34</v>
      </c>
      <c r="C36" s="757" t="n">
        <v>3394</v>
      </c>
      <c r="D36" s="1132" t="n">
        <v>30361449</v>
      </c>
      <c r="E36" s="764" t="s">
        <v>49</v>
      </c>
      <c r="F36" s="764" t="s">
        <v>44</v>
      </c>
      <c r="G36" s="764" t="s">
        <v>45</v>
      </c>
      <c r="H36" s="764" t="s">
        <v>46</v>
      </c>
      <c r="I36" s="1133" t="n">
        <v>45647.5555555556</v>
      </c>
      <c r="J36" s="764" t="s">
        <v>970</v>
      </c>
      <c r="K36" s="1143" t="s">
        <v>52</v>
      </c>
      <c r="L36" s="1135" t="n">
        <v>45647</v>
      </c>
      <c r="M36" s="1189" t="n">
        <v>0.555555555555556</v>
      </c>
      <c r="N36" s="1137" t="s">
        <v>970</v>
      </c>
      <c r="O36" s="1135" t="n">
        <v>45647</v>
      </c>
      <c r="P36" s="1190" t="n">
        <v>0.555555555555556</v>
      </c>
      <c r="Q36" s="1191"/>
      <c r="R36" s="1146"/>
      <c r="S36" s="1137"/>
      <c r="T36" s="1135" t="n">
        <v>45647</v>
      </c>
      <c r="U36" s="1136" t="n">
        <v>0.630555555555556</v>
      </c>
      <c r="V36" s="1137" t="s">
        <v>970</v>
      </c>
      <c r="W36" s="497" t="n">
        <f aca="false">(U36+T36)-(P36+O36)</f>
        <v>0.075</v>
      </c>
      <c r="X36" s="1135"/>
      <c r="Y36" s="1146"/>
      <c r="Z36" s="1137"/>
      <c r="AA36" s="55" t="n">
        <f aca="false">(Y36+X36)-(U36+T36)</f>
        <v>-45647.6305555556</v>
      </c>
      <c r="AB36" s="1138"/>
      <c r="AC36" s="1190"/>
      <c r="AD36" s="1148"/>
      <c r="AE36" s="55" t="n">
        <f aca="false">(AC36+AB36)-(Y36+X36)</f>
        <v>0</v>
      </c>
      <c r="AF36" s="1138"/>
      <c r="AG36" s="1154"/>
      <c r="AH36" s="1154"/>
      <c r="AI36" s="54"/>
      <c r="AJ36" s="55" t="n">
        <f aca="false">(AG36+AF36)-(U36+T36)</f>
        <v>-45647.6305555556</v>
      </c>
      <c r="AK36" s="1197"/>
      <c r="AL36" s="560"/>
      <c r="AM36" s="520"/>
      <c r="AN36" s="55" t="n">
        <f aca="false">(AL36+AK36)-(U36+T36)</f>
        <v>-45647.6305555556</v>
      </c>
      <c r="AO36" s="1214" t="n">
        <v>45647</v>
      </c>
      <c r="AP36" s="1136" t="n">
        <v>0.74375</v>
      </c>
      <c r="AQ36" s="1194" t="n">
        <f aca="false">(AP36+AO36)-(U36+T36)</f>
        <v>0.113194444444444</v>
      </c>
      <c r="AR36" s="1138" t="n">
        <v>45647</v>
      </c>
      <c r="AS36" s="1153" t="n">
        <v>0.819444444444445</v>
      </c>
      <c r="AT36" s="1137" t="s">
        <v>970</v>
      </c>
      <c r="AU36" s="59" t="n">
        <f aca="false">(AS36+AR36)-(U36+T36)</f>
        <v>0.188888888888889</v>
      </c>
      <c r="AV36" s="61"/>
      <c r="AW36" s="61"/>
      <c r="AX36" s="61" t="s">
        <v>58</v>
      </c>
      <c r="AY36" s="61" t="s">
        <v>572</v>
      </c>
      <c r="AZ36" s="43" t="s">
        <v>1487</v>
      </c>
      <c r="BA36" s="61" t="s">
        <v>1562</v>
      </c>
      <c r="BB36" s="1141" t="s">
        <v>1563</v>
      </c>
      <c r="BC36" s="1147" t="s">
        <v>1564</v>
      </c>
      <c r="BD36" s="1198" t="s">
        <v>702</v>
      </c>
      <c r="BE36" s="68" t="s">
        <v>64</v>
      </c>
      <c r="BF36" s="68"/>
      <c r="BR36" s="99"/>
      <c r="BS36" s="99"/>
      <c r="BT36" s="99"/>
      <c r="BU36" s="562" t="n">
        <f aca="false">BX31</f>
        <v>13</v>
      </c>
      <c r="BV36" s="563" t="n">
        <f aca="false">BY31</f>
        <v>3</v>
      </c>
      <c r="BW36" s="563" t="n">
        <f aca="false">BZ31</f>
        <v>3</v>
      </c>
      <c r="BX36" s="563" t="n">
        <f aca="false">CA31</f>
        <v>3</v>
      </c>
      <c r="BY36" s="558"/>
      <c r="BZ36" s="558"/>
      <c r="CA36" s="558"/>
      <c r="CB36" s="558"/>
      <c r="CC36" s="99"/>
      <c r="CD36" s="99"/>
      <c r="CE36" s="99"/>
      <c r="CF36" s="1064" t="s">
        <v>214</v>
      </c>
      <c r="CG36" s="1064" t="n">
        <v>3</v>
      </c>
      <c r="CH36" s="1068" t="n">
        <f aca="false">CG36/CG38</f>
        <v>0.25</v>
      </c>
      <c r="CI36" s="559"/>
      <c r="CJ36" s="478"/>
      <c r="CK36" s="478"/>
      <c r="CL36" s="478"/>
      <c r="CM36" s="478"/>
      <c r="CN36" s="99"/>
      <c r="CO36" s="99"/>
      <c r="CP36" s="99"/>
      <c r="CQ36" s="573" t="s">
        <v>139</v>
      </c>
      <c r="CR36" s="574" t="n">
        <f aca="false">CR33+CR34+CR35</f>
        <v>12</v>
      </c>
      <c r="CS36" s="575" t="n">
        <f aca="false">SUM(CS33:CS35)</f>
        <v>1</v>
      </c>
      <c r="CT36" s="559"/>
      <c r="CU36" s="558"/>
      <c r="CV36" s="558"/>
      <c r="CW36" s="478"/>
      <c r="CX36" s="478"/>
      <c r="CY36" s="99"/>
      <c r="CZ36" s="478"/>
      <c r="DA36" s="478"/>
      <c r="DB36" s="478"/>
    </row>
    <row r="37" customFormat="false" ht="15" hidden="false" customHeight="true" outlineLevel="0" collapsed="false">
      <c r="A37" s="324"/>
      <c r="B37" s="1188" t="n">
        <v>35</v>
      </c>
      <c r="C37" s="770" t="n">
        <v>3395</v>
      </c>
      <c r="D37" s="1132" t="n">
        <v>2438936532</v>
      </c>
      <c r="E37" s="764" t="s">
        <v>49</v>
      </c>
      <c r="F37" s="764" t="s">
        <v>69</v>
      </c>
      <c r="G37" s="764" t="s">
        <v>80</v>
      </c>
      <c r="H37" s="764" t="s">
        <v>1476</v>
      </c>
      <c r="I37" s="1133" t="n">
        <v>45647.5861111111</v>
      </c>
      <c r="J37" s="764" t="s">
        <v>970</v>
      </c>
      <c r="K37" s="1143" t="s">
        <v>52</v>
      </c>
      <c r="L37" s="1135" t="n">
        <v>45647</v>
      </c>
      <c r="M37" s="1189" t="n">
        <v>0.586111111111111</v>
      </c>
      <c r="N37" s="1137" t="s">
        <v>970</v>
      </c>
      <c r="O37" s="1135" t="n">
        <v>45647</v>
      </c>
      <c r="P37" s="1190" t="n">
        <v>0.586111111111111</v>
      </c>
      <c r="Q37" s="1191"/>
      <c r="R37" s="1146"/>
      <c r="S37" s="1137"/>
      <c r="T37" s="1135" t="n">
        <v>45647</v>
      </c>
      <c r="U37" s="1136" t="n">
        <v>0.643055555555556</v>
      </c>
      <c r="V37" s="1137" t="s">
        <v>970</v>
      </c>
      <c r="W37" s="497" t="n">
        <f aca="false">(U37+T37)-(P37+O37)</f>
        <v>0.0569444444444444</v>
      </c>
      <c r="X37" s="1135" t="n">
        <v>45648</v>
      </c>
      <c r="Y37" s="1146" t="n">
        <v>0.557638888888889</v>
      </c>
      <c r="Z37" s="1137" t="s">
        <v>970</v>
      </c>
      <c r="AA37" s="55" t="n">
        <f aca="false">(Y37+X37)-(U37+T37)</f>
        <v>0.914583333333333</v>
      </c>
      <c r="AB37" s="1138"/>
      <c r="AC37" s="1190"/>
      <c r="AD37" s="1157"/>
      <c r="AE37" s="55" t="n">
        <f aca="false">(AC37+AB37)-(Y37+X37)</f>
        <v>-45648.5576388889</v>
      </c>
      <c r="AF37" s="1138"/>
      <c r="AG37" s="1153"/>
      <c r="AH37" s="1137"/>
      <c r="AI37" s="54"/>
      <c r="AJ37" s="55" t="n">
        <f aca="false">(AG37+AF37)-(U37+T37)</f>
        <v>-45647.6430555556</v>
      </c>
      <c r="AK37" s="1197"/>
      <c r="AL37" s="560"/>
      <c r="AM37" s="520"/>
      <c r="AN37" s="55" t="n">
        <f aca="false">(AL37+AK37)-(U37+T37)</f>
        <v>-45647.6430555556</v>
      </c>
      <c r="AO37" s="1138" t="n">
        <v>45648</v>
      </c>
      <c r="AP37" s="1136" t="n">
        <v>0.561805555555556</v>
      </c>
      <c r="AQ37" s="1194" t="n">
        <f aca="false">(AP37+AO37)-(U37+T37)</f>
        <v>0.91875</v>
      </c>
      <c r="AR37" s="1138" t="n">
        <v>45648</v>
      </c>
      <c r="AS37" s="1153" t="n">
        <v>0.561805555555556</v>
      </c>
      <c r="AT37" s="1137" t="s">
        <v>970</v>
      </c>
      <c r="AU37" s="59" t="n">
        <f aca="false">(AS37+AR37)-(U37+T37)</f>
        <v>0.91875</v>
      </c>
      <c r="AV37" s="61"/>
      <c r="AW37" s="61"/>
      <c r="AX37" s="61" t="s">
        <v>58</v>
      </c>
      <c r="AY37" s="61" t="s">
        <v>572</v>
      </c>
      <c r="AZ37" s="61" t="s">
        <v>1565</v>
      </c>
      <c r="BA37" s="61" t="s">
        <v>1566</v>
      </c>
      <c r="BB37" s="1141" t="s">
        <v>1567</v>
      </c>
      <c r="BC37" s="1147" t="s">
        <v>1568</v>
      </c>
      <c r="BD37" s="1202" t="s">
        <v>698</v>
      </c>
      <c r="BE37" s="68" t="s">
        <v>64</v>
      </c>
      <c r="BF37" s="68"/>
      <c r="BR37" s="99"/>
      <c r="BS37" s="99"/>
      <c r="BT37" s="99"/>
      <c r="BU37" s="564" t="n">
        <f aca="false">BU36/BV33</f>
        <v>0.590909090909091</v>
      </c>
      <c r="BV37" s="564" t="n">
        <f aca="false">BV36/BV33</f>
        <v>0.136363636363636</v>
      </c>
      <c r="BW37" s="564" t="n">
        <f aca="false">BW36/BV33</f>
        <v>0.136363636363636</v>
      </c>
      <c r="BX37" s="564" t="n">
        <f aca="false">BX36/BV33</f>
        <v>0.136363636363636</v>
      </c>
      <c r="BY37" s="558"/>
      <c r="BZ37" s="558"/>
      <c r="CA37" s="558"/>
      <c r="CB37" s="558"/>
      <c r="CC37" s="99"/>
      <c r="CD37" s="99"/>
      <c r="CE37" s="99"/>
      <c r="CF37" s="1064" t="s">
        <v>218</v>
      </c>
      <c r="CG37" s="1064" t="n">
        <v>1</v>
      </c>
      <c r="CH37" s="1068" t="n">
        <f aca="false">CG37/CG38</f>
        <v>0.0833333333333333</v>
      </c>
      <c r="CI37" s="99"/>
      <c r="CJ37" s="478"/>
      <c r="CK37" s="478"/>
      <c r="CL37" s="478"/>
      <c r="CM37" s="478"/>
      <c r="CN37" s="99"/>
      <c r="CO37" s="99"/>
      <c r="CP37" s="99"/>
      <c r="CQ37" s="1064" t="s">
        <v>206</v>
      </c>
      <c r="CR37" s="1064" t="n">
        <v>8</v>
      </c>
      <c r="CS37" s="1068" t="n">
        <f aca="false">CR37/CR41</f>
        <v>0.666666666666667</v>
      </c>
      <c r="CT37" s="559"/>
      <c r="CU37" s="558"/>
      <c r="CV37" s="558"/>
      <c r="CW37" s="478"/>
      <c r="CX37" s="478"/>
      <c r="CY37" s="99"/>
      <c r="DA37" s="478"/>
      <c r="DB37" s="478"/>
    </row>
    <row r="38" customFormat="false" ht="15" hidden="false" customHeight="true" outlineLevel="0" collapsed="false">
      <c r="A38" s="324"/>
      <c r="B38" s="1188" t="n">
        <v>36</v>
      </c>
      <c r="C38" s="741" t="n">
        <v>3396</v>
      </c>
      <c r="D38" s="1132" t="n">
        <v>30360301</v>
      </c>
      <c r="E38" s="764" t="s">
        <v>53</v>
      </c>
      <c r="F38" s="764" t="s">
        <v>44</v>
      </c>
      <c r="G38" s="764" t="s">
        <v>45</v>
      </c>
      <c r="H38" s="764" t="s">
        <v>46</v>
      </c>
      <c r="I38" s="1133" t="n">
        <v>45647.7527777778</v>
      </c>
      <c r="J38" s="764" t="s">
        <v>970</v>
      </c>
      <c r="K38" s="1145" t="s">
        <v>71</v>
      </c>
      <c r="L38" s="1135" t="n">
        <v>45647</v>
      </c>
      <c r="M38" s="1189" t="n">
        <v>0.682638888888889</v>
      </c>
      <c r="N38" s="1137" t="s">
        <v>970</v>
      </c>
      <c r="O38" s="1135" t="n">
        <v>45647</v>
      </c>
      <c r="P38" s="1190" t="n">
        <v>0.752777777777778</v>
      </c>
      <c r="Q38" s="1191" t="n">
        <v>45650</v>
      </c>
      <c r="R38" s="1146" t="n">
        <v>0.561805555555556</v>
      </c>
      <c r="S38" s="1137" t="s">
        <v>51</v>
      </c>
      <c r="T38" s="1135" t="n">
        <v>45650</v>
      </c>
      <c r="U38" s="1136" t="n">
        <v>0.5625</v>
      </c>
      <c r="V38" s="1137" t="s">
        <v>51</v>
      </c>
      <c r="W38" s="497" t="n">
        <f aca="false">(U38+T38)-(P38+O38)</f>
        <v>2.80972222222222</v>
      </c>
      <c r="X38" s="1135" t="n">
        <v>45651</v>
      </c>
      <c r="Y38" s="1146" t="n">
        <v>0.595833333333333</v>
      </c>
      <c r="Z38" s="1137" t="s">
        <v>51</v>
      </c>
      <c r="AA38" s="55" t="n">
        <f aca="false">(Y38+X38)-(U38+T38)</f>
        <v>1.03333333333333</v>
      </c>
      <c r="AB38" s="1138" t="n">
        <v>45652</v>
      </c>
      <c r="AC38" s="1190" t="n">
        <v>0.370833333333333</v>
      </c>
      <c r="AD38" s="1137" t="s">
        <v>51</v>
      </c>
      <c r="AE38" s="55" t="n">
        <f aca="false">(AC38+AB38)-(Y38+X38)</f>
        <v>0.775</v>
      </c>
      <c r="AF38" s="1138"/>
      <c r="AG38" s="1139"/>
      <c r="AH38" s="1157"/>
      <c r="AI38" s="54"/>
      <c r="AJ38" s="55" t="n">
        <f aca="false">(AG38+AF38)-(U38+T38)</f>
        <v>-45650.5625</v>
      </c>
      <c r="AK38" s="1197"/>
      <c r="AL38" s="560"/>
      <c r="AM38" s="520"/>
      <c r="AN38" s="55" t="n">
        <f aca="false">(AL38+AK38)-(U38+T38)</f>
        <v>-45650.5625</v>
      </c>
      <c r="AO38" s="1214" t="n">
        <v>45653</v>
      </c>
      <c r="AP38" s="1136" t="n">
        <v>0.697222222222222</v>
      </c>
      <c r="AQ38" s="1194" t="n">
        <f aca="false">(AP38+AO38)-(U38+T38)</f>
        <v>3.13472222222222</v>
      </c>
      <c r="AR38" s="1138" t="n">
        <v>45656</v>
      </c>
      <c r="AS38" s="1153" t="n">
        <v>0.536111111111111</v>
      </c>
      <c r="AT38" s="1137" t="s">
        <v>51</v>
      </c>
      <c r="AU38" s="59" t="n">
        <f aca="false">(AS38+AR38)-(U38+T38)</f>
        <v>5.97361111111111</v>
      </c>
      <c r="AV38" s="61"/>
      <c r="AW38" s="61"/>
      <c r="AX38" s="61" t="s">
        <v>578</v>
      </c>
      <c r="AY38" s="61" t="s">
        <v>110</v>
      </c>
      <c r="AZ38" s="61" t="s">
        <v>1460</v>
      </c>
      <c r="BA38" s="61" t="s">
        <v>1461</v>
      </c>
      <c r="BB38" s="1141" t="s">
        <v>1569</v>
      </c>
      <c r="BC38" s="1147" t="s">
        <v>1570</v>
      </c>
      <c r="BD38" s="1195" t="s">
        <v>700</v>
      </c>
      <c r="BE38" s="68" t="s">
        <v>64</v>
      </c>
      <c r="BF38" s="68"/>
      <c r="BR38" s="99"/>
      <c r="BS38" s="99"/>
      <c r="BT38" s="99"/>
      <c r="BU38" s="557"/>
      <c r="BV38" s="557"/>
      <c r="BW38" s="557"/>
      <c r="BX38" s="557"/>
      <c r="BY38" s="565"/>
      <c r="BZ38" s="558"/>
      <c r="CA38" s="558"/>
      <c r="CB38" s="558"/>
      <c r="CC38" s="99"/>
      <c r="CD38" s="99"/>
      <c r="CE38" s="99"/>
      <c r="CF38" s="1065" t="s">
        <v>139</v>
      </c>
      <c r="CG38" s="1065" t="n">
        <f aca="false">CG34+CG35+CG36+CG37</f>
        <v>12</v>
      </c>
      <c r="CH38" s="1222" t="n">
        <f aca="false">1</f>
        <v>1</v>
      </c>
      <c r="CI38" s="99"/>
      <c r="CJ38" s="478"/>
      <c r="CK38" s="478"/>
      <c r="CL38" s="478"/>
      <c r="CM38" s="478"/>
      <c r="CN38" s="99"/>
      <c r="CO38" s="99"/>
      <c r="CP38" s="99"/>
      <c r="CQ38" s="1064" t="s">
        <v>210</v>
      </c>
      <c r="CR38" s="1064" t="n">
        <v>4</v>
      </c>
      <c r="CS38" s="1068" t="n">
        <f aca="false">CR38/CR41</f>
        <v>0.333333333333333</v>
      </c>
      <c r="CT38" s="559"/>
      <c r="CU38" s="558"/>
      <c r="CV38" s="558"/>
      <c r="CW38" s="478"/>
      <c r="CX38" s="478"/>
      <c r="CY38" s="99"/>
      <c r="CZ38" s="478"/>
      <c r="DA38" s="478"/>
      <c r="DB38" s="478"/>
    </row>
    <row r="39" customFormat="false" ht="15" hidden="false" customHeight="true" outlineLevel="0" collapsed="false">
      <c r="A39" s="324"/>
      <c r="B39" s="1188" t="n">
        <v>37</v>
      </c>
      <c r="C39" s="770" t="n">
        <v>3400</v>
      </c>
      <c r="D39" s="1132" t="n">
        <v>30249724</v>
      </c>
      <c r="E39" s="764" t="s">
        <v>49</v>
      </c>
      <c r="F39" s="764" t="s">
        <v>44</v>
      </c>
      <c r="G39" s="764" t="s">
        <v>54</v>
      </c>
      <c r="H39" s="764" t="s">
        <v>354</v>
      </c>
      <c r="I39" s="1133" t="n">
        <v>45648.5472222222</v>
      </c>
      <c r="J39" s="764" t="s">
        <v>51</v>
      </c>
      <c r="K39" s="1143" t="s">
        <v>52</v>
      </c>
      <c r="L39" s="1135" t="n">
        <v>45648</v>
      </c>
      <c r="M39" s="1189" t="n">
        <v>0.547222222222222</v>
      </c>
      <c r="N39" s="1157" t="s">
        <v>51</v>
      </c>
      <c r="O39" s="1135" t="n">
        <v>45648</v>
      </c>
      <c r="P39" s="1190" t="n">
        <v>0.547222222222222</v>
      </c>
      <c r="Q39" s="1191"/>
      <c r="R39" s="1146"/>
      <c r="S39" s="1137"/>
      <c r="T39" s="1135" t="n">
        <v>45648</v>
      </c>
      <c r="U39" s="1136" t="n">
        <v>0.613888888888889</v>
      </c>
      <c r="V39" s="1157" t="s">
        <v>51</v>
      </c>
      <c r="W39" s="497" t="n">
        <f aca="false">(U39+T39)-(P39+O39)</f>
        <v>0.0666666666666667</v>
      </c>
      <c r="X39" s="1135" t="n">
        <v>45648</v>
      </c>
      <c r="Y39" s="1146" t="n">
        <v>0.698611111111111</v>
      </c>
      <c r="Z39" s="1137" t="s">
        <v>51</v>
      </c>
      <c r="AA39" s="55" t="n">
        <f aca="false">(Y39+X39)-(U39+T39)</f>
        <v>0.0847222222222222</v>
      </c>
      <c r="AB39" s="1138" t="n">
        <v>45649</v>
      </c>
      <c r="AC39" s="1190" t="n">
        <v>0.951388888888889</v>
      </c>
      <c r="AD39" s="1157" t="s">
        <v>51</v>
      </c>
      <c r="AE39" s="55" t="n">
        <f aca="false">(AC39+AB39)-(Y39+X39)</f>
        <v>1.25277777777778</v>
      </c>
      <c r="AF39" s="1138"/>
      <c r="AG39" s="1139"/>
      <c r="AH39" s="1137"/>
      <c r="AI39" s="54"/>
      <c r="AJ39" s="55" t="n">
        <f aca="false">(AG39+AF39)-(U39+T39)</f>
        <v>-45648.6138888889</v>
      </c>
      <c r="AK39" s="1197"/>
      <c r="AL39" s="560"/>
      <c r="AM39" s="520"/>
      <c r="AN39" s="55" t="n">
        <f aca="false">(AL39+AK39)-(U39+T39)</f>
        <v>-45648.6138888889</v>
      </c>
      <c r="AO39" s="1214" t="n">
        <v>45649</v>
      </c>
      <c r="AP39" s="1136" t="n">
        <v>0.497916666666667</v>
      </c>
      <c r="AQ39" s="1194" t="n">
        <f aca="false">(AP39+AO39)-(U39+T39)</f>
        <v>0.884027777777778</v>
      </c>
      <c r="AR39" s="1138" t="n">
        <v>45649</v>
      </c>
      <c r="AS39" s="1153" t="n">
        <v>0.54375</v>
      </c>
      <c r="AT39" s="1137" t="s">
        <v>51</v>
      </c>
      <c r="AU39" s="59" t="n">
        <f aca="false">(AS39+AR39)-(U39+T39)</f>
        <v>0.929861111111111</v>
      </c>
      <c r="AV39" s="61"/>
      <c r="AW39" s="61" t="s">
        <v>1356</v>
      </c>
      <c r="AX39" s="61" t="s">
        <v>58</v>
      </c>
      <c r="AY39" s="61" t="s">
        <v>572</v>
      </c>
      <c r="AZ39" s="61" t="s">
        <v>1496</v>
      </c>
      <c r="BA39" s="61" t="s">
        <v>1571</v>
      </c>
      <c r="BB39" s="1141" t="s">
        <v>1572</v>
      </c>
      <c r="BC39" s="1147" t="s">
        <v>1573</v>
      </c>
      <c r="BD39" s="1202" t="s">
        <v>698</v>
      </c>
      <c r="BE39" s="68" t="s">
        <v>64</v>
      </c>
      <c r="BF39" s="68"/>
      <c r="BR39" s="99"/>
      <c r="BS39" s="99"/>
      <c r="BT39" s="99"/>
      <c r="BU39" s="1064" t="s">
        <v>189</v>
      </c>
      <c r="BV39" s="1064" t="n">
        <v>4</v>
      </c>
      <c r="BW39" s="1068" t="n">
        <f aca="false">BV39/BV42</f>
        <v>0.181818181818182</v>
      </c>
      <c r="BX39" s="557"/>
      <c r="BY39" s="558"/>
      <c r="BZ39" s="558"/>
      <c r="CA39" s="558"/>
      <c r="CB39" s="558"/>
      <c r="CC39" s="99"/>
      <c r="CD39" s="99"/>
      <c r="CE39" s="99"/>
      <c r="CF39" s="99"/>
      <c r="CG39" s="99"/>
      <c r="CH39" s="99"/>
      <c r="CI39" s="99"/>
      <c r="CJ39" s="478"/>
      <c r="CK39" s="478"/>
      <c r="CL39" s="478"/>
      <c r="CM39" s="478"/>
      <c r="CN39" s="99"/>
      <c r="CO39" s="99"/>
      <c r="CP39" s="99"/>
      <c r="CQ39" s="1064" t="s">
        <v>214</v>
      </c>
      <c r="CR39" s="1064" t="n">
        <v>0</v>
      </c>
      <c r="CS39" s="1068" t="n">
        <f aca="false">CR39/CR41</f>
        <v>0</v>
      </c>
      <c r="CT39" s="559"/>
      <c r="CU39" s="558"/>
      <c r="CV39" s="558"/>
      <c r="CW39" s="478"/>
      <c r="CX39" s="478"/>
      <c r="CY39" s="99"/>
      <c r="CZ39" s="478"/>
      <c r="DA39" s="478"/>
      <c r="DB39" s="478"/>
    </row>
    <row r="40" customFormat="false" ht="15" hidden="false" customHeight="true" outlineLevel="0" collapsed="false">
      <c r="A40" s="324"/>
      <c r="B40" s="1188" t="n">
        <v>38</v>
      </c>
      <c r="C40" s="770" t="n">
        <v>3401</v>
      </c>
      <c r="D40" s="1132" t="n">
        <v>30361108</v>
      </c>
      <c r="E40" s="764" t="s">
        <v>49</v>
      </c>
      <c r="F40" s="764" t="s">
        <v>44</v>
      </c>
      <c r="G40" s="764" t="s">
        <v>45</v>
      </c>
      <c r="H40" s="764" t="s">
        <v>50</v>
      </c>
      <c r="I40" s="1133" t="n">
        <v>45648.6986111111</v>
      </c>
      <c r="J40" s="764" t="s">
        <v>51</v>
      </c>
      <c r="K40" s="1143" t="s">
        <v>52</v>
      </c>
      <c r="L40" s="1135" t="n">
        <v>45648</v>
      </c>
      <c r="M40" s="1189" t="n">
        <v>0.698611111111111</v>
      </c>
      <c r="N40" s="1157" t="s">
        <v>51</v>
      </c>
      <c r="O40" s="1135" t="n">
        <v>45648</v>
      </c>
      <c r="P40" s="1190" t="n">
        <v>0.698611111111111</v>
      </c>
      <c r="Q40" s="1191"/>
      <c r="R40" s="1146"/>
      <c r="S40" s="1137"/>
      <c r="T40" s="1135" t="n">
        <v>45648</v>
      </c>
      <c r="U40" s="1136" t="n">
        <v>0.714583333333333</v>
      </c>
      <c r="V40" s="1157" t="s">
        <v>51</v>
      </c>
      <c r="W40" s="497" t="n">
        <f aca="false">(U40+T40)-(P40+O40)</f>
        <v>0.0159722222222222</v>
      </c>
      <c r="X40" s="1135"/>
      <c r="Y40" s="1146"/>
      <c r="Z40" s="1137"/>
      <c r="AA40" s="55" t="n">
        <f aca="false">(Y40+X40)-(U40+T40)</f>
        <v>-45648.7145833333</v>
      </c>
      <c r="AB40" s="1138"/>
      <c r="AC40" s="1190"/>
      <c r="AD40" s="1154"/>
      <c r="AE40" s="55" t="n">
        <f aca="false">(AC40+AB40)-(Y40+X40)</f>
        <v>0</v>
      </c>
      <c r="AF40" s="1138"/>
      <c r="AG40" s="1154"/>
      <c r="AH40" s="1154"/>
      <c r="AI40" s="54"/>
      <c r="AJ40" s="55" t="n">
        <f aca="false">(AG40+AF40)-(U40+T40)</f>
        <v>-45648.7145833333</v>
      </c>
      <c r="AK40" s="1197"/>
      <c r="AL40" s="560"/>
      <c r="AM40" s="520"/>
      <c r="AN40" s="55" t="n">
        <f aca="false">(AL40+AK40)-(U40+T40)</f>
        <v>-45648.7145833333</v>
      </c>
      <c r="AO40" s="1214" t="n">
        <v>45648</v>
      </c>
      <c r="AP40" s="1136" t="n">
        <v>0.869444444444445</v>
      </c>
      <c r="AQ40" s="1194" t="n">
        <f aca="false">(AP40+AO40)-(U40+T40)</f>
        <v>0.154861111111111</v>
      </c>
      <c r="AR40" s="1138" t="n">
        <v>45649</v>
      </c>
      <c r="AS40" s="1153" t="n">
        <v>0.451388888888889</v>
      </c>
      <c r="AT40" s="1137" t="s">
        <v>51</v>
      </c>
      <c r="AU40" s="59" t="n">
        <f aca="false">(AS40+AR40)-(U40+T40)</f>
        <v>0.736805555555556</v>
      </c>
      <c r="AV40" s="61"/>
      <c r="AW40" s="61"/>
      <c r="AX40" s="61" t="s">
        <v>58</v>
      </c>
      <c r="AY40" s="61" t="s">
        <v>572</v>
      </c>
      <c r="AZ40" s="61" t="s">
        <v>1496</v>
      </c>
      <c r="BA40" s="61" t="s">
        <v>1571</v>
      </c>
      <c r="BB40" s="1141" t="s">
        <v>1574</v>
      </c>
      <c r="BC40" s="1147" t="s">
        <v>1575</v>
      </c>
      <c r="BD40" s="1202" t="s">
        <v>698</v>
      </c>
      <c r="BE40" s="68" t="s">
        <v>64</v>
      </c>
      <c r="BF40" s="68"/>
      <c r="BR40" s="99"/>
      <c r="BS40" s="99"/>
      <c r="BT40" s="99"/>
      <c r="BU40" s="1064" t="s">
        <v>193</v>
      </c>
      <c r="BV40" s="1064" t="n">
        <v>12</v>
      </c>
      <c r="BW40" s="1068" t="n">
        <f aca="false">BV40/BV42</f>
        <v>0.545454545454545</v>
      </c>
      <c r="BX40" s="572"/>
      <c r="BY40" s="558"/>
      <c r="BZ40" s="558"/>
      <c r="CA40" s="558"/>
      <c r="CB40" s="558"/>
      <c r="CC40" s="99"/>
      <c r="CD40" s="99"/>
      <c r="CE40" s="99"/>
      <c r="CF40" s="99"/>
      <c r="CG40" s="99"/>
      <c r="CH40" s="99"/>
      <c r="CI40" s="99"/>
      <c r="CJ40" s="478"/>
      <c r="CK40" s="478"/>
      <c r="CL40" s="478"/>
      <c r="CM40" s="478"/>
      <c r="CN40" s="99"/>
      <c r="CO40" s="99"/>
      <c r="CP40" s="99"/>
      <c r="CQ40" s="1064" t="s">
        <v>218</v>
      </c>
      <c r="CR40" s="1064" t="n">
        <v>0</v>
      </c>
      <c r="CS40" s="1068" t="n">
        <f aca="false">CR40/CR41</f>
        <v>0</v>
      </c>
      <c r="CT40" s="99"/>
      <c r="CU40" s="99"/>
      <c r="CV40" s="99"/>
      <c r="CW40" s="478"/>
      <c r="CX40" s="478"/>
      <c r="CY40" s="99"/>
      <c r="CZ40" s="478"/>
      <c r="DA40" s="478"/>
      <c r="DB40" s="478"/>
    </row>
    <row r="41" customFormat="false" ht="15" hidden="false" customHeight="true" outlineLevel="0" collapsed="false">
      <c r="A41" s="324"/>
      <c r="B41" s="1200" t="n">
        <v>39</v>
      </c>
      <c r="C41" s="757" t="n">
        <v>3404</v>
      </c>
      <c r="D41" s="1132" t="n">
        <v>1494337</v>
      </c>
      <c r="E41" s="764" t="s">
        <v>49</v>
      </c>
      <c r="F41" s="764" t="s">
        <v>44</v>
      </c>
      <c r="G41" s="764" t="s">
        <v>54</v>
      </c>
      <c r="H41" s="764" t="s">
        <v>1089</v>
      </c>
      <c r="I41" s="1133" t="n">
        <v>45649.5618055556</v>
      </c>
      <c r="J41" s="764" t="s">
        <v>970</v>
      </c>
      <c r="K41" s="1143" t="s">
        <v>52</v>
      </c>
      <c r="L41" s="1135" t="n">
        <v>45649</v>
      </c>
      <c r="M41" s="1189" t="n">
        <v>0.561805555555556</v>
      </c>
      <c r="N41" s="1137" t="s">
        <v>970</v>
      </c>
      <c r="O41" s="1135" t="n">
        <v>45649</v>
      </c>
      <c r="P41" s="1190" t="n">
        <v>0.561805555555556</v>
      </c>
      <c r="Q41" s="1191"/>
      <c r="R41" s="1146"/>
      <c r="S41" s="1137"/>
      <c r="T41" s="1135" t="n">
        <v>45649</v>
      </c>
      <c r="U41" s="1136" t="n">
        <v>0.570833333333333</v>
      </c>
      <c r="V41" s="1137" t="s">
        <v>970</v>
      </c>
      <c r="W41" s="497" t="n">
        <f aca="false">(U41+T41)-(P41+O41)</f>
        <v>0.00902777777777778</v>
      </c>
      <c r="X41" s="1135"/>
      <c r="Y41" s="1146"/>
      <c r="Z41" s="1137"/>
      <c r="AA41" s="55" t="n">
        <f aca="false">(Y41+X41)-(U41+T41)</f>
        <v>-45649.5708333333</v>
      </c>
      <c r="AB41" s="1138"/>
      <c r="AC41" s="1190"/>
      <c r="AD41" s="1154"/>
      <c r="AE41" s="55" t="n">
        <f aca="false">(AC41+AB41)-(Y41+X41)</f>
        <v>0</v>
      </c>
      <c r="AF41" s="1138"/>
      <c r="AG41" s="1154"/>
      <c r="AH41" s="1154"/>
      <c r="AI41" s="54"/>
      <c r="AJ41" s="55" t="n">
        <f aca="false">(AG41+AF41)-(U41+T41)</f>
        <v>-45649.5708333333</v>
      </c>
      <c r="AK41" s="1197"/>
      <c r="AL41" s="560"/>
      <c r="AM41" s="520"/>
      <c r="AN41" s="55" t="n">
        <f aca="false">(AL41+AK41)-(U41+T41)</f>
        <v>-45649.5708333333</v>
      </c>
      <c r="AO41" s="1214" t="n">
        <v>45649</v>
      </c>
      <c r="AP41" s="1136" t="n">
        <v>0.794444444444444</v>
      </c>
      <c r="AQ41" s="1194" t="n">
        <f aca="false">(AP41+AO41)-(U41+T41)</f>
        <v>0.223611111111111</v>
      </c>
      <c r="AR41" s="1138" t="n">
        <v>45649</v>
      </c>
      <c r="AS41" s="1153" t="n">
        <v>0.871527777777778</v>
      </c>
      <c r="AT41" s="1137" t="s">
        <v>970</v>
      </c>
      <c r="AU41" s="59" t="n">
        <f aca="false">(AS41+AR41)-(U41+T41)</f>
        <v>0.300694444444444</v>
      </c>
      <c r="AV41" s="61"/>
      <c r="AW41" s="61" t="s">
        <v>1232</v>
      </c>
      <c r="AX41" s="61" t="s">
        <v>578</v>
      </c>
      <c r="AY41" s="61" t="s">
        <v>110</v>
      </c>
      <c r="AZ41" s="61" t="s">
        <v>1460</v>
      </c>
      <c r="BA41" s="61" t="s">
        <v>1461</v>
      </c>
      <c r="BB41" s="1141" t="s">
        <v>1576</v>
      </c>
      <c r="BC41" s="1147" t="s">
        <v>1577</v>
      </c>
      <c r="BD41" s="1195" t="s">
        <v>700</v>
      </c>
      <c r="BE41" s="68" t="s">
        <v>64</v>
      </c>
      <c r="BF41" s="68"/>
      <c r="BR41" s="99"/>
      <c r="BS41" s="99"/>
      <c r="BT41" s="99"/>
      <c r="BU41" s="1064" t="s">
        <v>199</v>
      </c>
      <c r="BV41" s="1064" t="n">
        <v>6</v>
      </c>
      <c r="BW41" s="1068" t="n">
        <f aca="false">BV41/BV42</f>
        <v>0.272727272727273</v>
      </c>
      <c r="BX41" s="572"/>
      <c r="BY41" s="558"/>
      <c r="BZ41" s="558"/>
      <c r="CA41" s="558"/>
      <c r="CB41" s="558"/>
      <c r="CC41" s="99"/>
      <c r="CD41" s="99"/>
      <c r="CE41" s="99"/>
      <c r="CF41" s="99"/>
      <c r="CG41" s="99"/>
      <c r="CH41" s="99"/>
      <c r="CI41" s="99"/>
      <c r="CJ41" s="478"/>
      <c r="CK41" s="478"/>
      <c r="CL41" s="478"/>
      <c r="CM41" s="478"/>
      <c r="CN41" s="478"/>
      <c r="CO41" s="99"/>
      <c r="CP41" s="99"/>
      <c r="CQ41" s="573" t="s">
        <v>139</v>
      </c>
      <c r="CR41" s="574" t="n">
        <f aca="false">CR37+CR38+CR39+CR40</f>
        <v>12</v>
      </c>
      <c r="CS41" s="575" t="n">
        <f aca="false">1</f>
        <v>1</v>
      </c>
      <c r="CT41" s="99"/>
      <c r="CU41" s="99"/>
      <c r="CV41" s="99"/>
      <c r="CW41" s="478"/>
      <c r="CX41" s="478"/>
      <c r="CY41" s="99"/>
      <c r="CZ41" s="478"/>
      <c r="DA41" s="478"/>
      <c r="DB41" s="478"/>
    </row>
    <row r="42" customFormat="false" ht="15" hidden="false" customHeight="true" outlineLevel="0" collapsed="false">
      <c r="A42" s="324" t="n">
        <v>4</v>
      </c>
      <c r="B42" s="1188" t="n">
        <v>40</v>
      </c>
      <c r="C42" s="757" t="n">
        <v>3407</v>
      </c>
      <c r="D42" s="1132" t="n">
        <v>30090121</v>
      </c>
      <c r="E42" s="764" t="s">
        <v>56</v>
      </c>
      <c r="F42" s="764" t="s">
        <v>69</v>
      </c>
      <c r="G42" s="764" t="s">
        <v>80</v>
      </c>
      <c r="H42" s="764" t="s">
        <v>1476</v>
      </c>
      <c r="I42" s="1133" t="n">
        <v>45649.7402777778</v>
      </c>
      <c r="J42" s="764" t="s">
        <v>970</v>
      </c>
      <c r="K42" s="1143" t="s">
        <v>52</v>
      </c>
      <c r="L42" s="1135" t="n">
        <v>45649</v>
      </c>
      <c r="M42" s="1189" t="n">
        <v>0.727083333333333</v>
      </c>
      <c r="N42" s="1137" t="s">
        <v>970</v>
      </c>
      <c r="O42" s="1135" t="n">
        <v>45649</v>
      </c>
      <c r="P42" s="1190" t="n">
        <v>0.740277777777778</v>
      </c>
      <c r="Q42" s="1191" t="n">
        <v>45649</v>
      </c>
      <c r="R42" s="1146" t="n">
        <v>0.754166666666667</v>
      </c>
      <c r="S42" s="1137" t="s">
        <v>970</v>
      </c>
      <c r="T42" s="1135" t="n">
        <v>45649</v>
      </c>
      <c r="U42" s="1136" t="n">
        <v>0.754861111111111</v>
      </c>
      <c r="V42" s="1137" t="s">
        <v>970</v>
      </c>
      <c r="W42" s="497" t="n">
        <f aca="false">(U42+T42)-(P42+O42)</f>
        <v>0.0145833333333333</v>
      </c>
      <c r="X42" s="1135"/>
      <c r="Y42" s="1146"/>
      <c r="Z42" s="1137"/>
      <c r="AA42" s="55" t="n">
        <f aca="false">(Y42+X42)-(U42+T42)</f>
        <v>-45649.7548611111</v>
      </c>
      <c r="AB42" s="1138"/>
      <c r="AC42" s="1190"/>
      <c r="AD42" s="1154"/>
      <c r="AE42" s="55" t="n">
        <f aca="false">(AC42+AB42)-(Y42+X42)</f>
        <v>0</v>
      </c>
      <c r="AF42" s="1138"/>
      <c r="AG42" s="1154"/>
      <c r="AH42" s="1154"/>
      <c r="AI42" s="54"/>
      <c r="AJ42" s="55" t="n">
        <f aca="false">(AG42+AF42)-(U42+T42)</f>
        <v>-45649.7548611111</v>
      </c>
      <c r="AK42" s="1197"/>
      <c r="AL42" s="560"/>
      <c r="AM42" s="520"/>
      <c r="AN42" s="55" t="n">
        <f aca="false">(AL42+AK42)-(U42+T42)</f>
        <v>-45649.7548611111</v>
      </c>
      <c r="AO42" s="1214" t="n">
        <v>45650</v>
      </c>
      <c r="AP42" s="1136" t="n">
        <v>0.577083333333333</v>
      </c>
      <c r="AQ42" s="1194" t="n">
        <f aca="false">(AP42+AO42)-(U42+T42)</f>
        <v>0.822222222222222</v>
      </c>
      <c r="AR42" s="1214" t="n">
        <v>45650</v>
      </c>
      <c r="AS42" s="1224" t="n">
        <v>0.577083333333333</v>
      </c>
      <c r="AT42" s="1225" t="s">
        <v>970</v>
      </c>
      <c r="AU42" s="59" t="n">
        <f aca="false">(AS42+AR42)-(U42+T42)</f>
        <v>0.822222222222222</v>
      </c>
      <c r="AV42" s="61"/>
      <c r="AW42" s="61"/>
      <c r="AX42" s="61" t="s">
        <v>90</v>
      </c>
      <c r="AY42" s="61" t="s">
        <v>91</v>
      </c>
      <c r="AZ42" s="61" t="s">
        <v>1452</v>
      </c>
      <c r="BA42" s="61" t="s">
        <v>1578</v>
      </c>
      <c r="BB42" s="1141" t="s">
        <v>1579</v>
      </c>
      <c r="BC42" s="1147" t="s">
        <v>1580</v>
      </c>
      <c r="BD42" s="1202" t="s">
        <v>698</v>
      </c>
      <c r="BE42" s="68" t="s">
        <v>64</v>
      </c>
      <c r="BF42" s="68"/>
      <c r="BR42" s="99"/>
      <c r="BS42" s="99"/>
      <c r="BT42" s="99"/>
      <c r="BU42" s="1065" t="s">
        <v>139</v>
      </c>
      <c r="BV42" s="1065" t="n">
        <f aca="false">BV39+BV40+BV41</f>
        <v>22</v>
      </c>
      <c r="BW42" s="1222" t="n">
        <f aca="false">1</f>
        <v>1</v>
      </c>
      <c r="BX42" s="559"/>
      <c r="BY42" s="558"/>
      <c r="BZ42" s="558"/>
      <c r="CA42" s="558"/>
      <c r="CB42" s="558"/>
      <c r="CC42" s="99"/>
      <c r="CD42" s="99"/>
      <c r="CE42" s="99"/>
      <c r="CF42" s="99"/>
      <c r="CG42" s="99"/>
      <c r="CH42" s="99"/>
      <c r="CI42" s="478"/>
      <c r="CJ42" s="478"/>
      <c r="CK42" s="478"/>
      <c r="CL42" s="99"/>
      <c r="CM42" s="99"/>
      <c r="CN42" s="478"/>
      <c r="CO42" s="99"/>
      <c r="CP42" s="99"/>
      <c r="CQ42" s="99"/>
      <c r="CR42" s="99"/>
      <c r="CS42" s="99"/>
      <c r="CT42" s="99"/>
      <c r="CU42" s="99"/>
      <c r="CV42" s="99"/>
      <c r="CW42" s="478"/>
      <c r="CX42" s="478"/>
      <c r="CY42" s="99"/>
      <c r="CZ42" s="478"/>
      <c r="DA42" s="478"/>
      <c r="DB42" s="478"/>
    </row>
    <row r="43" customFormat="false" ht="15" hidden="false" customHeight="true" outlineLevel="0" collapsed="false">
      <c r="A43" s="324"/>
      <c r="B43" s="1200" t="n">
        <v>41</v>
      </c>
      <c r="C43" s="741" t="n">
        <v>3413</v>
      </c>
      <c r="D43" s="1132" t="n">
        <v>2214131928</v>
      </c>
      <c r="E43" s="764" t="s">
        <v>43</v>
      </c>
      <c r="F43" s="764" t="s">
        <v>44</v>
      </c>
      <c r="G43" s="764" t="s">
        <v>45</v>
      </c>
      <c r="H43" s="764" t="s">
        <v>79</v>
      </c>
      <c r="I43" s="1133" t="n">
        <v>45650.5625</v>
      </c>
      <c r="J43" s="764" t="s">
        <v>51</v>
      </c>
      <c r="K43" s="1145" t="s">
        <v>71</v>
      </c>
      <c r="L43" s="1135" t="n">
        <v>45650</v>
      </c>
      <c r="M43" s="1189" t="n">
        <v>0.5625</v>
      </c>
      <c r="N43" s="1226" t="s">
        <v>51</v>
      </c>
      <c r="O43" s="1135" t="n">
        <v>45650</v>
      </c>
      <c r="P43" s="1190" t="n">
        <v>0.5625</v>
      </c>
      <c r="Q43" s="1191"/>
      <c r="R43" s="1146"/>
      <c r="S43" s="1137"/>
      <c r="T43" s="1135" t="n">
        <v>45650</v>
      </c>
      <c r="U43" s="1136" t="n">
        <v>0.578472222222222</v>
      </c>
      <c r="V43" s="1226" t="s">
        <v>51</v>
      </c>
      <c r="W43" s="497" t="n">
        <f aca="false">(U43+T43)-(P43+O43)</f>
        <v>0.0159722222222222</v>
      </c>
      <c r="X43" s="1135" t="n">
        <v>45652</v>
      </c>
      <c r="Y43" s="1146" t="n">
        <v>0.496527777777778</v>
      </c>
      <c r="Z43" s="1137" t="s">
        <v>51</v>
      </c>
      <c r="AA43" s="55" t="n">
        <f aca="false">(Y43+X43)-(U43+T43)</f>
        <v>1.91805555555556</v>
      </c>
      <c r="AB43" s="1226" t="n">
        <v>45652</v>
      </c>
      <c r="AC43" s="1190" t="n">
        <v>0.943055555555556</v>
      </c>
      <c r="AD43" s="1226" t="s">
        <v>51</v>
      </c>
      <c r="AE43" s="55" t="n">
        <f aca="false">(AC43+AB43)-(Y43+X43)</f>
        <v>0.446527777777778</v>
      </c>
      <c r="AF43" s="1214"/>
      <c r="AG43" s="1214"/>
      <c r="AH43" s="1214"/>
      <c r="AI43" s="54"/>
      <c r="AJ43" s="55" t="n">
        <f aca="false">(AG43+AF43)-(U43+T43)</f>
        <v>-45650.5784722222</v>
      </c>
      <c r="AK43" s="1197"/>
      <c r="AL43" s="560"/>
      <c r="AM43" s="520"/>
      <c r="AN43" s="55" t="n">
        <f aca="false">(AL43+AK43)-(U43+T43)</f>
        <v>-45650.5784722222</v>
      </c>
      <c r="AO43" s="1214" t="n">
        <v>45655</v>
      </c>
      <c r="AP43" s="1136" t="n">
        <v>0.96875</v>
      </c>
      <c r="AQ43" s="1194" t="n">
        <f aca="false">(AP43+AO43)-(U43+T43)</f>
        <v>5.39027777777778</v>
      </c>
      <c r="AR43" s="1214" t="n">
        <v>45656</v>
      </c>
      <c r="AS43" s="1227" t="n">
        <v>0.539583333333333</v>
      </c>
      <c r="AT43" s="1228" t="s">
        <v>51</v>
      </c>
      <c r="AU43" s="59" t="n">
        <f aca="false">(AS43+AR43)-(U43+T43)</f>
        <v>5.96111111111111</v>
      </c>
      <c r="AV43" s="61"/>
      <c r="AW43" s="61"/>
      <c r="AX43" s="61" t="s">
        <v>90</v>
      </c>
      <c r="AY43" s="61" t="s">
        <v>91</v>
      </c>
      <c r="AZ43" s="61" t="s">
        <v>1456</v>
      </c>
      <c r="BA43" s="61" t="s">
        <v>1457</v>
      </c>
      <c r="BB43" s="1141" t="s">
        <v>1581</v>
      </c>
      <c r="BC43" s="1147" t="s">
        <v>1582</v>
      </c>
      <c r="BD43" s="1202" t="s">
        <v>698</v>
      </c>
      <c r="BE43" s="68" t="s">
        <v>64</v>
      </c>
      <c r="BF43" s="68"/>
      <c r="BR43" s="99"/>
      <c r="BS43" s="99"/>
      <c r="BT43" s="99"/>
      <c r="BU43" s="1064" t="s">
        <v>206</v>
      </c>
      <c r="BV43" s="1064" t="n">
        <v>10</v>
      </c>
      <c r="BW43" s="1068" t="n">
        <f aca="false">BV43/BV47</f>
        <v>0.454545454545455</v>
      </c>
      <c r="BX43" s="559"/>
      <c r="BY43" s="558"/>
      <c r="BZ43" s="558"/>
      <c r="CA43" s="558"/>
      <c r="CB43" s="558"/>
      <c r="CC43" s="99"/>
      <c r="CD43" s="99"/>
      <c r="CE43" s="99"/>
      <c r="CF43" s="99"/>
      <c r="CG43" s="99"/>
      <c r="CH43" s="99"/>
      <c r="CI43" s="478"/>
      <c r="CJ43" s="478"/>
      <c r="CK43" s="478"/>
      <c r="CL43" s="99"/>
      <c r="CM43" s="99"/>
      <c r="CN43" s="478"/>
      <c r="CO43" s="99"/>
      <c r="CP43" s="99"/>
      <c r="CQ43" s="99"/>
      <c r="CR43" s="99"/>
      <c r="CS43" s="99"/>
      <c r="CT43" s="99"/>
      <c r="CU43" s="99"/>
      <c r="CV43" s="99"/>
      <c r="CW43" s="478"/>
      <c r="CX43" s="478"/>
      <c r="CY43" s="99"/>
      <c r="CZ43" s="478"/>
      <c r="DA43" s="478"/>
      <c r="DB43" s="478"/>
    </row>
    <row r="44" customFormat="false" ht="15" hidden="false" customHeight="true" outlineLevel="0" collapsed="false">
      <c r="A44" s="324"/>
      <c r="B44" s="1188" t="n">
        <v>42</v>
      </c>
      <c r="C44" s="741" t="n">
        <v>3417</v>
      </c>
      <c r="D44" s="1132" t="n">
        <v>30219275</v>
      </c>
      <c r="E44" s="764" t="s">
        <v>1583</v>
      </c>
      <c r="F44" s="764" t="s">
        <v>69</v>
      </c>
      <c r="G44" s="764" t="s">
        <v>54</v>
      </c>
      <c r="H44" s="764" t="s">
        <v>180</v>
      </c>
      <c r="I44" s="1133" t="n">
        <v>45651.6097222222</v>
      </c>
      <c r="J44" s="764" t="s">
        <v>970</v>
      </c>
      <c r="K44" s="1143" t="s">
        <v>52</v>
      </c>
      <c r="L44" s="1135" t="n">
        <v>45651</v>
      </c>
      <c r="M44" s="1189" t="s">
        <v>1584</v>
      </c>
      <c r="N44" s="1137" t="s">
        <v>970</v>
      </c>
      <c r="O44" s="1135" t="n">
        <v>45651</v>
      </c>
      <c r="P44" s="1190" t="n">
        <v>0.609722222222222</v>
      </c>
      <c r="Q44" s="1191"/>
      <c r="R44" s="1146"/>
      <c r="S44" s="1137"/>
      <c r="T44" s="1135" t="n">
        <v>45651</v>
      </c>
      <c r="U44" s="1136" t="n">
        <v>0.624305555555556</v>
      </c>
      <c r="V44" s="1137" t="s">
        <v>970</v>
      </c>
      <c r="W44" s="497" t="n">
        <f aca="false">(U44+T44)-(P44+O44)</f>
        <v>0.0145833333333333</v>
      </c>
      <c r="X44" s="1135"/>
      <c r="Y44" s="1146"/>
      <c r="Z44" s="1137"/>
      <c r="AA44" s="55" t="n">
        <f aca="false">(Y44+X44)-(U44+T44)</f>
        <v>-45651.6243055556</v>
      </c>
      <c r="AB44" s="1228"/>
      <c r="AC44" s="1227"/>
      <c r="AD44" s="1229"/>
      <c r="AE44" s="55" t="n">
        <f aca="false">(AC44+AB44)-(Y44+X44)</f>
        <v>0</v>
      </c>
      <c r="AF44" s="1228"/>
      <c r="AG44" s="1230"/>
      <c r="AH44" s="1229"/>
      <c r="AI44" s="54"/>
      <c r="AJ44" s="55" t="n">
        <f aca="false">(AG44+AF44)-(U44+T44)</f>
        <v>-45651.6243055556</v>
      </c>
      <c r="AK44" s="1197"/>
      <c r="AL44" s="560"/>
      <c r="AM44" s="520"/>
      <c r="AN44" s="55" t="n">
        <f aca="false">(AL44+AK44)-(U44+T44)</f>
        <v>-45651.6243055556</v>
      </c>
      <c r="AO44" s="1228" t="n">
        <v>45651</v>
      </c>
      <c r="AP44" s="1136" t="n">
        <v>0.728472222222222</v>
      </c>
      <c r="AQ44" s="1194" t="n">
        <f aca="false">(AP44+AO44)-(U44+T44)</f>
        <v>0.104166666666667</v>
      </c>
      <c r="AR44" s="1191" t="n">
        <v>45652</v>
      </c>
      <c r="AS44" s="1231" t="n">
        <v>0.375694444444445</v>
      </c>
      <c r="AT44" s="1225" t="s">
        <v>970</v>
      </c>
      <c r="AU44" s="59" t="n">
        <f aca="false">(AS44+AR44)-(U44+T44)</f>
        <v>0.751388888888889</v>
      </c>
      <c r="AV44" s="61"/>
      <c r="AW44" s="61" t="s">
        <v>1585</v>
      </c>
      <c r="AX44" s="61" t="s">
        <v>90</v>
      </c>
      <c r="AY44" s="61" t="s">
        <v>91</v>
      </c>
      <c r="AZ44" s="61" t="s">
        <v>1452</v>
      </c>
      <c r="BA44" s="61" t="s">
        <v>1578</v>
      </c>
      <c r="BB44" s="1141" t="s">
        <v>1586</v>
      </c>
      <c r="BC44" s="1147" t="s">
        <v>1587</v>
      </c>
      <c r="BD44" s="1202" t="s">
        <v>698</v>
      </c>
      <c r="BE44" s="68" t="s">
        <v>64</v>
      </c>
      <c r="BF44" s="68"/>
      <c r="BJ44" s="99"/>
      <c r="BK44" s="99"/>
      <c r="BL44" s="99"/>
      <c r="BM44" s="99"/>
      <c r="BN44" s="99"/>
      <c r="BO44" s="99"/>
      <c r="BP44" s="99"/>
      <c r="BQ44" s="99"/>
      <c r="BR44" s="99"/>
      <c r="BS44" s="99"/>
      <c r="BT44" s="99"/>
      <c r="BU44" s="1064" t="s">
        <v>210</v>
      </c>
      <c r="BV44" s="1064" t="n">
        <v>11</v>
      </c>
      <c r="BW44" s="1068" t="n">
        <f aca="false">BV44/BV47</f>
        <v>0.5</v>
      </c>
      <c r="CD44" s="99"/>
      <c r="CE44" s="99"/>
      <c r="CF44" s="99"/>
      <c r="CG44" s="99"/>
      <c r="CH44" s="99"/>
      <c r="CI44" s="478"/>
      <c r="CJ44" s="478"/>
      <c r="CK44" s="478"/>
      <c r="CL44" s="99"/>
      <c r="CM44" s="99"/>
      <c r="CN44" s="478"/>
      <c r="CO44" s="99"/>
      <c r="CP44" s="99"/>
      <c r="CQ44" s="99"/>
      <c r="CR44" s="99"/>
      <c r="CS44" s="99"/>
      <c r="CT44" s="99"/>
      <c r="CU44" s="99"/>
      <c r="CV44" s="478"/>
      <c r="CW44" s="478"/>
      <c r="CX44" s="478"/>
      <c r="CY44" s="99"/>
      <c r="CZ44" s="478"/>
      <c r="DA44" s="478"/>
      <c r="DB44" s="478"/>
    </row>
    <row r="45" customFormat="false" ht="15" hidden="false" customHeight="true" outlineLevel="0" collapsed="false">
      <c r="A45" s="324"/>
      <c r="B45" s="1188" t="n">
        <v>43</v>
      </c>
      <c r="C45" s="741" t="n">
        <v>3416</v>
      </c>
      <c r="D45" s="1132" t="n">
        <v>30361401</v>
      </c>
      <c r="E45" s="764" t="s">
        <v>56</v>
      </c>
      <c r="F45" s="764" t="s">
        <v>69</v>
      </c>
      <c r="G45" s="764" t="s">
        <v>45</v>
      </c>
      <c r="H45" s="764" t="s">
        <v>465</v>
      </c>
      <c r="I45" s="1133" t="n">
        <v>45651.6902777778</v>
      </c>
      <c r="J45" s="764" t="s">
        <v>51</v>
      </c>
      <c r="K45" s="1134" t="s">
        <v>67</v>
      </c>
      <c r="L45" s="1135" t="n">
        <v>45651</v>
      </c>
      <c r="M45" s="1189" t="n">
        <v>0.620833333333333</v>
      </c>
      <c r="N45" s="1225" t="s">
        <v>51</v>
      </c>
      <c r="O45" s="1135" t="n">
        <v>45651</v>
      </c>
      <c r="P45" s="1190" t="n">
        <v>0.690277777777778</v>
      </c>
      <c r="Q45" s="1191" t="n">
        <v>45652</v>
      </c>
      <c r="R45" s="1146" t="n">
        <v>0.946527777777778</v>
      </c>
      <c r="S45" s="1137" t="s">
        <v>51</v>
      </c>
      <c r="T45" s="1135" t="n">
        <v>45652</v>
      </c>
      <c r="U45" s="1136" t="n">
        <v>0.947916666666667</v>
      </c>
      <c r="V45" s="1225" t="s">
        <v>51</v>
      </c>
      <c r="W45" s="497" t="n">
        <f aca="false">(U45+T45)-(P45+O45)</f>
        <v>1.25763888888889</v>
      </c>
      <c r="X45" s="1135" t="n">
        <v>45654</v>
      </c>
      <c r="Y45" s="1146" t="n">
        <v>0.427083333333333</v>
      </c>
      <c r="Z45" s="1137" t="s">
        <v>51</v>
      </c>
      <c r="AA45" s="55" t="n">
        <f aca="false">(Y45+X45)-(U45+T45)</f>
        <v>1.47916666666667</v>
      </c>
      <c r="AB45" s="1232" t="n">
        <v>45654</v>
      </c>
      <c r="AC45" s="1227" t="n">
        <v>0.873611111111111</v>
      </c>
      <c r="AD45" s="1228" t="s">
        <v>51</v>
      </c>
      <c r="AE45" s="55" t="n">
        <f aca="false">(AC45+AB45)-(Y45+X45)</f>
        <v>0.446527777777778</v>
      </c>
      <c r="AF45" s="1228" t="n">
        <v>45655</v>
      </c>
      <c r="AG45" s="1224" t="n">
        <v>0.696527777777778</v>
      </c>
      <c r="AH45" s="1233" t="s">
        <v>51</v>
      </c>
      <c r="AI45" s="54" t="s">
        <v>1207</v>
      </c>
      <c r="AJ45" s="55" t="n">
        <f aca="false">(AG45+AF45)-(U45+T45)</f>
        <v>2.74861111111111</v>
      </c>
      <c r="AK45" s="1197"/>
      <c r="AL45" s="560"/>
      <c r="AM45" s="520"/>
      <c r="AN45" s="55" t="n">
        <f aca="false">(AL45+AK45)-(U45+T45)</f>
        <v>-45652.9479166667</v>
      </c>
      <c r="AO45" s="1228" t="n">
        <v>45663</v>
      </c>
      <c r="AP45" s="1136" t="n">
        <v>0.718055555555556</v>
      </c>
      <c r="AQ45" s="1194" t="n">
        <f aca="false">(AP45+AO45)-(U45+T45)</f>
        <v>10.7701388888889</v>
      </c>
      <c r="AR45" s="1228"/>
      <c r="AS45" s="1228"/>
      <c r="AT45" s="1228"/>
      <c r="AU45" s="59" t="n">
        <f aca="false">(AS45+AR45)-(U45+T45)</f>
        <v>-45652.9479166667</v>
      </c>
      <c r="AV45" s="61"/>
      <c r="AW45" s="61"/>
      <c r="AX45" s="61" t="s">
        <v>578</v>
      </c>
      <c r="AY45" s="61" t="s">
        <v>99</v>
      </c>
      <c r="AZ45" s="43" t="s">
        <v>1518</v>
      </c>
      <c r="BA45" s="61" t="s">
        <v>1519</v>
      </c>
      <c r="BB45" s="1141" t="s">
        <v>1588</v>
      </c>
      <c r="BC45" s="1147" t="s">
        <v>1589</v>
      </c>
      <c r="BD45" s="1202" t="s">
        <v>698</v>
      </c>
      <c r="BE45" s="68" t="s">
        <v>64</v>
      </c>
      <c r="BF45" s="68"/>
      <c r="BJ45" s="99"/>
      <c r="BK45" s="99"/>
      <c r="BL45" s="99"/>
      <c r="BM45" s="99"/>
      <c r="BN45" s="99"/>
      <c r="BO45" s="99"/>
      <c r="BP45" s="99"/>
      <c r="BQ45" s="99"/>
      <c r="BR45" s="99"/>
      <c r="BS45" s="99"/>
      <c r="BT45" s="99"/>
      <c r="BU45" s="1064" t="s">
        <v>214</v>
      </c>
      <c r="BV45" s="1064" t="n">
        <v>1</v>
      </c>
      <c r="BW45" s="1068" t="n">
        <f aca="false">BV45/BV47</f>
        <v>0.0454545454545455</v>
      </c>
      <c r="CD45" s="99"/>
      <c r="CE45" s="99"/>
      <c r="CF45" s="99"/>
      <c r="CG45" s="99"/>
      <c r="CH45" s="99"/>
      <c r="CI45" s="99"/>
      <c r="CJ45" s="99"/>
      <c r="CK45" s="99"/>
      <c r="CL45" s="99"/>
      <c r="CM45" s="99"/>
      <c r="CN45" s="478"/>
      <c r="CO45" s="99"/>
      <c r="CP45" s="99"/>
      <c r="CQ45" s="99"/>
      <c r="CR45" s="99"/>
      <c r="CS45" s="99"/>
      <c r="CT45" s="99"/>
      <c r="CU45" s="99"/>
      <c r="CV45" s="478"/>
      <c r="CW45" s="478"/>
      <c r="CX45" s="478"/>
      <c r="CY45" s="99"/>
      <c r="CZ45" s="478"/>
      <c r="DA45" s="478"/>
      <c r="DB45" s="478"/>
    </row>
    <row r="46" customFormat="false" ht="15" hidden="false" customHeight="true" outlineLevel="0" collapsed="false">
      <c r="A46" s="324"/>
      <c r="B46" s="1188" t="n">
        <v>44</v>
      </c>
      <c r="C46" s="757" t="n">
        <v>3419</v>
      </c>
      <c r="D46" s="1132" t="n">
        <v>1359110</v>
      </c>
      <c r="E46" s="764" t="s">
        <v>56</v>
      </c>
      <c r="F46" s="764" t="s">
        <v>69</v>
      </c>
      <c r="G46" s="764" t="s">
        <v>80</v>
      </c>
      <c r="H46" s="764" t="s">
        <v>1476</v>
      </c>
      <c r="I46" s="1133" t="n">
        <v>45651.8368055556</v>
      </c>
      <c r="J46" s="764" t="s">
        <v>970</v>
      </c>
      <c r="K46" s="1143" t="s">
        <v>52</v>
      </c>
      <c r="L46" s="1135" t="n">
        <v>45651</v>
      </c>
      <c r="M46" s="1189" t="n">
        <v>0.827083333333333</v>
      </c>
      <c r="N46" s="1137" t="s">
        <v>970</v>
      </c>
      <c r="O46" s="1135" t="n">
        <v>45651</v>
      </c>
      <c r="P46" s="1190" t="n">
        <v>0.836805555555556</v>
      </c>
      <c r="Q46" s="1191" t="n">
        <v>45651</v>
      </c>
      <c r="R46" s="1146" t="n">
        <v>0.875</v>
      </c>
      <c r="S46" s="1137" t="s">
        <v>970</v>
      </c>
      <c r="T46" s="1135" t="n">
        <v>45651</v>
      </c>
      <c r="U46" s="1136" t="n">
        <v>0.876388888888889</v>
      </c>
      <c r="V46" s="1137" t="s">
        <v>970</v>
      </c>
      <c r="W46" s="497" t="n">
        <f aca="false">(U46+T46)-(P46+O46)</f>
        <v>0.0395833333333333</v>
      </c>
      <c r="X46" s="1135"/>
      <c r="Y46" s="1146"/>
      <c r="Z46" s="1137"/>
      <c r="AA46" s="55" t="n">
        <f aca="false">(Y46+X46)-(U46+T46)</f>
        <v>-45651.8763888889</v>
      </c>
      <c r="AB46" s="1228"/>
      <c r="AC46" s="1227"/>
      <c r="AD46" s="1234"/>
      <c r="AE46" s="55" t="n">
        <f aca="false">(AC46+AB46)-(Y46+X46)</f>
        <v>0</v>
      </c>
      <c r="AF46" s="1228"/>
      <c r="AG46" s="1230"/>
      <c r="AH46" s="1234"/>
      <c r="AI46" s="54"/>
      <c r="AJ46" s="55" t="n">
        <f aca="false">(AG46+AF46)-(U46+T46)</f>
        <v>-45651.8763888889</v>
      </c>
      <c r="AK46" s="1197"/>
      <c r="AL46" s="560"/>
      <c r="AM46" s="520"/>
      <c r="AN46" s="55" t="n">
        <f aca="false">(AL46+AK46)-(U46+T46)</f>
        <v>-45651.8763888889</v>
      </c>
      <c r="AO46" s="1228" t="n">
        <v>45652</v>
      </c>
      <c r="AP46" s="1136" t="n">
        <v>0.390972222222222</v>
      </c>
      <c r="AQ46" s="1194" t="n">
        <f aca="false">(AP46+AO46)-(U46+T46)</f>
        <v>0.514583333333333</v>
      </c>
      <c r="AR46" s="1191" t="n">
        <v>45652</v>
      </c>
      <c r="AS46" s="1231" t="n">
        <v>0.390972222222222</v>
      </c>
      <c r="AT46" s="1225" t="s">
        <v>970</v>
      </c>
      <c r="AU46" s="59" t="n">
        <f aca="false">(AS46+AR46)-(U46+T46)</f>
        <v>0.514583333333333</v>
      </c>
      <c r="AV46" s="61"/>
      <c r="AW46" s="61"/>
      <c r="AX46" s="61" t="s">
        <v>90</v>
      </c>
      <c r="AY46" s="61" t="s">
        <v>91</v>
      </c>
      <c r="AZ46" s="61" t="s">
        <v>1452</v>
      </c>
      <c r="BA46" s="61" t="s">
        <v>1578</v>
      </c>
      <c r="BB46" s="1141" t="s">
        <v>1590</v>
      </c>
      <c r="BC46" s="1147" t="s">
        <v>1591</v>
      </c>
      <c r="BD46" s="1202" t="s">
        <v>698</v>
      </c>
      <c r="BE46" s="68" t="s">
        <v>64</v>
      </c>
      <c r="BF46" s="68"/>
      <c r="BJ46" s="99"/>
      <c r="BK46" s="99"/>
      <c r="BL46" s="99"/>
      <c r="BM46" s="99"/>
      <c r="BN46" s="99"/>
      <c r="BO46" s="99"/>
      <c r="BP46" s="99"/>
      <c r="BQ46" s="99"/>
      <c r="BR46" s="99"/>
      <c r="BS46" s="99"/>
      <c r="BT46" s="99"/>
      <c r="BU46" s="1064" t="s">
        <v>218</v>
      </c>
      <c r="BV46" s="1064" t="n">
        <v>0</v>
      </c>
      <c r="BW46" s="1068" t="n">
        <f aca="false">BV46/BV47</f>
        <v>0</v>
      </c>
      <c r="CD46" s="99"/>
      <c r="CE46" s="99"/>
      <c r="CF46" s="99"/>
      <c r="CG46" s="99"/>
      <c r="CH46" s="99"/>
      <c r="CI46" s="99"/>
      <c r="CJ46" s="99"/>
      <c r="CK46" s="99"/>
      <c r="CL46" s="99"/>
      <c r="CM46" s="99"/>
      <c r="CN46" s="478"/>
      <c r="CO46" s="99"/>
      <c r="CP46" s="99"/>
      <c r="CQ46" s="99"/>
      <c r="CR46" s="99"/>
      <c r="CS46" s="99"/>
      <c r="CT46" s="99"/>
      <c r="CU46" s="99"/>
      <c r="CV46" s="478"/>
      <c r="CW46" s="478"/>
      <c r="CX46" s="478"/>
      <c r="CY46" s="478"/>
      <c r="DA46" s="478"/>
      <c r="DB46" s="478"/>
    </row>
    <row r="47" customFormat="false" ht="15" hidden="false" customHeight="true" outlineLevel="0" collapsed="false">
      <c r="A47" s="324"/>
      <c r="B47" s="1188" t="n">
        <v>45</v>
      </c>
      <c r="C47" s="757" t="n">
        <v>3423</v>
      </c>
      <c r="D47" s="1132" t="n">
        <v>30279820</v>
      </c>
      <c r="E47" s="764" t="s">
        <v>56</v>
      </c>
      <c r="F47" s="764" t="s">
        <v>69</v>
      </c>
      <c r="G47" s="764" t="s">
        <v>80</v>
      </c>
      <c r="H47" s="764" t="s">
        <v>1486</v>
      </c>
      <c r="I47" s="1133" t="n">
        <v>45652.6159722222</v>
      </c>
      <c r="J47" s="764" t="s">
        <v>970</v>
      </c>
      <c r="K47" s="1144" t="s">
        <v>48</v>
      </c>
      <c r="L47" s="1135" t="n">
        <v>45652</v>
      </c>
      <c r="M47" s="1189" t="n">
        <v>0.615972222222222</v>
      </c>
      <c r="N47" s="1137" t="s">
        <v>970</v>
      </c>
      <c r="O47" s="1135" t="n">
        <v>45652</v>
      </c>
      <c r="P47" s="1190" t="n">
        <v>0.615972222222222</v>
      </c>
      <c r="Q47" s="1191"/>
      <c r="R47" s="1146"/>
      <c r="S47" s="1137"/>
      <c r="T47" s="1135" t="n">
        <v>45652</v>
      </c>
      <c r="U47" s="1136" t="n">
        <v>0.625694444444444</v>
      </c>
      <c r="V47" s="1137" t="s">
        <v>970</v>
      </c>
      <c r="W47" s="497" t="n">
        <f aca="false">(U47+T47)-(P47+O47)</f>
        <v>0.00972222222222222</v>
      </c>
      <c r="X47" s="1135"/>
      <c r="Y47" s="1146"/>
      <c r="Z47" s="1137"/>
      <c r="AA47" s="55" t="n">
        <f aca="false">(Y47+X47)-(U47+T47)</f>
        <v>-45652.6256944445</v>
      </c>
      <c r="AB47" s="1228"/>
      <c r="AC47" s="1227"/>
      <c r="AD47" s="1234"/>
      <c r="AE47" s="55" t="n">
        <f aca="false">(AC47+AB47)-(Y47+X47)</f>
        <v>0</v>
      </c>
      <c r="AF47" s="1228"/>
      <c r="AG47" s="1230"/>
      <c r="AH47" s="1234"/>
      <c r="AI47" s="54"/>
      <c r="AJ47" s="55" t="n">
        <f aca="false">(AG47+AF47)-(U47+T47)</f>
        <v>-45652.6256944445</v>
      </c>
      <c r="AK47" s="1197"/>
      <c r="AL47" s="560"/>
      <c r="AM47" s="520"/>
      <c r="AN47" s="55" t="n">
        <f aca="false">(AL47+AK47)-(U47+T47)</f>
        <v>-45652.6256944445</v>
      </c>
      <c r="AO47" s="1228" t="n">
        <v>45654</v>
      </c>
      <c r="AP47" s="1136" t="n">
        <v>0.464583333333333</v>
      </c>
      <c r="AQ47" s="1194" t="n">
        <f aca="false">(AP47+AO47)-(U47+T47)</f>
        <v>1.83888888888889</v>
      </c>
      <c r="AR47" s="1228" t="n">
        <v>45654</v>
      </c>
      <c r="AS47" s="1224" t="n">
        <v>0.464583333333333</v>
      </c>
      <c r="AT47" s="1225" t="s">
        <v>970</v>
      </c>
      <c r="AU47" s="59" t="n">
        <f aca="false">(AS47+AR47)-(U47+T47)</f>
        <v>1.83888888888889</v>
      </c>
      <c r="AV47" s="61"/>
      <c r="AW47" s="61"/>
      <c r="AX47" s="61" t="s">
        <v>90</v>
      </c>
      <c r="AY47" s="61" t="s">
        <v>91</v>
      </c>
      <c r="AZ47" s="61" t="s">
        <v>1452</v>
      </c>
      <c r="BA47" s="61" t="s">
        <v>1578</v>
      </c>
      <c r="BB47" s="1141" t="s">
        <v>1592</v>
      </c>
      <c r="BC47" s="1147" t="s">
        <v>1593</v>
      </c>
      <c r="BD47" s="1202" t="s">
        <v>698</v>
      </c>
      <c r="BE47" s="68" t="s">
        <v>64</v>
      </c>
      <c r="BF47" s="68"/>
      <c r="BJ47" s="99"/>
      <c r="BK47" s="99"/>
      <c r="BL47" s="99"/>
      <c r="BM47" s="99"/>
      <c r="BN47" s="99"/>
      <c r="BO47" s="99"/>
      <c r="BP47" s="99"/>
      <c r="BQ47" s="99"/>
      <c r="BR47" s="99"/>
      <c r="BS47" s="99"/>
      <c r="BT47" s="99"/>
      <c r="BU47" s="1065" t="s">
        <v>139</v>
      </c>
      <c r="BV47" s="1065" t="n">
        <f aca="false">BV43+BV44+BV45+BV46</f>
        <v>22</v>
      </c>
      <c r="BW47" s="1222" t="n">
        <f aca="false">1</f>
        <v>1</v>
      </c>
      <c r="CD47" s="99"/>
      <c r="CE47" s="99"/>
      <c r="CN47" s="478"/>
      <c r="CO47" s="99"/>
      <c r="CP47" s="99"/>
      <c r="CQ47" s="99"/>
      <c r="CR47" s="99"/>
      <c r="CS47" s="99"/>
      <c r="CT47" s="99"/>
      <c r="CU47" s="99"/>
      <c r="CV47" s="478"/>
      <c r="CW47" s="478"/>
      <c r="CX47" s="478"/>
      <c r="CY47" s="478"/>
      <c r="DA47" s="478"/>
      <c r="DB47" s="478"/>
    </row>
    <row r="48" customFormat="false" ht="15" hidden="false" customHeight="true" outlineLevel="0" collapsed="false">
      <c r="A48" s="324"/>
      <c r="B48" s="1188" t="n">
        <v>46</v>
      </c>
      <c r="C48" s="770" t="n">
        <v>3423</v>
      </c>
      <c r="D48" s="1132" t="n">
        <v>30279820</v>
      </c>
      <c r="E48" s="764" t="s">
        <v>56</v>
      </c>
      <c r="F48" s="764" t="s">
        <v>69</v>
      </c>
      <c r="G48" s="764" t="s">
        <v>145</v>
      </c>
      <c r="H48" s="764" t="s">
        <v>146</v>
      </c>
      <c r="I48" s="1133" t="n">
        <v>45652.6159722222</v>
      </c>
      <c r="J48" s="764" t="s">
        <v>970</v>
      </c>
      <c r="K48" s="1134" t="s">
        <v>67</v>
      </c>
      <c r="L48" s="1135" t="n">
        <v>45652</v>
      </c>
      <c r="M48" s="1189" t="n">
        <v>0.615972222222222</v>
      </c>
      <c r="N48" s="1137" t="s">
        <v>970</v>
      </c>
      <c r="O48" s="1135" t="n">
        <v>45652</v>
      </c>
      <c r="P48" s="1190" t="n">
        <v>0.615972222222222</v>
      </c>
      <c r="Q48" s="1191"/>
      <c r="R48" s="1146"/>
      <c r="S48" s="1137"/>
      <c r="T48" s="1135" t="n">
        <v>45652</v>
      </c>
      <c r="U48" s="1136" t="n">
        <v>0.628472222222222</v>
      </c>
      <c r="V48" s="1137" t="s">
        <v>970</v>
      </c>
      <c r="W48" s="497" t="n">
        <f aca="false">(U48+T48)-(P48+O48)</f>
        <v>0.0125</v>
      </c>
      <c r="X48" s="1135" t="n">
        <v>45654</v>
      </c>
      <c r="Y48" s="1146" t="n">
        <v>0.465972222222222</v>
      </c>
      <c r="Z48" s="1137" t="s">
        <v>970</v>
      </c>
      <c r="AA48" s="55" t="n">
        <f aca="false">(Y48+X48)-(U48+T48)</f>
        <v>1.8375</v>
      </c>
      <c r="AB48" s="1228"/>
      <c r="AC48" s="1227"/>
      <c r="AD48" s="1233"/>
      <c r="AE48" s="55" t="n">
        <f aca="false">(AC48+AB48)-(Y48+X48)</f>
        <v>-45654.4659722222</v>
      </c>
      <c r="AF48" s="1228"/>
      <c r="AG48" s="1233"/>
      <c r="AH48" s="1233"/>
      <c r="AI48" s="54"/>
      <c r="AJ48" s="55" t="n">
        <f aca="false">(AG48+AF48)-(U48+T48)</f>
        <v>-45652.6284722222</v>
      </c>
      <c r="AK48" s="1197"/>
      <c r="AL48" s="560"/>
      <c r="AM48" s="520"/>
      <c r="AN48" s="55" t="n">
        <f aca="false">(AL48+AK48)-(U48+T48)</f>
        <v>-45652.6284722222</v>
      </c>
      <c r="AO48" s="1228" t="n">
        <v>45654</v>
      </c>
      <c r="AP48" s="1136" t="n">
        <v>0.480555555555556</v>
      </c>
      <c r="AQ48" s="1194" t="n">
        <f aca="false">(AP48+AO48)-(U48+T48)</f>
        <v>1.85208333333333</v>
      </c>
      <c r="AR48" s="1228" t="n">
        <v>45654</v>
      </c>
      <c r="AS48" s="1224" t="n">
        <v>0.690972222222222</v>
      </c>
      <c r="AT48" s="1225" t="s">
        <v>970</v>
      </c>
      <c r="AU48" s="59" t="n">
        <f aca="false">(AS48+AR48)-(U48+T48)</f>
        <v>2.0625</v>
      </c>
      <c r="AV48" s="61"/>
      <c r="AW48" s="61"/>
      <c r="AX48" s="61" t="s">
        <v>58</v>
      </c>
      <c r="AY48" s="61" t="s">
        <v>572</v>
      </c>
      <c r="AZ48" s="61" t="s">
        <v>1565</v>
      </c>
      <c r="BA48" s="61" t="s">
        <v>1594</v>
      </c>
      <c r="BB48" s="1141" t="s">
        <v>1595</v>
      </c>
      <c r="BC48" s="1147" t="s">
        <v>1596</v>
      </c>
      <c r="BD48" s="1202" t="s">
        <v>698</v>
      </c>
      <c r="BE48" s="68" t="s">
        <v>64</v>
      </c>
      <c r="BF48" s="68"/>
      <c r="BJ48" s="99"/>
      <c r="BP48" s="99"/>
      <c r="BQ48" s="99"/>
      <c r="BR48" s="99"/>
      <c r="BS48" s="99"/>
      <c r="BT48" s="99"/>
      <c r="CD48" s="99"/>
      <c r="CE48" s="99"/>
      <c r="CF48" s="99"/>
      <c r="CG48" s="99"/>
      <c r="CH48" s="99"/>
      <c r="CI48" s="99"/>
      <c r="CJ48" s="99"/>
      <c r="CK48" s="99"/>
      <c r="CL48" s="99"/>
      <c r="CM48" s="99"/>
      <c r="CN48" s="478"/>
      <c r="CO48" s="99"/>
      <c r="CP48" s="99"/>
      <c r="CQ48" s="99"/>
      <c r="CR48" s="99"/>
      <c r="CS48" s="99"/>
      <c r="CT48" s="99"/>
      <c r="CU48" s="99"/>
      <c r="CV48" s="478"/>
      <c r="CW48" s="478"/>
      <c r="CX48" s="478"/>
      <c r="CY48" s="478"/>
      <c r="DA48" s="478"/>
      <c r="DB48" s="478"/>
    </row>
    <row r="49" customFormat="false" ht="15" hidden="false" customHeight="true" outlineLevel="0" collapsed="false">
      <c r="A49" s="324"/>
      <c r="B49" s="1188" t="n">
        <v>47</v>
      </c>
      <c r="C49" s="741" t="n">
        <v>3326</v>
      </c>
      <c r="D49" s="1132" t="n">
        <v>30289461</v>
      </c>
      <c r="E49" s="764" t="s">
        <v>56</v>
      </c>
      <c r="F49" s="764" t="s">
        <v>44</v>
      </c>
      <c r="G49" s="764" t="s">
        <v>45</v>
      </c>
      <c r="H49" s="764" t="s">
        <v>490</v>
      </c>
      <c r="I49" s="1133" t="n">
        <v>45654.3590277778</v>
      </c>
      <c r="J49" s="764" t="s">
        <v>51</v>
      </c>
      <c r="K49" s="1145" t="s">
        <v>71</v>
      </c>
      <c r="L49" s="1135" t="n">
        <v>45636</v>
      </c>
      <c r="M49" s="1189" t="n">
        <v>0.59375</v>
      </c>
      <c r="N49" s="1137" t="s">
        <v>51</v>
      </c>
      <c r="O49" s="1135" t="n">
        <v>45636</v>
      </c>
      <c r="P49" s="1190" t="n">
        <v>0.746527777777778</v>
      </c>
      <c r="Q49" s="1191" t="n">
        <v>45637</v>
      </c>
      <c r="R49" s="1146" t="n">
        <v>0.647916666666667</v>
      </c>
      <c r="S49" s="1137" t="s">
        <v>51</v>
      </c>
      <c r="T49" s="1135" t="n">
        <v>45637</v>
      </c>
      <c r="U49" s="1136" t="n">
        <v>0.647916666666667</v>
      </c>
      <c r="V49" s="1137" t="s">
        <v>51</v>
      </c>
      <c r="W49" s="497" t="n">
        <f aca="false">(U49+T49)-(P49+O49)</f>
        <v>0.901388888888889</v>
      </c>
      <c r="X49" s="1135" t="n">
        <v>45643</v>
      </c>
      <c r="Y49" s="1146" t="n">
        <v>0.578472222222222</v>
      </c>
      <c r="Z49" s="1137" t="s">
        <v>51</v>
      </c>
      <c r="AA49" s="55" t="n">
        <f aca="false">(Y49+X49)-(U49+T49)</f>
        <v>5.93055555555556</v>
      </c>
      <c r="AB49" s="1135" t="n">
        <v>45643</v>
      </c>
      <c r="AC49" s="1189" t="n">
        <v>0.579166666666667</v>
      </c>
      <c r="AD49" s="1137" t="s">
        <v>51</v>
      </c>
      <c r="AE49" s="55" t="n">
        <f aca="false">(AC49+AB49)-(Y49+X49)</f>
        <v>0.000694444444444445</v>
      </c>
      <c r="AF49" s="1135" t="n">
        <v>45643</v>
      </c>
      <c r="AG49" s="1189" t="n">
        <v>0.579166666666667</v>
      </c>
      <c r="AH49" s="1137" t="s">
        <v>51</v>
      </c>
      <c r="AI49" s="54" t="s">
        <v>1207</v>
      </c>
      <c r="AJ49" s="55" t="n">
        <f aca="false">(AG49+AF49)-(U49+T49)</f>
        <v>5.93125</v>
      </c>
      <c r="AK49" s="1197"/>
      <c r="AL49" s="560"/>
      <c r="AM49" s="520"/>
      <c r="AN49" s="55" t="n">
        <f aca="false">(AL49+AK49)-(U49+T49)</f>
        <v>-45637.6479166667</v>
      </c>
      <c r="AO49" s="1228" t="n">
        <v>45637</v>
      </c>
      <c r="AP49" s="1136" t="n">
        <v>0.802777777777778</v>
      </c>
      <c r="AQ49" s="1194" t="n">
        <f aca="false">(AP49+AO49)-(U49+T49)</f>
        <v>0.154861111111111</v>
      </c>
      <c r="AR49" s="1135"/>
      <c r="AS49" s="1136"/>
      <c r="AT49" s="1137"/>
      <c r="AU49" s="59" t="n">
        <f aca="false">(AS49+AR49)-(U49+T49)</f>
        <v>-45637.6479166667</v>
      </c>
      <c r="AV49" s="61"/>
      <c r="AW49" s="61" t="s">
        <v>1597</v>
      </c>
      <c r="AX49" s="61" t="s">
        <v>58</v>
      </c>
      <c r="AY49" s="61" t="s">
        <v>572</v>
      </c>
      <c r="AZ49" s="43" t="s">
        <v>1487</v>
      </c>
      <c r="BA49" s="61" t="s">
        <v>1598</v>
      </c>
      <c r="BB49" s="1141" t="s">
        <v>1599</v>
      </c>
      <c r="BC49" s="1147" t="s">
        <v>1600</v>
      </c>
      <c r="BD49" s="1202" t="s">
        <v>698</v>
      </c>
      <c r="BE49" s="68" t="s">
        <v>64</v>
      </c>
      <c r="BF49" s="68"/>
      <c r="BJ49" s="99"/>
      <c r="BK49" s="194"/>
      <c r="BL49" s="194"/>
      <c r="BM49" s="194"/>
      <c r="BN49" s="194"/>
      <c r="BO49" s="194"/>
      <c r="BP49" s="99"/>
      <c r="BQ49" s="99"/>
      <c r="BR49" s="99"/>
      <c r="BS49" s="99"/>
      <c r="BT49" s="99"/>
      <c r="CD49" s="99"/>
      <c r="CE49" s="99"/>
      <c r="CF49" s="99"/>
      <c r="CG49" s="99"/>
      <c r="CH49" s="99"/>
      <c r="CI49" s="99"/>
      <c r="CJ49" s="99"/>
      <c r="CK49" s="99"/>
      <c r="CL49" s="99"/>
      <c r="CM49" s="99"/>
      <c r="CN49" s="478"/>
      <c r="CO49" s="99"/>
      <c r="CP49" s="99"/>
      <c r="CQ49" s="99"/>
      <c r="CR49" s="99"/>
      <c r="CS49" s="99"/>
      <c r="CT49" s="99"/>
      <c r="CU49" s="99"/>
      <c r="CV49" s="478"/>
      <c r="CW49" s="478"/>
      <c r="CX49" s="478"/>
      <c r="CY49" s="478"/>
      <c r="CZ49" s="478"/>
      <c r="DA49" s="478"/>
      <c r="DB49" s="478"/>
    </row>
    <row r="50" customFormat="false" ht="15" hidden="false" customHeight="true" outlineLevel="0" collapsed="false">
      <c r="A50" s="324"/>
      <c r="B50" s="1200" t="n">
        <v>48</v>
      </c>
      <c r="C50" s="741" t="n">
        <v>3426</v>
      </c>
      <c r="D50" s="1132" t="n">
        <v>1595072</v>
      </c>
      <c r="E50" s="764" t="s">
        <v>49</v>
      </c>
      <c r="F50" s="764" t="s">
        <v>44</v>
      </c>
      <c r="G50" s="764" t="s">
        <v>54</v>
      </c>
      <c r="H50" s="764" t="s">
        <v>336</v>
      </c>
      <c r="I50" s="1133" t="n">
        <v>45654.3590277778</v>
      </c>
      <c r="J50" s="764" t="s">
        <v>51</v>
      </c>
      <c r="K50" s="1144" t="s">
        <v>48</v>
      </c>
      <c r="L50" s="1135" t="n">
        <v>45654</v>
      </c>
      <c r="M50" s="1189" t="n">
        <v>0.359027777777778</v>
      </c>
      <c r="N50" s="1225" t="s">
        <v>51</v>
      </c>
      <c r="O50" s="1135" t="n">
        <v>45654</v>
      </c>
      <c r="P50" s="1190" t="n">
        <v>0.359027777777778</v>
      </c>
      <c r="Q50" s="1191"/>
      <c r="R50" s="1146"/>
      <c r="S50" s="1137"/>
      <c r="T50" s="1135" t="n">
        <v>45654</v>
      </c>
      <c r="U50" s="1136" t="n">
        <v>0.365972222222222</v>
      </c>
      <c r="V50" s="1225" t="s">
        <v>51</v>
      </c>
      <c r="W50" s="497" t="n">
        <f aca="false">(U50+T50)-(P50+O50)</f>
        <v>0.00694444444444444</v>
      </c>
      <c r="X50" s="1135" t="n">
        <v>45655</v>
      </c>
      <c r="Y50" s="1146" t="n">
        <v>0.699305555555556</v>
      </c>
      <c r="Z50" s="1137" t="s">
        <v>51</v>
      </c>
      <c r="AA50" s="55" t="n">
        <f aca="false">(Y50+X50)-(U50+T50)</f>
        <v>1.33333333333333</v>
      </c>
      <c r="AB50" s="1228" t="n">
        <v>45655</v>
      </c>
      <c r="AC50" s="1227" t="n">
        <v>0.699305555555556</v>
      </c>
      <c r="AD50" s="1235" t="s">
        <v>51</v>
      </c>
      <c r="AE50" s="55" t="n">
        <f aca="false">(AC50+AB50)-(Y50+X50)</f>
        <v>0</v>
      </c>
      <c r="AF50" s="1228" t="n">
        <v>45655</v>
      </c>
      <c r="AG50" s="1230" t="n">
        <v>0.699305555555556</v>
      </c>
      <c r="AH50" s="1235" t="s">
        <v>51</v>
      </c>
      <c r="AI50" s="54" t="s">
        <v>1207</v>
      </c>
      <c r="AJ50" s="55" t="n">
        <f aca="false">(AG50+AF50)-(U50+T50)</f>
        <v>1.33333333333333</v>
      </c>
      <c r="AK50" s="1197"/>
      <c r="AL50" s="560"/>
      <c r="AM50" s="520"/>
      <c r="AN50" s="55" t="n">
        <f aca="false">(AL50+AK50)-(U50+T50)</f>
        <v>-45654.3659722222</v>
      </c>
      <c r="AO50" s="1228" t="n">
        <v>45654</v>
      </c>
      <c r="AP50" s="1136" t="n">
        <v>0.376388888888889</v>
      </c>
      <c r="AQ50" s="1194" t="n">
        <f aca="false">(AP50+AO50)-(U50+T50)</f>
        <v>0.0104166666666667</v>
      </c>
      <c r="AR50" s="1228"/>
      <c r="AS50" s="1224"/>
      <c r="AT50" s="1235"/>
      <c r="AU50" s="59" t="n">
        <f aca="false">(AS50+AR50)-(U50+T50)</f>
        <v>-45654.3659722222</v>
      </c>
      <c r="AV50" s="61"/>
      <c r="AW50" s="61" t="s">
        <v>1601</v>
      </c>
      <c r="AX50" s="61" t="s">
        <v>58</v>
      </c>
      <c r="AY50" s="61" t="s">
        <v>572</v>
      </c>
      <c r="AZ50" s="61" t="s">
        <v>1558</v>
      </c>
      <c r="BA50" s="61" t="s">
        <v>1559</v>
      </c>
      <c r="BB50" s="1141" t="s">
        <v>1602</v>
      </c>
      <c r="BC50" s="1147" t="s">
        <v>1603</v>
      </c>
      <c r="BD50" s="1202" t="s">
        <v>698</v>
      </c>
      <c r="BE50" s="68" t="s">
        <v>64</v>
      </c>
      <c r="BF50" s="68"/>
      <c r="BJ50" s="99"/>
      <c r="BK50" s="194"/>
      <c r="BL50" s="194"/>
      <c r="BM50" s="194"/>
      <c r="BN50" s="194"/>
      <c r="BO50" s="194"/>
      <c r="BP50" s="99"/>
      <c r="BQ50" s="99"/>
      <c r="BR50" s="99"/>
      <c r="BS50" s="99"/>
      <c r="BT50" s="99"/>
      <c r="CD50" s="99"/>
      <c r="CE50" s="99"/>
      <c r="CF50" s="99"/>
      <c r="CG50" s="99"/>
      <c r="CH50" s="99"/>
      <c r="CI50" s="99"/>
      <c r="CJ50" s="99"/>
      <c r="CK50" s="99"/>
      <c r="CL50" s="99"/>
      <c r="CM50" s="99"/>
      <c r="CN50" s="478"/>
      <c r="CO50" s="99"/>
      <c r="CP50" s="99"/>
      <c r="CQ50" s="99"/>
      <c r="CR50" s="99"/>
      <c r="CS50" s="99"/>
      <c r="CT50" s="99"/>
      <c r="CU50" s="99"/>
      <c r="CV50" s="478"/>
      <c r="CW50" s="478"/>
      <c r="CX50" s="478"/>
      <c r="CY50" s="478"/>
      <c r="DA50" s="478"/>
      <c r="DB50" s="478"/>
    </row>
    <row r="51" customFormat="false" ht="15" hidden="false" customHeight="true" outlineLevel="0" collapsed="false">
      <c r="A51" s="324"/>
      <c r="B51" s="1188" t="n">
        <v>49</v>
      </c>
      <c r="C51" s="757" t="n">
        <v>3427</v>
      </c>
      <c r="D51" s="1132" t="n">
        <v>1532145</v>
      </c>
      <c r="E51" s="764" t="s">
        <v>56</v>
      </c>
      <c r="F51" s="764" t="s">
        <v>65</v>
      </c>
      <c r="G51" s="764" t="s">
        <v>54</v>
      </c>
      <c r="H51" s="764" t="s">
        <v>358</v>
      </c>
      <c r="I51" s="1133" t="n">
        <v>45654.5986111111</v>
      </c>
      <c r="J51" s="764" t="s">
        <v>970</v>
      </c>
      <c r="K51" s="1143" t="s">
        <v>52</v>
      </c>
      <c r="L51" s="1135" t="n">
        <v>45654</v>
      </c>
      <c r="M51" s="1189" t="n">
        <v>0.598611111111111</v>
      </c>
      <c r="N51" s="1137" t="s">
        <v>970</v>
      </c>
      <c r="O51" s="1135" t="n">
        <v>45654</v>
      </c>
      <c r="P51" s="1190" t="n">
        <v>0.598611111111111</v>
      </c>
      <c r="Q51" s="1191"/>
      <c r="R51" s="1146"/>
      <c r="S51" s="1137"/>
      <c r="T51" s="1135" t="n">
        <v>45654</v>
      </c>
      <c r="U51" s="1136" t="n">
        <v>0.621527777777778</v>
      </c>
      <c r="V51" s="1137" t="s">
        <v>970</v>
      </c>
      <c r="W51" s="497" t="n">
        <f aca="false">(U51+T51)-(P51+O51)</f>
        <v>0.0229166666666667</v>
      </c>
      <c r="X51" s="1135"/>
      <c r="Y51" s="1146"/>
      <c r="Z51" s="1137"/>
      <c r="AA51" s="55" t="n">
        <f aca="false">(Y51+X51)-(U51+T51)</f>
        <v>-45654.6215277778</v>
      </c>
      <c r="AB51" s="1228"/>
      <c r="AC51" s="1227"/>
      <c r="AD51" s="1233"/>
      <c r="AE51" s="55" t="n">
        <f aca="false">(AC51+AB51)-(Y51+X51)</f>
        <v>0</v>
      </c>
      <c r="AF51" s="1228"/>
      <c r="AG51" s="1233"/>
      <c r="AH51" s="1233"/>
      <c r="AI51" s="54"/>
      <c r="AJ51" s="55" t="n">
        <f aca="false">(AG51+AF51)-(U51+T51)</f>
        <v>-45654.6215277778</v>
      </c>
      <c r="AK51" s="1197"/>
      <c r="AL51" s="560"/>
      <c r="AM51" s="520"/>
      <c r="AN51" s="55" t="n">
        <f aca="false">(AL51+AK51)-(U51+T51)</f>
        <v>-45654.6215277778</v>
      </c>
      <c r="AO51" s="1228" t="n">
        <v>45654</v>
      </c>
      <c r="AP51" s="1136" t="n">
        <v>0.684722222222222</v>
      </c>
      <c r="AQ51" s="1194" t="n">
        <f aca="false">(AP51+AO51)-(U51+T51)</f>
        <v>0.0631944444444444</v>
      </c>
      <c r="AR51" s="1228" t="n">
        <v>45655</v>
      </c>
      <c r="AS51" s="1230" t="n">
        <v>0.384027777777778</v>
      </c>
      <c r="AT51" s="1225" t="s">
        <v>970</v>
      </c>
      <c r="AU51" s="59" t="n">
        <f aca="false">(AS51+AR51)-(U51+T51)</f>
        <v>0.7625</v>
      </c>
      <c r="AV51" s="61"/>
      <c r="AW51" s="61" t="s">
        <v>1604</v>
      </c>
      <c r="AX51" s="61" t="s">
        <v>90</v>
      </c>
      <c r="AY51" s="61" t="s">
        <v>91</v>
      </c>
      <c r="AZ51" s="61" t="s">
        <v>1465</v>
      </c>
      <c r="BA51" s="61" t="s">
        <v>1466</v>
      </c>
      <c r="BB51" s="1141" t="s">
        <v>1605</v>
      </c>
      <c r="BC51" s="1236" t="s">
        <v>1605</v>
      </c>
      <c r="BD51" s="1202" t="s">
        <v>698</v>
      </c>
      <c r="BE51" s="68" t="s">
        <v>64</v>
      </c>
      <c r="BF51" s="68"/>
      <c r="BJ51" s="99"/>
      <c r="BK51" s="194"/>
      <c r="BL51" s="194"/>
      <c r="BM51" s="194"/>
      <c r="BN51" s="194"/>
      <c r="BO51" s="194"/>
      <c r="BP51" s="99"/>
      <c r="BQ51" s="99"/>
      <c r="BR51" s="99"/>
      <c r="BS51" s="99"/>
      <c r="BT51" s="99"/>
      <c r="CD51" s="99"/>
      <c r="CE51" s="99"/>
      <c r="CF51" s="99"/>
      <c r="CG51" s="99"/>
      <c r="CH51" s="99"/>
      <c r="CI51" s="99"/>
      <c r="CJ51" s="99"/>
      <c r="CK51" s="99"/>
      <c r="CL51" s="99"/>
      <c r="CM51" s="99"/>
      <c r="CN51" s="478"/>
      <c r="CO51" s="99"/>
      <c r="CP51" s="99"/>
      <c r="CV51" s="478"/>
      <c r="CW51" s="478"/>
      <c r="CX51" s="478"/>
      <c r="CY51" s="478"/>
      <c r="CZ51" s="478"/>
      <c r="DA51" s="478"/>
      <c r="DB51" s="478"/>
    </row>
    <row r="52" customFormat="false" ht="15" hidden="false" customHeight="true" outlineLevel="0" collapsed="false">
      <c r="A52" s="324"/>
      <c r="B52" s="1200" t="n">
        <v>50</v>
      </c>
      <c r="C52" s="757" t="n">
        <v>3435</v>
      </c>
      <c r="D52" s="1132" t="n">
        <v>30234988</v>
      </c>
      <c r="E52" s="764" t="s">
        <v>53</v>
      </c>
      <c r="F52" s="764" t="s">
        <v>65</v>
      </c>
      <c r="G52" s="764" t="s">
        <v>80</v>
      </c>
      <c r="H52" s="764" t="s">
        <v>1012</v>
      </c>
      <c r="I52" s="1133" t="n">
        <v>45655.8791666667</v>
      </c>
      <c r="J52" s="764" t="s">
        <v>51</v>
      </c>
      <c r="K52" s="1143" t="s">
        <v>52</v>
      </c>
      <c r="L52" s="1135" t="n">
        <v>45655</v>
      </c>
      <c r="M52" s="1189" t="n">
        <v>0.868055555555556</v>
      </c>
      <c r="N52" s="1225" t="s">
        <v>51</v>
      </c>
      <c r="O52" s="1135" t="n">
        <v>45655</v>
      </c>
      <c r="P52" s="1190" t="n">
        <v>0.879166666666667</v>
      </c>
      <c r="Q52" s="1191" t="n">
        <v>45661</v>
      </c>
      <c r="R52" s="1146" t="n">
        <v>0.509027777777778</v>
      </c>
      <c r="S52" s="1137" t="s">
        <v>51</v>
      </c>
      <c r="T52" s="1135" t="n">
        <v>45661</v>
      </c>
      <c r="U52" s="1136" t="n">
        <v>0.647222222222222</v>
      </c>
      <c r="V52" s="1137" t="s">
        <v>51</v>
      </c>
      <c r="W52" s="497" t="n">
        <f aca="false">(U52+T52)-(P52+O52)</f>
        <v>5.76805555555556</v>
      </c>
      <c r="X52" s="1135"/>
      <c r="Y52" s="1146"/>
      <c r="Z52" s="1137"/>
      <c r="AA52" s="55" t="n">
        <f aca="false">(Y52+X52)-(U52+T52)</f>
        <v>-45661.6472222222</v>
      </c>
      <c r="AB52" s="1228"/>
      <c r="AC52" s="1227"/>
      <c r="AD52" s="1233"/>
      <c r="AE52" s="55" t="n">
        <f aca="false">(AC52+AB52)-(Y52+X52)</f>
        <v>0</v>
      </c>
      <c r="AF52" s="1228"/>
      <c r="AG52" s="1233"/>
      <c r="AH52" s="1233"/>
      <c r="AI52" s="54"/>
      <c r="AJ52" s="55" t="n">
        <f aca="false">(AG52+AF52)-(U52+T52)</f>
        <v>-45661.6472222222</v>
      </c>
      <c r="AK52" s="1197"/>
      <c r="AL52" s="560"/>
      <c r="AM52" s="520"/>
      <c r="AN52" s="55" t="n">
        <f aca="false">(AL52+AK52)-(U52+T52)</f>
        <v>-45661.6472222222</v>
      </c>
      <c r="AO52" s="1228" t="n">
        <v>45662</v>
      </c>
      <c r="AP52" s="1136" t="n">
        <v>0.307638888888889</v>
      </c>
      <c r="AQ52" s="1194" t="n">
        <f aca="false">(AP52+AO52)-(U52+T52)</f>
        <v>0.660416666666667</v>
      </c>
      <c r="AR52" s="1228" t="n">
        <v>45662</v>
      </c>
      <c r="AS52" s="1230" t="n">
        <v>0.502777777777778</v>
      </c>
      <c r="AT52" s="1225" t="s">
        <v>51</v>
      </c>
      <c r="AU52" s="59" t="n">
        <f aca="false">(AS52+AR52)-(U52+T52)</f>
        <v>0.855555555555556</v>
      </c>
      <c r="AV52" s="61"/>
      <c r="AW52" s="61"/>
      <c r="AX52" s="61" t="s">
        <v>90</v>
      </c>
      <c r="AY52" s="61" t="s">
        <v>91</v>
      </c>
      <c r="AZ52" s="61" t="s">
        <v>1452</v>
      </c>
      <c r="BA52" s="61" t="s">
        <v>1578</v>
      </c>
      <c r="BB52" s="1141" t="s">
        <v>1606</v>
      </c>
      <c r="BC52" s="1147" t="s">
        <v>1607</v>
      </c>
      <c r="BD52" s="1202" t="s">
        <v>698</v>
      </c>
      <c r="BE52" s="68" t="s">
        <v>64</v>
      </c>
      <c r="BF52" s="68"/>
      <c r="BJ52" s="99"/>
      <c r="BK52" s="194"/>
      <c r="BL52" s="194"/>
      <c r="BM52" s="194"/>
      <c r="BN52" s="194"/>
      <c r="BO52" s="194"/>
      <c r="BP52" s="99"/>
      <c r="BQ52" s="99"/>
      <c r="BR52" s="99"/>
      <c r="BS52" s="99"/>
      <c r="BT52" s="99"/>
      <c r="CD52" s="99"/>
      <c r="CE52" s="99"/>
      <c r="CF52" s="99"/>
      <c r="CG52" s="99"/>
      <c r="CH52" s="99"/>
      <c r="CI52" s="99"/>
      <c r="CJ52" s="99"/>
      <c r="CK52" s="99"/>
      <c r="CL52" s="99"/>
      <c r="CM52" s="99"/>
      <c r="CN52" s="478"/>
      <c r="CO52" s="99"/>
      <c r="CP52" s="99"/>
      <c r="CQ52" s="99"/>
      <c r="CR52" s="99"/>
      <c r="CS52" s="99"/>
      <c r="CT52" s="99"/>
      <c r="CU52" s="99"/>
      <c r="CV52" s="478"/>
      <c r="CW52" s="478"/>
      <c r="CX52" s="478"/>
      <c r="CY52" s="478"/>
      <c r="CZ52" s="478"/>
      <c r="DA52" s="478"/>
      <c r="DB52" s="478"/>
    </row>
    <row r="53" customFormat="false" ht="15" hidden="false" customHeight="true" outlineLevel="0" collapsed="false">
      <c r="A53" s="324"/>
      <c r="B53" s="1188" t="n">
        <v>51</v>
      </c>
      <c r="C53" s="741" t="n">
        <v>3439</v>
      </c>
      <c r="D53" s="1132" t="n">
        <v>30120635</v>
      </c>
      <c r="E53" s="764" t="s">
        <v>49</v>
      </c>
      <c r="F53" s="764" t="s">
        <v>65</v>
      </c>
      <c r="G53" s="764" t="s">
        <v>54</v>
      </c>
      <c r="H53" s="764" t="s">
        <v>358</v>
      </c>
      <c r="I53" s="1133" t="n">
        <v>45657.5173611111</v>
      </c>
      <c r="J53" s="764" t="s">
        <v>77</v>
      </c>
      <c r="K53" s="1145" t="s">
        <v>71</v>
      </c>
      <c r="L53" s="1135" t="n">
        <v>45657</v>
      </c>
      <c r="M53" s="1189" t="n">
        <v>0.517361111111111</v>
      </c>
      <c r="N53" s="1225" t="s">
        <v>77</v>
      </c>
      <c r="O53" s="1191" t="n">
        <v>45657</v>
      </c>
      <c r="P53" s="1190" t="n">
        <v>0.517361111111111</v>
      </c>
      <c r="Q53" s="1191"/>
      <c r="R53" s="1146"/>
      <c r="S53" s="1137"/>
      <c r="T53" s="1135" t="n">
        <v>45657</v>
      </c>
      <c r="U53" s="1136" t="n">
        <v>0.533333333333333</v>
      </c>
      <c r="V53" s="1225" t="s">
        <v>77</v>
      </c>
      <c r="W53" s="497" t="n">
        <f aca="false">(U53+T53)-(P53+O53)</f>
        <v>0.0159722222222222</v>
      </c>
      <c r="X53" s="1135" t="n">
        <v>45658</v>
      </c>
      <c r="Y53" s="1146" t="n">
        <v>0.999305555555556</v>
      </c>
      <c r="Z53" s="1137" t="s">
        <v>51</v>
      </c>
      <c r="AA53" s="55" t="n">
        <f aca="false">(Y53+X53)-(U53+T53)</f>
        <v>1.46597222222222</v>
      </c>
      <c r="AB53" s="1228" t="n">
        <v>45658</v>
      </c>
      <c r="AC53" s="1227" t="n">
        <v>0.538194444444444</v>
      </c>
      <c r="AD53" s="1235" t="s">
        <v>77</v>
      </c>
      <c r="AE53" s="55" t="n">
        <f aca="false">(AC53+AB53)-(Y53+X53)</f>
        <v>-0.461111111111111</v>
      </c>
      <c r="AF53" s="1228" t="n">
        <v>45659</v>
      </c>
      <c r="AG53" s="1230" t="n">
        <v>0.465972222222222</v>
      </c>
      <c r="AH53" s="1235" t="s">
        <v>77</v>
      </c>
      <c r="AI53" s="54" t="s">
        <v>1207</v>
      </c>
      <c r="AJ53" s="55" t="n">
        <f aca="false">(AG53+AF53)-(U53+T53)</f>
        <v>1.93263888888889</v>
      </c>
      <c r="AK53" s="1197"/>
      <c r="AL53" s="560"/>
      <c r="AM53" s="520"/>
      <c r="AN53" s="55" t="n">
        <f aca="false">(AL53+AK53)-(U53+T53)</f>
        <v>-45657.5333333333</v>
      </c>
      <c r="AO53" s="1228" t="n">
        <v>45661</v>
      </c>
      <c r="AP53" s="1136" t="n">
        <v>0.729166666666667</v>
      </c>
      <c r="AQ53" s="1194" t="n">
        <f aca="false">(AP53+AO53)-(U53+T53)</f>
        <v>4.19583333333333</v>
      </c>
      <c r="AR53" s="1228" t="n">
        <v>45661</v>
      </c>
      <c r="AS53" s="1224" t="n">
        <v>0.85</v>
      </c>
      <c r="AT53" s="1235" t="s">
        <v>77</v>
      </c>
      <c r="AU53" s="59" t="n">
        <f aca="false">(AS53+AR53)-(U53+T53)</f>
        <v>4.31666666666667</v>
      </c>
      <c r="AV53" s="61"/>
      <c r="AW53" s="61"/>
      <c r="AX53" s="61" t="s">
        <v>58</v>
      </c>
      <c r="AY53" s="61" t="s">
        <v>72</v>
      </c>
      <c r="AZ53" s="61" t="s">
        <v>1505</v>
      </c>
      <c r="BA53" s="61" t="s">
        <v>1530</v>
      </c>
      <c r="BB53" s="1141" t="s">
        <v>1608</v>
      </c>
      <c r="BC53" s="1147" t="s">
        <v>1609</v>
      </c>
      <c r="BD53" s="1202" t="s">
        <v>698</v>
      </c>
      <c r="BE53" s="68" t="s">
        <v>64</v>
      </c>
      <c r="BF53" s="68"/>
      <c r="BJ53" s="99"/>
      <c r="BK53" s="194"/>
      <c r="BL53" s="194"/>
      <c r="BM53" s="194"/>
      <c r="BN53" s="194"/>
      <c r="BO53" s="194"/>
      <c r="BP53" s="99"/>
      <c r="BQ53" s="99"/>
      <c r="BR53" s="99"/>
      <c r="BS53" s="99"/>
      <c r="BT53" s="99"/>
      <c r="CD53" s="99"/>
      <c r="CE53" s="99"/>
      <c r="CF53" s="99"/>
      <c r="CG53" s="99"/>
      <c r="CH53" s="99"/>
      <c r="CI53" s="99"/>
      <c r="CJ53" s="99"/>
      <c r="CK53" s="99"/>
      <c r="CL53" s="99"/>
      <c r="CM53" s="99"/>
      <c r="CN53" s="478"/>
      <c r="CO53" s="99"/>
      <c r="CP53" s="99"/>
      <c r="CQ53" s="99"/>
      <c r="CR53" s="99"/>
      <c r="CS53" s="99"/>
      <c r="CT53" s="99"/>
      <c r="CU53" s="99"/>
      <c r="CV53" s="99"/>
      <c r="CW53" s="99"/>
      <c r="CX53" s="99"/>
      <c r="CY53" s="478"/>
      <c r="CZ53" s="478"/>
      <c r="DA53" s="478"/>
      <c r="DB53" s="478"/>
    </row>
    <row r="54" customFormat="false" ht="15" hidden="false" customHeight="true" outlineLevel="0" collapsed="false">
      <c r="A54" s="582"/>
      <c r="B54" s="582"/>
      <c r="C54" s="583"/>
      <c r="K54" s="582"/>
      <c r="S54" s="1237"/>
      <c r="AS54" s="582"/>
      <c r="AU54" s="478"/>
      <c r="BJ54" s="99"/>
      <c r="BK54" s="194"/>
      <c r="BL54" s="194"/>
      <c r="BM54" s="194"/>
      <c r="BN54" s="194"/>
      <c r="BO54" s="194"/>
      <c r="BP54" s="99"/>
      <c r="BQ54" s="99"/>
      <c r="BR54" s="99"/>
      <c r="BS54" s="99"/>
      <c r="BT54" s="99"/>
      <c r="CD54" s="99"/>
      <c r="CE54" s="99"/>
      <c r="CF54" s="557"/>
      <c r="CG54" s="557"/>
      <c r="CH54" s="557"/>
      <c r="CI54" s="557"/>
      <c r="CJ54" s="557"/>
      <c r="CK54" s="572"/>
      <c r="CL54" s="572"/>
      <c r="CM54" s="572"/>
      <c r="CN54" s="99"/>
      <c r="CO54" s="99"/>
      <c r="CP54" s="99"/>
      <c r="CQ54" s="99"/>
      <c r="CR54" s="99"/>
      <c r="CS54" s="99"/>
      <c r="CT54" s="99"/>
      <c r="CU54" s="99"/>
      <c r="CV54" s="99"/>
      <c r="CW54" s="99"/>
      <c r="CX54" s="99"/>
      <c r="CY54" s="557"/>
      <c r="CZ54" s="478"/>
    </row>
    <row r="55" s="194" customFormat="true" ht="15" hidden="false" customHeight="true" outlineLevel="0" collapsed="false">
      <c r="A55" s="584"/>
      <c r="C55" s="585"/>
      <c r="K55" s="586"/>
      <c r="S55" s="1237"/>
      <c r="AR55" s="478"/>
      <c r="AS55" s="478"/>
      <c r="AT55" s="478"/>
      <c r="AU55" s="478"/>
      <c r="BB55" s="1187"/>
      <c r="BC55" s="1075"/>
      <c r="BI55" s="1"/>
      <c r="BJ55" s="99"/>
      <c r="BP55" s="99"/>
      <c r="BQ55" s="99"/>
      <c r="BR55" s="99"/>
      <c r="BS55" s="99"/>
      <c r="BT55" s="99"/>
      <c r="BU55" s="99"/>
      <c r="BV55" s="478"/>
      <c r="BW55" s="478"/>
      <c r="BX55" s="478"/>
      <c r="BY55" s="99"/>
      <c r="BZ55" s="99"/>
      <c r="CA55" s="99"/>
      <c r="CB55" s="99"/>
      <c r="CC55" s="1"/>
      <c r="CD55" s="99"/>
      <c r="CE55" s="99"/>
      <c r="CF55" s="557"/>
      <c r="CG55" s="557"/>
      <c r="CH55" s="557"/>
      <c r="CI55" s="557"/>
      <c r="CJ55" s="557"/>
      <c r="CK55" s="572"/>
      <c r="CL55" s="572"/>
      <c r="CM55" s="572"/>
      <c r="CN55" s="99"/>
      <c r="CO55" s="99"/>
      <c r="CP55" s="99"/>
      <c r="CQ55" s="99"/>
      <c r="CR55" s="99"/>
      <c r="CS55" s="99"/>
      <c r="CT55" s="99"/>
      <c r="CU55" s="99"/>
      <c r="CV55" s="99"/>
      <c r="CW55" s="99"/>
      <c r="CX55" s="99"/>
      <c r="CY55" s="557"/>
      <c r="CZ55" s="478"/>
    </row>
    <row r="56" s="194" customFormat="true" ht="30.75" hidden="false" customHeight="true" outlineLevel="0" collapsed="false">
      <c r="C56" s="557"/>
      <c r="D56" s="557"/>
      <c r="H56" s="557"/>
      <c r="K56" s="557"/>
      <c r="L56" s="1076" t="s">
        <v>135</v>
      </c>
      <c r="M56" s="1077" t="s">
        <v>136</v>
      </c>
      <c r="N56" s="1078" t="s">
        <v>137</v>
      </c>
      <c r="O56" s="1079" t="s">
        <v>52</v>
      </c>
      <c r="P56" s="1080" t="s">
        <v>48</v>
      </c>
      <c r="Q56" s="1081" t="s">
        <v>67</v>
      </c>
      <c r="R56" s="1082" t="s">
        <v>138</v>
      </c>
      <c r="S56" s="1083" t="s">
        <v>139</v>
      </c>
      <c r="T56" s="557"/>
      <c r="U56" s="1238" t="s">
        <v>306</v>
      </c>
      <c r="V56" s="1238"/>
      <c r="W56" s="1239" t="s">
        <v>307</v>
      </c>
      <c r="X56" s="1240" t="s">
        <v>308</v>
      </c>
      <c r="Y56" s="1240" t="s">
        <v>307</v>
      </c>
      <c r="Z56" s="1241" t="s">
        <v>139</v>
      </c>
      <c r="AA56" s="99"/>
      <c r="AB56" s="99"/>
      <c r="AC56" s="99"/>
      <c r="AD56" s="99"/>
      <c r="AE56" s="99"/>
      <c r="AF56" s="599" t="s">
        <v>299</v>
      </c>
      <c r="AG56" s="600" t="s">
        <v>690</v>
      </c>
      <c r="AH56" s="600" t="s">
        <v>301</v>
      </c>
      <c r="AI56" s="600" t="s">
        <v>302</v>
      </c>
      <c r="AJ56" s="601" t="s">
        <v>303</v>
      </c>
      <c r="AK56" s="99"/>
      <c r="AL56" s="99"/>
      <c r="AM56" s="99"/>
      <c r="AN56" s="99"/>
      <c r="AO56" s="602" t="s">
        <v>206</v>
      </c>
      <c r="AP56" s="602"/>
      <c r="AQ56" s="603" t="s">
        <v>691</v>
      </c>
      <c r="AR56" s="478"/>
      <c r="AS56" s="478"/>
      <c r="AT56" s="478"/>
      <c r="AU56" s="478"/>
      <c r="AV56" s="99"/>
      <c r="AW56" s="99"/>
      <c r="AX56" s="99"/>
      <c r="AY56" s="99"/>
      <c r="AZ56" s="99"/>
      <c r="BA56" s="99"/>
      <c r="BB56" s="1242"/>
      <c r="BC56" s="1088"/>
      <c r="BH56" s="557"/>
      <c r="BI56" s="604" t="s">
        <v>692</v>
      </c>
      <c r="BJ56" s="604" t="n">
        <f aca="false">B65</f>
        <v>51</v>
      </c>
      <c r="BK56" s="99"/>
      <c r="BP56" s="99"/>
      <c r="BQ56" s="99"/>
      <c r="BR56" s="99"/>
      <c r="BS56" s="99"/>
      <c r="BT56" s="99"/>
      <c r="BU56" s="99"/>
      <c r="BV56" s="478"/>
      <c r="BW56" s="478"/>
      <c r="BX56" s="478"/>
      <c r="BY56" s="99"/>
      <c r="BZ56" s="99"/>
      <c r="CA56" s="99"/>
      <c r="CB56" s="99"/>
      <c r="CC56" s="1"/>
      <c r="CD56" s="99"/>
      <c r="CE56" s="99"/>
      <c r="CF56" s="557"/>
      <c r="CG56" s="557"/>
      <c r="CH56" s="557"/>
      <c r="CI56" s="557"/>
      <c r="CJ56" s="557"/>
      <c r="CK56" s="572"/>
      <c r="CL56" s="572"/>
      <c r="CM56" s="572"/>
      <c r="CN56" s="99"/>
      <c r="CO56" s="99"/>
      <c r="CP56" s="99"/>
      <c r="CQ56" s="99"/>
      <c r="CR56" s="99"/>
      <c r="CS56" s="99"/>
      <c r="CT56" s="99"/>
      <c r="CU56" s="99"/>
      <c r="CV56" s="99"/>
      <c r="CW56" s="99"/>
      <c r="CX56" s="99"/>
      <c r="CY56" s="557"/>
      <c r="CZ56" s="478"/>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194" customFormat="true" ht="16.4" hidden="false" customHeight="false" outlineLevel="0" collapsed="false">
      <c r="A57" s="605" t="s">
        <v>297</v>
      </c>
      <c r="B57" s="606" t="n">
        <v>9</v>
      </c>
      <c r="C57" s="557"/>
      <c r="D57" s="557"/>
      <c r="E57" s="607" t="s">
        <v>228</v>
      </c>
      <c r="F57" s="1089" t="n">
        <v>22</v>
      </c>
      <c r="G57" s="609" t="n">
        <f aca="false">F57/F62</f>
        <v>0.431372549019608</v>
      </c>
      <c r="H57" s="557"/>
      <c r="I57" s="602" t="s">
        <v>206</v>
      </c>
      <c r="J57" s="602"/>
      <c r="K57" s="557"/>
      <c r="L57" s="1090" t="s">
        <v>51</v>
      </c>
      <c r="M57" s="1062" t="n">
        <v>20</v>
      </c>
      <c r="N57" s="613" t="n">
        <f aca="false">M57/M63</f>
        <v>0.392156862745098</v>
      </c>
      <c r="O57" s="1064" t="n">
        <v>7</v>
      </c>
      <c r="P57" s="1064" t="n">
        <v>2</v>
      </c>
      <c r="Q57" s="1064" t="n">
        <v>7</v>
      </c>
      <c r="R57" s="1064" t="n">
        <v>4</v>
      </c>
      <c r="S57" s="1091" t="n">
        <f aca="false">O58+P58+Q58+R58</f>
        <v>1</v>
      </c>
      <c r="T57" s="557"/>
      <c r="U57" s="1243" t="s">
        <v>51</v>
      </c>
      <c r="V57" s="1064" t="n">
        <v>7</v>
      </c>
      <c r="W57" s="1244" t="n">
        <f aca="false">V57/V60</f>
        <v>0.411764705882353</v>
      </c>
      <c r="X57" s="1064" t="n">
        <v>13</v>
      </c>
      <c r="Y57" s="1244" t="n">
        <f aca="false">X57/X60</f>
        <v>0.382352941176471</v>
      </c>
      <c r="Z57" s="1245" t="n">
        <f aca="false">X57+V57</f>
        <v>20</v>
      </c>
      <c r="AA57" s="99"/>
      <c r="AB57" s="99"/>
      <c r="AC57" s="99"/>
      <c r="AD57" s="99"/>
      <c r="AE57" s="99"/>
      <c r="AF57" s="617" t="n">
        <v>17</v>
      </c>
      <c r="AG57" s="618"/>
      <c r="AH57" s="618"/>
      <c r="AI57" s="618"/>
      <c r="AJ57" s="619" t="s">
        <v>957</v>
      </c>
      <c r="AK57" s="99"/>
      <c r="AL57" s="99"/>
      <c r="AM57" s="99"/>
      <c r="AN57" s="99"/>
      <c r="AO57" s="1096" t="s">
        <v>358</v>
      </c>
      <c r="AP57" s="1097" t="n">
        <v>5</v>
      </c>
      <c r="AQ57" s="622" t="n">
        <f aca="false">AVERAGE(AR57:AX57)</f>
        <v>0.236</v>
      </c>
      <c r="AR57" s="624" t="n">
        <v>0.35</v>
      </c>
      <c r="AS57" s="624" t="n">
        <v>0.3</v>
      </c>
      <c r="AT57" s="624" t="n">
        <v>0.3</v>
      </c>
      <c r="AU57" s="624" t="n">
        <v>0.05</v>
      </c>
      <c r="AV57" s="624" t="n">
        <v>0.18</v>
      </c>
      <c r="AW57" s="624"/>
      <c r="AX57" s="624"/>
      <c r="AY57" s="624"/>
      <c r="AZ57" s="624"/>
      <c r="BA57" s="624"/>
      <c r="BB57" s="1174"/>
      <c r="BC57" s="1088"/>
      <c r="BH57" s="557"/>
      <c r="BI57" s="625" t="s">
        <v>693</v>
      </c>
      <c r="BJ57" s="626"/>
      <c r="BK57" s="99"/>
      <c r="BP57" s="99"/>
      <c r="BQ57" s="99"/>
      <c r="BR57" s="99"/>
      <c r="BS57" s="99"/>
      <c r="BT57" s="99"/>
      <c r="BU57" s="478"/>
      <c r="BV57" s="478"/>
      <c r="BW57" s="478"/>
      <c r="BX57" s="99"/>
      <c r="BY57" s="99"/>
      <c r="BZ57" s="99"/>
      <c r="CA57" s="99"/>
      <c r="CB57" s="99"/>
      <c r="CC57" s="99"/>
      <c r="CD57" s="99"/>
      <c r="CE57" s="99"/>
      <c r="CF57" s="557"/>
      <c r="CG57" s="557"/>
      <c r="CH57" s="557"/>
      <c r="CI57" s="557"/>
      <c r="CJ57" s="557"/>
      <c r="CK57" s="572"/>
      <c r="CL57" s="572"/>
      <c r="CM57" s="572"/>
      <c r="CN57" s="99"/>
      <c r="CO57" s="99"/>
      <c r="CP57" s="99"/>
      <c r="CQ57" s="99"/>
      <c r="CR57" s="99"/>
      <c r="CS57" s="99"/>
      <c r="CT57" s="99"/>
      <c r="CU57" s="99"/>
      <c r="CV57" s="99"/>
      <c r="CW57" s="99"/>
      <c r="CX57" s="99"/>
      <c r="CY57" s="557"/>
      <c r="CZ57" s="1"/>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194" customFormat="true" ht="16.4" hidden="false" customHeight="false" outlineLevel="0" collapsed="false">
      <c r="A58" s="627" t="s">
        <v>304</v>
      </c>
      <c r="B58" s="628" t="n">
        <v>7</v>
      </c>
      <c r="C58" s="557"/>
      <c r="D58" s="557"/>
      <c r="E58" s="629" t="s">
        <v>170</v>
      </c>
      <c r="F58" s="1064" t="n">
        <v>3</v>
      </c>
      <c r="G58" s="631" t="n">
        <f aca="false">F58/F62</f>
        <v>0.0588235294117647</v>
      </c>
      <c r="H58" s="557"/>
      <c r="I58" s="1096" t="s">
        <v>358</v>
      </c>
      <c r="J58" s="1097" t="n">
        <v>5</v>
      </c>
      <c r="K58" s="557"/>
      <c r="L58" s="1099" t="s">
        <v>307</v>
      </c>
      <c r="M58" s="1062"/>
      <c r="N58" s="613"/>
      <c r="O58" s="613" t="n">
        <f aca="false">O57/M57</f>
        <v>0.35</v>
      </c>
      <c r="P58" s="613" t="n">
        <f aca="false">P57/M57</f>
        <v>0.1</v>
      </c>
      <c r="Q58" s="613" t="n">
        <f aca="false">Q57/M57</f>
        <v>0.35</v>
      </c>
      <c r="R58" s="613" t="n">
        <f aca="false">R57/M57</f>
        <v>0.2</v>
      </c>
      <c r="S58" s="1100"/>
      <c r="T58" s="557"/>
      <c r="U58" s="1090" t="s">
        <v>77</v>
      </c>
      <c r="V58" s="1064" t="n">
        <v>3</v>
      </c>
      <c r="W58" s="613" t="n">
        <f aca="false">V58/V60</f>
        <v>0.176470588235294</v>
      </c>
      <c r="X58" s="1064" t="n">
        <v>6</v>
      </c>
      <c r="Y58" s="613" t="n">
        <f aca="false">X58/X60</f>
        <v>0.176470588235294</v>
      </c>
      <c r="Z58" s="616" t="n">
        <f aca="false">X58+V58</f>
        <v>9</v>
      </c>
      <c r="AA58" s="99"/>
      <c r="AB58" s="99"/>
      <c r="AC58" s="99"/>
      <c r="AD58" s="99"/>
      <c r="AE58" s="99"/>
      <c r="AF58" s="617"/>
      <c r="AG58" s="1246"/>
      <c r="AH58" s="1246"/>
      <c r="AI58" s="1246"/>
      <c r="AJ58" s="619" t="s">
        <v>47</v>
      </c>
      <c r="AK58" s="99"/>
      <c r="AL58" s="99"/>
      <c r="AM58" s="99"/>
      <c r="AN58" s="99"/>
      <c r="AO58" s="1096" t="s">
        <v>1610</v>
      </c>
      <c r="AP58" s="1097" t="n">
        <v>3</v>
      </c>
      <c r="AQ58" s="622" t="n">
        <f aca="false">AVERAGE(AR58:AX58)</f>
        <v>0.23</v>
      </c>
      <c r="AR58" s="624" t="s">
        <v>1437</v>
      </c>
      <c r="AS58" s="624" t="n">
        <v>0.08</v>
      </c>
      <c r="AT58" s="624" t="n">
        <v>0.38</v>
      </c>
      <c r="AU58" s="624"/>
      <c r="AW58" s="624"/>
      <c r="AX58" s="624"/>
      <c r="AY58" s="624"/>
      <c r="AZ58" s="624"/>
      <c r="BA58" s="624"/>
      <c r="BB58" s="1174"/>
      <c r="BC58" s="1088"/>
      <c r="BH58" s="557"/>
      <c r="BI58" s="625"/>
      <c r="BJ58" s="626"/>
      <c r="BK58" s="99"/>
      <c r="BP58" s="99"/>
      <c r="BQ58" s="99"/>
      <c r="BR58" s="99"/>
      <c r="BS58" s="99"/>
      <c r="BT58" s="99"/>
      <c r="BU58" s="478"/>
      <c r="BV58" s="478"/>
      <c r="BW58" s="478"/>
      <c r="BX58" s="99"/>
      <c r="BY58" s="99"/>
      <c r="BZ58" s="99"/>
      <c r="CA58" s="99"/>
      <c r="CB58" s="99"/>
      <c r="CC58" s="99"/>
      <c r="CD58" s="99"/>
      <c r="CE58" s="99"/>
      <c r="CF58" s="557"/>
      <c r="CG58" s="557"/>
      <c r="CH58" s="557"/>
      <c r="CI58" s="557"/>
      <c r="CJ58" s="557"/>
      <c r="CK58" s="572"/>
      <c r="CL58" s="572"/>
      <c r="CM58" s="572"/>
      <c r="CN58" s="99"/>
      <c r="CO58" s="99"/>
      <c r="CP58" s="99"/>
      <c r="CQ58" s="99"/>
      <c r="CR58" s="99"/>
      <c r="CS58" s="99"/>
      <c r="CT58" s="99"/>
      <c r="CU58" s="99"/>
      <c r="CV58" s="99"/>
      <c r="CW58" s="99"/>
      <c r="CX58" s="99"/>
      <c r="CY58" s="557"/>
      <c r="CZ58" s="1"/>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194" customFormat="true" ht="16.4" hidden="false" customHeight="false" outlineLevel="0" collapsed="false">
      <c r="A59" s="627" t="s">
        <v>309</v>
      </c>
      <c r="B59" s="628" t="n">
        <v>23</v>
      </c>
      <c r="C59" s="638"/>
      <c r="D59" s="557"/>
      <c r="E59" s="639" t="s">
        <v>207</v>
      </c>
      <c r="F59" s="1064" t="n">
        <v>13</v>
      </c>
      <c r="G59" s="631" t="n">
        <f aca="false">F59/F62</f>
        <v>0.254901960784314</v>
      </c>
      <c r="H59" s="557"/>
      <c r="I59" s="1096" t="s">
        <v>1610</v>
      </c>
      <c r="J59" s="1097" t="n">
        <v>3</v>
      </c>
      <c r="K59" s="557"/>
      <c r="L59" s="1090" t="s">
        <v>77</v>
      </c>
      <c r="M59" s="1062" t="n">
        <f aca="false">O59+P59+Q59+R59</f>
        <v>9</v>
      </c>
      <c r="N59" s="613" t="n">
        <f aca="false">M59/M63</f>
        <v>0.176470588235294</v>
      </c>
      <c r="O59" s="1064" t="n">
        <v>0</v>
      </c>
      <c r="P59" s="1064" t="n">
        <v>0</v>
      </c>
      <c r="Q59" s="1064" t="n">
        <v>4</v>
      </c>
      <c r="R59" s="1064" t="n">
        <v>5</v>
      </c>
      <c r="S59" s="1091" t="n">
        <f aca="false">O60+P60+Q60+R60</f>
        <v>1</v>
      </c>
      <c r="T59" s="557"/>
      <c r="U59" s="1090" t="s">
        <v>970</v>
      </c>
      <c r="V59" s="1064" t="n">
        <v>7</v>
      </c>
      <c r="W59" s="613" t="n">
        <f aca="false">V59/V60</f>
        <v>0.411764705882353</v>
      </c>
      <c r="X59" s="1064" t="n">
        <v>15</v>
      </c>
      <c r="Y59" s="613" t="n">
        <f aca="false">X59/X60</f>
        <v>0.441176470588235</v>
      </c>
      <c r="Z59" s="616" t="n">
        <f aca="false">X59+V59</f>
        <v>22</v>
      </c>
      <c r="AA59" s="99"/>
      <c r="AB59" s="99"/>
      <c r="AC59" s="99"/>
      <c r="AD59" s="99"/>
      <c r="AE59" s="99"/>
      <c r="AF59" s="617"/>
      <c r="AG59" s="640"/>
      <c r="AH59" s="640"/>
      <c r="AI59" s="640"/>
      <c r="AJ59" s="641" t="s">
        <v>961</v>
      </c>
      <c r="AK59" s="99"/>
      <c r="AL59" s="99"/>
      <c r="AM59" s="99"/>
      <c r="AN59" s="99"/>
      <c r="AO59" s="1096" t="s">
        <v>1611</v>
      </c>
      <c r="AP59" s="1097" t="n">
        <v>2</v>
      </c>
      <c r="AQ59" s="622" t="n">
        <f aca="false">AVERAGE(AR59:AX59)</f>
        <v>0.405</v>
      </c>
      <c r="AR59" s="624" t="n">
        <v>0.51</v>
      </c>
      <c r="AS59" s="636" t="n">
        <v>0.5</v>
      </c>
      <c r="AT59" s="636" t="n">
        <v>0.27</v>
      </c>
      <c r="AU59" s="637" t="n">
        <v>0.34</v>
      </c>
      <c r="AV59" s="624"/>
      <c r="AW59" s="636"/>
      <c r="AX59" s="636"/>
      <c r="AY59" s="637"/>
      <c r="AZ59" s="624"/>
      <c r="BA59" s="636"/>
      <c r="BB59" s="1175"/>
      <c r="BC59" s="1088"/>
      <c r="BH59" s="557"/>
      <c r="BI59" s="625" t="s">
        <v>694</v>
      </c>
      <c r="BJ59" s="626" t="n">
        <v>51</v>
      </c>
      <c r="BK59" s="99"/>
      <c r="BP59" s="99"/>
      <c r="BQ59" s="99"/>
      <c r="BR59" s="99"/>
      <c r="BS59" s="99"/>
      <c r="BT59" s="99"/>
      <c r="BU59" s="478"/>
      <c r="BV59" s="478"/>
      <c r="BW59" s="478"/>
      <c r="BX59" s="99"/>
      <c r="BY59" s="99"/>
      <c r="BZ59" s="99"/>
      <c r="CA59" s="99"/>
      <c r="CB59" s="99"/>
      <c r="CC59" s="99"/>
      <c r="CD59" s="99"/>
      <c r="CE59" s="99"/>
      <c r="CF59" s="557"/>
      <c r="CG59" s="557"/>
      <c r="CH59" s="557"/>
      <c r="CI59" s="557"/>
      <c r="CJ59" s="557"/>
      <c r="CK59" s="572"/>
      <c r="CL59" s="572"/>
      <c r="CM59" s="572"/>
      <c r="CN59" s="99"/>
      <c r="CO59" s="99"/>
      <c r="CP59" s="99"/>
      <c r="CQ59" s="99"/>
      <c r="CR59" s="99"/>
      <c r="CS59" s="99"/>
      <c r="CT59" s="99"/>
      <c r="CU59" s="99"/>
      <c r="CV59" s="99"/>
      <c r="CW59" s="99"/>
      <c r="CX59" s="99"/>
      <c r="CY59" s="557"/>
      <c r="CZ59" s="1"/>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194" customFormat="true" ht="16.5" hidden="false" customHeight="true" outlineLevel="0" collapsed="false">
      <c r="A60" s="627" t="s">
        <v>310</v>
      </c>
      <c r="B60" s="628" t="n">
        <v>12</v>
      </c>
      <c r="C60" s="557"/>
      <c r="D60" s="557"/>
      <c r="E60" s="644" t="s">
        <v>818</v>
      </c>
      <c r="F60" s="1064" t="n">
        <v>12</v>
      </c>
      <c r="G60" s="631" t="n">
        <f aca="false">F60/F62</f>
        <v>0.235294117647059</v>
      </c>
      <c r="H60" s="557"/>
      <c r="I60" s="1096" t="s">
        <v>1611</v>
      </c>
      <c r="J60" s="1097" t="n">
        <v>2</v>
      </c>
      <c r="K60" s="557"/>
      <c r="L60" s="1099" t="s">
        <v>307</v>
      </c>
      <c r="M60" s="1062"/>
      <c r="N60" s="613"/>
      <c r="O60" s="613" t="n">
        <f aca="false">O59/M59</f>
        <v>0</v>
      </c>
      <c r="P60" s="613" t="n">
        <f aca="false">P59/M59</f>
        <v>0</v>
      </c>
      <c r="Q60" s="613" t="n">
        <f aca="false">Q59/M59</f>
        <v>0.444444444444444</v>
      </c>
      <c r="R60" s="613" t="n">
        <f aca="false">R59/M59</f>
        <v>0.555555555555556</v>
      </c>
      <c r="S60" s="1100"/>
      <c r="T60" s="557"/>
      <c r="U60" s="645" t="s">
        <v>139</v>
      </c>
      <c r="V60" s="646" t="n">
        <f aca="false">V57+V58+V59</f>
        <v>17</v>
      </c>
      <c r="W60" s="647" t="n">
        <v>1</v>
      </c>
      <c r="X60" s="646" t="n">
        <f aca="false">X57+X58+X59</f>
        <v>34</v>
      </c>
      <c r="Y60" s="648" t="n">
        <v>1</v>
      </c>
      <c r="Z60" s="649" t="n">
        <f aca="false">Z58++Z57+Z59</f>
        <v>51</v>
      </c>
      <c r="AA60" s="99"/>
      <c r="AB60" s="99"/>
      <c r="AC60" s="99"/>
      <c r="AD60" s="99"/>
      <c r="AE60" s="99"/>
      <c r="AK60" s="99"/>
      <c r="AL60" s="99"/>
      <c r="AM60" s="99"/>
      <c r="AN60" s="99"/>
      <c r="AO60" s="1096" t="s">
        <v>1612</v>
      </c>
      <c r="AP60" s="1097" t="n">
        <v>2</v>
      </c>
      <c r="AQ60" s="642" t="n">
        <f aca="false">AVERAGE(AR60:AX60)</f>
        <v>0.5</v>
      </c>
      <c r="AR60" s="624" t="s">
        <v>1437</v>
      </c>
      <c r="AS60" s="636" t="n">
        <v>0.5</v>
      </c>
      <c r="AT60" s="624"/>
      <c r="AU60" s="624"/>
      <c r="AV60" s="624"/>
      <c r="AW60" s="636"/>
      <c r="AX60" s="624"/>
      <c r="AY60" s="624"/>
      <c r="AZ60" s="624"/>
      <c r="BA60" s="636"/>
      <c r="BB60" s="1174"/>
      <c r="BC60" s="1088"/>
      <c r="BH60" s="557"/>
      <c r="BI60" s="643" t="s">
        <v>696</v>
      </c>
      <c r="BJ60" s="626" t="n">
        <v>17</v>
      </c>
      <c r="BK60" s="99"/>
      <c r="BP60" s="99"/>
      <c r="BQ60" s="99"/>
      <c r="BR60" s="99"/>
      <c r="BS60" s="99"/>
      <c r="BT60" s="99"/>
      <c r="BU60" s="99"/>
      <c r="BV60" s="99"/>
      <c r="BW60" s="99"/>
      <c r="BX60" s="99"/>
      <c r="BY60" s="99"/>
      <c r="BZ60" s="99"/>
      <c r="CA60" s="99"/>
      <c r="CB60" s="99"/>
      <c r="CC60" s="99"/>
      <c r="CD60" s="99"/>
      <c r="CE60" s="99"/>
      <c r="CF60" s="557"/>
      <c r="CG60" s="557"/>
      <c r="CH60" s="557"/>
      <c r="CI60" s="557"/>
      <c r="CJ60" s="557"/>
      <c r="CK60" s="572"/>
      <c r="CL60" s="572"/>
      <c r="CM60" s="572"/>
      <c r="CN60" s="99"/>
      <c r="CO60" s="99"/>
      <c r="CP60" s="99"/>
      <c r="CQ60" s="99"/>
      <c r="CR60" s="99"/>
      <c r="CS60" s="99"/>
      <c r="CT60" s="99"/>
      <c r="CU60" s="99"/>
      <c r="CV60" s="99"/>
      <c r="CW60" s="99"/>
      <c r="CX60" s="99"/>
      <c r="CY60" s="557"/>
      <c r="CZ60" s="1"/>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194" customFormat="true" ht="16.4" hidden="false" customHeight="false" outlineLevel="0" collapsed="false">
      <c r="A61" s="650" t="s">
        <v>139</v>
      </c>
      <c r="B61" s="651" t="n">
        <f aca="false">SUM(B57:B60)</f>
        <v>51</v>
      </c>
      <c r="C61" s="557"/>
      <c r="D61" s="557"/>
      <c r="E61" s="1247" t="s">
        <v>1613</v>
      </c>
      <c r="F61" s="618" t="n">
        <v>1</v>
      </c>
      <c r="G61" s="631" t="n">
        <f aca="false">F61/F62</f>
        <v>0.0196078431372549</v>
      </c>
      <c r="H61" s="557"/>
      <c r="I61" s="1096" t="s">
        <v>1612</v>
      </c>
      <c r="J61" s="1097" t="n">
        <v>2</v>
      </c>
      <c r="K61" s="557"/>
      <c r="L61" s="1090" t="s">
        <v>970</v>
      </c>
      <c r="M61" s="1062" t="n">
        <f aca="false">O61+P61+Q61+R61</f>
        <v>22</v>
      </c>
      <c r="N61" s="613" t="n">
        <f aca="false">M61/M63</f>
        <v>0.431372549019608</v>
      </c>
      <c r="O61" s="1064" t="n">
        <v>12</v>
      </c>
      <c r="P61" s="1064" t="n">
        <v>2</v>
      </c>
      <c r="Q61" s="1064" t="n">
        <v>4</v>
      </c>
      <c r="R61" s="1064" t="n">
        <v>4</v>
      </c>
      <c r="S61" s="1091" t="n">
        <f aca="false">O62+P62+Q62+R62</f>
        <v>1</v>
      </c>
      <c r="T61" s="557"/>
      <c r="U61" s="557"/>
      <c r="V61" s="99"/>
      <c r="W61" s="99"/>
      <c r="X61" s="99"/>
      <c r="Y61" s="99"/>
      <c r="Z61" s="1248" t="n">
        <f aca="false">W60+Y60</f>
        <v>2</v>
      </c>
      <c r="AA61" s="99"/>
      <c r="AB61" s="99"/>
      <c r="AC61" s="99"/>
      <c r="AD61" s="99"/>
      <c r="AE61" s="99"/>
      <c r="AK61" s="99"/>
      <c r="AL61" s="99"/>
      <c r="AM61" s="99"/>
      <c r="AN61" s="99"/>
      <c r="AO61" s="1096" t="s">
        <v>180</v>
      </c>
      <c r="AP61" s="1097" t="n">
        <v>2</v>
      </c>
      <c r="AQ61" s="642" t="n">
        <f aca="false">AVERAGE(AR61:AX61)</f>
        <v>0.295</v>
      </c>
      <c r="AR61" s="624" t="n">
        <v>0.5</v>
      </c>
      <c r="AS61" s="636" t="n">
        <v>0.09</v>
      </c>
      <c r="AT61" s="624"/>
      <c r="AU61" s="624"/>
      <c r="AV61" s="624"/>
      <c r="AW61" s="636"/>
      <c r="AX61" s="624"/>
      <c r="AY61" s="624"/>
      <c r="AZ61" s="624"/>
      <c r="BA61" s="636"/>
      <c r="BB61" s="1174"/>
      <c r="BC61" s="672"/>
      <c r="BH61" s="557"/>
      <c r="BI61" s="643" t="s">
        <v>697</v>
      </c>
      <c r="BJ61" s="626" t="n">
        <v>0</v>
      </c>
      <c r="BK61" s="99"/>
      <c r="BP61" s="99"/>
      <c r="BQ61" s="99"/>
      <c r="BR61" s="99"/>
      <c r="BS61" s="99"/>
      <c r="BT61" s="99"/>
      <c r="BU61" s="99"/>
      <c r="BV61" s="99"/>
      <c r="BW61" s="99"/>
      <c r="BX61" s="99"/>
      <c r="BY61" s="99"/>
      <c r="BZ61" s="99"/>
      <c r="CA61" s="99"/>
      <c r="CB61" s="99"/>
      <c r="CC61" s="99"/>
      <c r="CD61" s="99"/>
      <c r="CE61" s="99"/>
      <c r="CF61" s="557"/>
      <c r="CG61" s="557"/>
      <c r="CH61" s="557"/>
      <c r="CI61" s="557"/>
      <c r="CJ61" s="557"/>
      <c r="CK61" s="572"/>
      <c r="CL61" s="572"/>
      <c r="CM61" s="572"/>
      <c r="CN61" s="99"/>
      <c r="CO61" s="99"/>
      <c r="CP61" s="99"/>
      <c r="CQ61" s="99"/>
      <c r="CR61" s="99"/>
      <c r="CS61" s="99"/>
      <c r="CT61" s="99"/>
      <c r="CU61" s="99"/>
      <c r="CV61" s="99"/>
      <c r="CW61" s="99"/>
      <c r="CX61" s="99"/>
      <c r="CY61" s="557"/>
      <c r="CZ61" s="1"/>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194" customFormat="true" ht="16.4" hidden="false" customHeight="false" outlineLevel="0" collapsed="false">
      <c r="C62" s="557"/>
      <c r="D62" s="557"/>
      <c r="E62" s="652" t="s">
        <v>139</v>
      </c>
      <c r="F62" s="653" t="n">
        <f aca="false">F57+F58+F59+F60+F61</f>
        <v>51</v>
      </c>
      <c r="G62" s="654" t="n">
        <f aca="false">G57+G58+G59+G60+G61</f>
        <v>1</v>
      </c>
      <c r="H62" s="557"/>
      <c r="I62" s="1096" t="s">
        <v>180</v>
      </c>
      <c r="J62" s="1097" t="n">
        <v>2</v>
      </c>
      <c r="K62" s="557"/>
      <c r="L62" s="1099" t="s">
        <v>307</v>
      </c>
      <c r="M62" s="1062"/>
      <c r="N62" s="613"/>
      <c r="O62" s="613" t="n">
        <f aca="false">O61/M61</f>
        <v>0.545454545454545</v>
      </c>
      <c r="P62" s="613" t="n">
        <f aca="false">P61/M61</f>
        <v>0.0909090909090909</v>
      </c>
      <c r="Q62" s="613" t="n">
        <f aca="false">Q61/M61</f>
        <v>0.181818181818182</v>
      </c>
      <c r="R62" s="613" t="n">
        <f aca="false">R61/M61</f>
        <v>0.181818181818182</v>
      </c>
      <c r="S62" s="1100"/>
      <c r="T62" s="557"/>
      <c r="AA62" s="99"/>
      <c r="AB62" s="99"/>
      <c r="AC62" s="99"/>
      <c r="AD62" s="99"/>
      <c r="AE62" s="99"/>
      <c r="AF62" s="658"/>
      <c r="AG62" s="658"/>
      <c r="AH62" s="478"/>
      <c r="AI62" s="478"/>
      <c r="AJ62" s="478"/>
      <c r="AK62" s="99"/>
      <c r="AL62" s="99"/>
      <c r="AM62" s="99"/>
      <c r="AN62" s="99"/>
      <c r="AO62" s="1096" t="s">
        <v>1614</v>
      </c>
      <c r="AP62" s="1097" t="n">
        <v>1</v>
      </c>
      <c r="AQ62" s="642" t="n">
        <f aca="false">AVERAGE(AR62:AX62)</f>
        <v>0.21</v>
      </c>
      <c r="AR62" s="624" t="s">
        <v>1437</v>
      </c>
      <c r="AS62" s="636" t="n">
        <v>0.21</v>
      </c>
      <c r="AT62" s="624"/>
      <c r="AU62" s="624"/>
      <c r="AV62" s="624"/>
      <c r="AW62" s="636"/>
      <c r="AX62" s="624"/>
      <c r="AY62" s="624"/>
      <c r="AZ62" s="624"/>
      <c r="BA62" s="636"/>
      <c r="BB62" s="1174"/>
      <c r="BC62" s="672"/>
      <c r="BH62" s="557"/>
      <c r="BI62" s="656" t="s">
        <v>698</v>
      </c>
      <c r="BJ62" s="626" t="n">
        <v>32</v>
      </c>
      <c r="BK62" s="99"/>
      <c r="BP62" s="99"/>
      <c r="BQ62" s="99"/>
      <c r="BR62" s="99"/>
      <c r="BS62" s="99"/>
      <c r="BT62" s="99"/>
      <c r="BU62" s="99"/>
      <c r="BV62" s="99"/>
      <c r="BW62" s="99"/>
      <c r="BX62" s="99"/>
      <c r="BY62" s="99"/>
      <c r="BZ62" s="99"/>
      <c r="CA62" s="99"/>
      <c r="CB62" s="99"/>
      <c r="CC62" s="99"/>
      <c r="CD62" s="99"/>
      <c r="CE62" s="99"/>
      <c r="CF62" s="557"/>
      <c r="CG62" s="557"/>
      <c r="CH62" s="557"/>
      <c r="CI62" s="557"/>
      <c r="CJ62" s="557"/>
      <c r="CK62" s="572"/>
      <c r="CL62" s="572"/>
      <c r="CM62" s="572"/>
      <c r="CN62" s="99"/>
      <c r="CO62" s="99"/>
      <c r="CP62" s="99"/>
      <c r="CQ62" s="99"/>
      <c r="CR62" s="99"/>
      <c r="CS62" s="99"/>
      <c r="CT62" s="99"/>
      <c r="CU62" s="99"/>
      <c r="CV62" s="99"/>
      <c r="CW62" s="99"/>
      <c r="CX62" s="99"/>
      <c r="CY62" s="557"/>
      <c r="CZ62" s="1"/>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194" customFormat="true" ht="16.4" hidden="false" customHeight="true" outlineLevel="0" collapsed="false">
      <c r="A63" s="605" t="s">
        <v>319</v>
      </c>
      <c r="B63" s="606" t="n">
        <v>16</v>
      </c>
      <c r="C63" s="557"/>
      <c r="D63" s="557"/>
      <c r="E63" s="657" t="s">
        <v>189</v>
      </c>
      <c r="F63" s="1064" t="n">
        <v>11</v>
      </c>
      <c r="G63" s="609" t="n">
        <f aca="false">F63/F66</f>
        <v>0.215686274509804</v>
      </c>
      <c r="H63" s="557"/>
      <c r="I63" s="1096" t="s">
        <v>1614</v>
      </c>
      <c r="J63" s="1097" t="n">
        <v>1</v>
      </c>
      <c r="K63" s="557"/>
      <c r="L63" s="1105" t="s">
        <v>139</v>
      </c>
      <c r="M63" s="1106" t="n">
        <f aca="false">M57+M59+M61</f>
        <v>51</v>
      </c>
      <c r="N63" s="661" t="n">
        <f aca="false">N57+N59+N61</f>
        <v>1</v>
      </c>
      <c r="O63" s="662" t="n">
        <f aca="false">O57+O59+O61</f>
        <v>19</v>
      </c>
      <c r="P63" s="662" t="n">
        <f aca="false">P57+P59+P61</f>
        <v>4</v>
      </c>
      <c r="Q63" s="662" t="n">
        <f aca="false">Q57+Q59+Q61</f>
        <v>15</v>
      </c>
      <c r="R63" s="662" t="n">
        <f aca="false">R57+R59+R61</f>
        <v>13</v>
      </c>
      <c r="S63" s="654" t="n">
        <f aca="false">O64+P64+Q64+R64</f>
        <v>1</v>
      </c>
      <c r="T63" s="557"/>
      <c r="Z63" s="478"/>
      <c r="AA63" s="99"/>
      <c r="AB63" s="99"/>
      <c r="AC63" s="99"/>
      <c r="AD63" s="99"/>
      <c r="AE63" s="99"/>
      <c r="AF63" s="599" t="s">
        <v>318</v>
      </c>
      <c r="AG63" s="600" t="s">
        <v>690</v>
      </c>
      <c r="AH63" s="600" t="s">
        <v>301</v>
      </c>
      <c r="AI63" s="600" t="s">
        <v>302</v>
      </c>
      <c r="AJ63" s="601" t="s">
        <v>303</v>
      </c>
      <c r="AK63" s="99"/>
      <c r="AL63" s="99"/>
      <c r="AM63" s="99"/>
      <c r="AN63" s="99"/>
      <c r="AO63" s="1096" t="s">
        <v>1615</v>
      </c>
      <c r="AP63" s="1097" t="n">
        <v>1</v>
      </c>
      <c r="AQ63" s="642" t="n">
        <f aca="false">AVERAGE(AR63:AX63)</f>
        <v>0.35</v>
      </c>
      <c r="AR63" s="624" t="n">
        <v>0.35</v>
      </c>
      <c r="AS63" s="636"/>
      <c r="AT63" s="624"/>
      <c r="AU63" s="624"/>
      <c r="AV63" s="624"/>
      <c r="AW63" s="636"/>
      <c r="AX63" s="624"/>
      <c r="AY63" s="624"/>
      <c r="AZ63" s="624"/>
      <c r="BA63" s="636"/>
      <c r="BB63" s="1174"/>
      <c r="BC63" s="672"/>
      <c r="BH63" s="557"/>
      <c r="BI63" s="656" t="s">
        <v>699</v>
      </c>
      <c r="BJ63" s="626" t="n">
        <v>1</v>
      </c>
      <c r="BK63" s="99"/>
      <c r="BP63" s="478"/>
      <c r="BQ63" s="99"/>
      <c r="BR63" s="99"/>
      <c r="BS63" s="99"/>
      <c r="BT63" s="99"/>
      <c r="BU63" s="99"/>
      <c r="BV63" s="99"/>
      <c r="BW63" s="99"/>
      <c r="BX63" s="99"/>
      <c r="BY63" s="99"/>
      <c r="BZ63" s="99"/>
      <c r="CA63" s="99"/>
      <c r="CB63" s="99"/>
      <c r="CC63" s="99"/>
      <c r="CD63" s="99"/>
      <c r="CE63" s="99"/>
      <c r="CF63" s="557"/>
      <c r="CG63" s="557"/>
      <c r="CH63" s="557"/>
      <c r="CI63" s="557"/>
      <c r="CJ63" s="557"/>
      <c r="CK63" s="572"/>
      <c r="CL63" s="572"/>
      <c r="CM63" s="572"/>
      <c r="CN63" s="99"/>
      <c r="CO63" s="99"/>
      <c r="CP63" s="99"/>
      <c r="CQ63" s="99"/>
      <c r="CR63" s="99"/>
      <c r="CS63" s="99"/>
      <c r="CT63" s="99"/>
      <c r="CU63" s="99"/>
      <c r="CV63" s="99"/>
      <c r="CW63" s="99"/>
      <c r="CX63" s="99"/>
      <c r="CY63" s="557"/>
      <c r="CZ63" s="1"/>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c r="GB63" s="557"/>
      <c r="GC63" s="557"/>
      <c r="GD63" s="557"/>
      <c r="GE63" s="557"/>
      <c r="GF63" s="557"/>
    </row>
    <row r="64" s="194" customFormat="true" ht="16.4" hidden="false" customHeight="false" outlineLevel="0" collapsed="false">
      <c r="A64" s="627" t="s">
        <v>320</v>
      </c>
      <c r="B64" s="628" t="n">
        <v>35</v>
      </c>
      <c r="C64" s="638"/>
      <c r="D64" s="557"/>
      <c r="E64" s="657" t="s">
        <v>193</v>
      </c>
      <c r="F64" s="1064" t="n">
        <v>30</v>
      </c>
      <c r="G64" s="631" t="n">
        <f aca="false">F64/F66</f>
        <v>0.588235294117647</v>
      </c>
      <c r="H64" s="557"/>
      <c r="I64" s="1096" t="s">
        <v>1615</v>
      </c>
      <c r="J64" s="1097" t="n">
        <v>1</v>
      </c>
      <c r="K64" s="557"/>
      <c r="L64" s="1105"/>
      <c r="M64" s="1106"/>
      <c r="N64" s="661"/>
      <c r="O64" s="665" t="n">
        <f aca="false">O63/M63</f>
        <v>0.372549019607843</v>
      </c>
      <c r="P64" s="665" t="n">
        <f aca="false">P63/M63</f>
        <v>0.0784313725490196</v>
      </c>
      <c r="Q64" s="665" t="n">
        <f aca="false">Q63/M63</f>
        <v>0.294117647058824</v>
      </c>
      <c r="R64" s="665" t="n">
        <f aca="false">R63/M63</f>
        <v>0.254901960784314</v>
      </c>
      <c r="S64" s="654"/>
      <c r="T64" s="557"/>
      <c r="U64" s="478"/>
      <c r="V64" s="478"/>
      <c r="W64" s="478"/>
      <c r="X64" s="478"/>
      <c r="Y64" s="478"/>
      <c r="Z64" s="478"/>
      <c r="AA64" s="99"/>
      <c r="AB64" s="99"/>
      <c r="AC64" s="99"/>
      <c r="AD64" s="99"/>
      <c r="AE64" s="99"/>
      <c r="AF64" s="617" t="n">
        <v>0</v>
      </c>
      <c r="AG64" s="618"/>
      <c r="AH64" s="618"/>
      <c r="AI64" s="618"/>
      <c r="AJ64" s="619" t="s">
        <v>957</v>
      </c>
      <c r="AK64" s="99"/>
      <c r="AL64" s="99"/>
      <c r="AM64" s="99"/>
      <c r="AN64" s="99"/>
      <c r="AO64" s="1096" t="s">
        <v>1616</v>
      </c>
      <c r="AP64" s="1097" t="n">
        <v>1</v>
      </c>
      <c r="AQ64" s="642" t="n">
        <f aca="false">AVERAGE(AR64:AX64)</f>
        <v>0.4</v>
      </c>
      <c r="AR64" s="624" t="n">
        <v>0.4</v>
      </c>
      <c r="AS64" s="636"/>
      <c r="AT64" s="624"/>
      <c r="AU64" s="624"/>
      <c r="AV64" s="624"/>
      <c r="AW64" s="636"/>
      <c r="AX64" s="624"/>
      <c r="AY64" s="624"/>
      <c r="AZ64" s="624"/>
      <c r="BA64" s="636"/>
      <c r="BB64" s="1174"/>
      <c r="BC64" s="672"/>
      <c r="BH64" s="557"/>
      <c r="BI64" s="656" t="s">
        <v>700</v>
      </c>
      <c r="BJ64" s="626" t="n">
        <v>13</v>
      </c>
      <c r="BK64" s="99"/>
      <c r="BP64" s="478"/>
      <c r="BQ64" s="478"/>
      <c r="BR64" s="99"/>
      <c r="BS64" s="99"/>
      <c r="BT64" s="99"/>
      <c r="BU64" s="99"/>
      <c r="BV64" s="99"/>
      <c r="BW64" s="99"/>
      <c r="BX64" s="99"/>
      <c r="BY64" s="99"/>
      <c r="BZ64" s="99"/>
      <c r="CA64" s="99"/>
      <c r="CB64" s="99"/>
      <c r="CC64" s="99"/>
      <c r="CD64" s="99"/>
      <c r="CE64" s="99"/>
      <c r="CF64" s="557"/>
      <c r="CG64" s="557"/>
      <c r="CH64" s="557"/>
      <c r="CI64" s="557"/>
      <c r="CJ64" s="557"/>
      <c r="CK64" s="572"/>
      <c r="CL64" s="572"/>
      <c r="CM64" s="572"/>
      <c r="CN64" s="99"/>
      <c r="CO64" s="99"/>
      <c r="CP64" s="99"/>
      <c r="CQ64" s="478"/>
      <c r="CR64" s="478"/>
      <c r="CS64" s="478"/>
      <c r="CT64" s="478"/>
      <c r="CU64" s="478"/>
      <c r="CV64" s="478"/>
      <c r="CW64" s="478"/>
      <c r="CX64" s="478"/>
      <c r="CY64" s="557"/>
      <c r="CZ64" s="1"/>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c r="FZ64" s="557"/>
      <c r="GA64" s="557"/>
      <c r="GB64" s="557"/>
      <c r="GC64" s="557"/>
      <c r="GD64" s="557"/>
      <c r="GE64" s="557"/>
      <c r="GF64" s="557"/>
    </row>
    <row r="65" s="194" customFormat="true" ht="16.4" hidden="false" customHeight="false" outlineLevel="0" collapsed="false">
      <c r="A65" s="650" t="s">
        <v>139</v>
      </c>
      <c r="B65" s="651" t="n">
        <f aca="false">B63+B64</f>
        <v>51</v>
      </c>
      <c r="C65" s="557"/>
      <c r="D65" s="557"/>
      <c r="E65" s="657" t="s">
        <v>199</v>
      </c>
      <c r="F65" s="1064" t="n">
        <v>10</v>
      </c>
      <c r="G65" s="631" t="n">
        <f aca="false">F65/F66</f>
        <v>0.196078431372549</v>
      </c>
      <c r="H65" s="557"/>
      <c r="I65" s="1096" t="s">
        <v>1616</v>
      </c>
      <c r="J65" s="1097" t="n">
        <v>1</v>
      </c>
      <c r="K65" s="557"/>
      <c r="T65" s="557"/>
      <c r="U65" s="557"/>
      <c r="V65" s="557"/>
      <c r="W65" s="557"/>
      <c r="X65" s="557"/>
      <c r="Y65" s="557"/>
      <c r="Z65" s="478"/>
      <c r="AA65" s="99"/>
      <c r="AB65" s="99"/>
      <c r="AC65" s="99"/>
      <c r="AD65" s="99"/>
      <c r="AE65" s="99"/>
      <c r="AF65" s="617"/>
      <c r="AG65" s="618"/>
      <c r="AH65" s="618"/>
      <c r="AI65" s="618"/>
      <c r="AJ65" s="619" t="s">
        <v>47</v>
      </c>
      <c r="AK65" s="99"/>
      <c r="AL65" s="99"/>
      <c r="AM65" s="99"/>
      <c r="AN65" s="99"/>
      <c r="AO65" s="1096" t="s">
        <v>1617</v>
      </c>
      <c r="AP65" s="1097" t="n">
        <v>1</v>
      </c>
      <c r="AQ65" s="642" t="n">
        <f aca="false">AVERAGE(AR65:AX65)</f>
        <v>0.2</v>
      </c>
      <c r="AR65" s="624" t="n">
        <v>0.2</v>
      </c>
      <c r="AS65" s="624"/>
      <c r="AT65" s="624"/>
      <c r="AU65" s="624"/>
      <c r="AV65" s="624"/>
      <c r="AW65" s="624"/>
      <c r="AX65" s="624"/>
      <c r="AY65" s="624"/>
      <c r="AZ65" s="624"/>
      <c r="BA65" s="624"/>
      <c r="BB65" s="1174"/>
      <c r="BC65" s="672"/>
      <c r="BH65" s="557"/>
      <c r="BI65" s="666" t="s">
        <v>702</v>
      </c>
      <c r="BJ65" s="626" t="n">
        <v>3</v>
      </c>
      <c r="BK65" s="99"/>
      <c r="BP65" s="478"/>
      <c r="BQ65" s="478"/>
      <c r="BR65" s="99"/>
      <c r="BS65" s="99"/>
      <c r="BT65" s="99"/>
      <c r="BU65" s="99"/>
      <c r="BV65" s="99"/>
      <c r="BW65" s="99"/>
      <c r="BX65" s="99"/>
      <c r="BY65" s="99"/>
      <c r="BZ65" s="99"/>
      <c r="CA65" s="99"/>
      <c r="CB65" s="99"/>
      <c r="CC65" s="99"/>
      <c r="CD65" s="99"/>
      <c r="CE65" s="99"/>
      <c r="CF65" s="557"/>
      <c r="CG65" s="557"/>
      <c r="CH65" s="557"/>
      <c r="CI65" s="557"/>
      <c r="CJ65" s="557"/>
      <c r="CK65" s="572"/>
      <c r="CL65" s="572"/>
      <c r="CM65" s="572"/>
      <c r="CN65" s="99"/>
      <c r="CO65" s="99"/>
      <c r="CP65" s="99"/>
      <c r="CQ65" s="478"/>
      <c r="CR65" s="478"/>
      <c r="CS65" s="478"/>
      <c r="CT65" s="478"/>
      <c r="CU65" s="478"/>
      <c r="CV65" s="478"/>
      <c r="CW65" s="478"/>
      <c r="CX65" s="478"/>
      <c r="CY65" s="557"/>
      <c r="CZ65" s="1"/>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c r="GE65" s="557"/>
      <c r="GF65" s="557"/>
    </row>
    <row r="66" s="194" customFormat="true" ht="16.4" hidden="false" customHeight="false" outlineLevel="0" collapsed="false">
      <c r="A66" s="557"/>
      <c r="B66" s="557"/>
      <c r="C66" s="557"/>
      <c r="D66" s="557"/>
      <c r="E66" s="667" t="s">
        <v>139</v>
      </c>
      <c r="F66" s="668" t="n">
        <f aca="false">F63+F64+F65</f>
        <v>51</v>
      </c>
      <c r="G66" s="654" t="n">
        <f aca="false">G63+G64+G65</f>
        <v>1</v>
      </c>
      <c r="H66" s="557"/>
      <c r="I66" s="1096" t="s">
        <v>1617</v>
      </c>
      <c r="J66" s="1097" t="n">
        <v>1</v>
      </c>
      <c r="K66" s="557"/>
      <c r="T66" s="557"/>
      <c r="U66" s="557"/>
      <c r="V66" s="99"/>
      <c r="W66" s="99"/>
      <c r="X66" s="99"/>
      <c r="Y66" s="99"/>
      <c r="Z66" s="99"/>
      <c r="AA66" s="99"/>
      <c r="AB66" s="99"/>
      <c r="AC66" s="99"/>
      <c r="AD66" s="99"/>
      <c r="AE66" s="99"/>
      <c r="AF66" s="617"/>
      <c r="AG66" s="640"/>
      <c r="AH66" s="640"/>
      <c r="AI66" s="640"/>
      <c r="AJ66" s="641" t="s">
        <v>961</v>
      </c>
      <c r="AK66" s="99"/>
      <c r="AL66" s="99"/>
      <c r="AM66" s="99"/>
      <c r="AN66" s="99"/>
      <c r="AO66" s="1096" t="s">
        <v>1618</v>
      </c>
      <c r="AP66" s="1097" t="n">
        <v>1</v>
      </c>
      <c r="AQ66" s="642" t="n">
        <f aca="false">AVERAGE(AR66:AX66)</f>
        <v>0.5</v>
      </c>
      <c r="AR66" s="624" t="n">
        <v>0.5</v>
      </c>
      <c r="AS66" s="624"/>
      <c r="AT66" s="624"/>
      <c r="AU66" s="624"/>
      <c r="AV66" s="624"/>
      <c r="AW66" s="624"/>
      <c r="AX66" s="624"/>
      <c r="AY66" s="624"/>
      <c r="AZ66" s="624"/>
      <c r="BA66" s="624"/>
      <c r="BB66" s="1174"/>
      <c r="BC66" s="672"/>
      <c r="BH66" s="557"/>
      <c r="BI66" s="669" t="s">
        <v>704</v>
      </c>
      <c r="BJ66" s="1107" t="n">
        <f aca="false">BJ62/BJ59</f>
        <v>0.627450980392157</v>
      </c>
      <c r="BK66" s="99"/>
      <c r="BP66" s="557"/>
      <c r="BQ66" s="478"/>
      <c r="BR66" s="99"/>
      <c r="BS66" s="99"/>
      <c r="BT66" s="99"/>
      <c r="BU66" s="99"/>
      <c r="BV66" s="99"/>
      <c r="BW66" s="99"/>
      <c r="BX66" s="99"/>
      <c r="BY66" s="99"/>
      <c r="BZ66" s="99"/>
      <c r="CA66" s="99"/>
      <c r="CB66" s="99"/>
      <c r="CC66" s="99"/>
      <c r="CD66" s="99"/>
      <c r="CE66" s="99"/>
      <c r="CF66" s="557"/>
      <c r="CG66" s="557"/>
      <c r="CH66" s="557"/>
      <c r="CI66" s="557"/>
      <c r="CJ66" s="557"/>
      <c r="CK66" s="572"/>
      <c r="CL66" s="572"/>
      <c r="CM66" s="572"/>
      <c r="CN66" s="99"/>
      <c r="CO66" s="99"/>
      <c r="CP66" s="99"/>
      <c r="CQ66" s="478"/>
      <c r="CR66" s="478"/>
      <c r="CS66" s="478"/>
      <c r="CT66" s="478"/>
      <c r="CU66" s="478"/>
      <c r="CV66" s="478"/>
      <c r="CW66" s="478"/>
      <c r="CX66" s="478"/>
      <c r="CY66" s="557"/>
      <c r="CZ66" s="1"/>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c r="GE66" s="557"/>
      <c r="GF66" s="557"/>
    </row>
    <row r="67" s="194" customFormat="true" ht="16.4" hidden="false" customHeight="false" outlineLevel="0" collapsed="false">
      <c r="A67" s="557"/>
      <c r="B67" s="557"/>
      <c r="C67" s="557"/>
      <c r="D67" s="557"/>
      <c r="E67" s="657" t="s">
        <v>206</v>
      </c>
      <c r="F67" s="1064" t="n">
        <v>22</v>
      </c>
      <c r="G67" s="671" t="n">
        <f aca="false">F67/F71</f>
        <v>0.431372549019608</v>
      </c>
      <c r="H67" s="557"/>
      <c r="I67" s="1096" t="s">
        <v>1618</v>
      </c>
      <c r="J67" s="1097" t="n">
        <v>1</v>
      </c>
      <c r="K67" s="557"/>
      <c r="T67" s="557"/>
      <c r="U67" s="557"/>
      <c r="V67" s="99"/>
      <c r="W67" s="99"/>
      <c r="X67" s="99"/>
      <c r="Y67" s="99"/>
      <c r="Z67" s="99"/>
      <c r="AA67" s="99"/>
      <c r="AB67" s="99"/>
      <c r="AC67" s="99"/>
      <c r="AD67" s="99"/>
      <c r="AE67" s="99"/>
      <c r="AF67" s="478"/>
      <c r="AG67" s="478"/>
      <c r="AH67" s="478"/>
      <c r="AI67" s="478"/>
      <c r="AK67" s="99"/>
      <c r="AL67" s="99"/>
      <c r="AM67" s="99"/>
      <c r="AN67" s="99"/>
      <c r="AO67" s="1096" t="s">
        <v>1619</v>
      </c>
      <c r="AP67" s="1097" t="n">
        <v>1</v>
      </c>
      <c r="AQ67" s="642" t="n">
        <f aca="false">AVERAGE(AR67:AX67)</f>
        <v>0.05</v>
      </c>
      <c r="AR67" s="636" t="n">
        <v>0.05</v>
      </c>
      <c r="AS67" s="624"/>
      <c r="AT67" s="624"/>
      <c r="AU67" s="624"/>
      <c r="AV67" s="636"/>
      <c r="AW67" s="624"/>
      <c r="AX67" s="624"/>
      <c r="AY67" s="624"/>
      <c r="AZ67" s="636"/>
      <c r="BA67" s="624"/>
      <c r="BB67" s="1174"/>
      <c r="BC67" s="672"/>
      <c r="BH67" s="557"/>
      <c r="BI67" s="669" t="s">
        <v>706</v>
      </c>
      <c r="BJ67" s="1249" t="n">
        <f aca="false">BJ59/BJ56</f>
        <v>1</v>
      </c>
      <c r="BK67" s="99"/>
      <c r="BP67" s="557"/>
      <c r="BQ67" s="557"/>
      <c r="BR67" s="99"/>
      <c r="BS67" s="99"/>
      <c r="BT67" s="99"/>
      <c r="BU67" s="478"/>
      <c r="BV67" s="478"/>
      <c r="BW67" s="478"/>
      <c r="BX67" s="478"/>
      <c r="BY67" s="478"/>
      <c r="BZ67" s="478"/>
      <c r="CA67" s="478"/>
      <c r="CB67" s="99"/>
      <c r="CC67" s="99"/>
      <c r="CD67" s="99"/>
      <c r="CE67" s="99"/>
      <c r="CF67" s="557"/>
      <c r="CG67" s="557"/>
      <c r="CH67" s="557"/>
      <c r="CI67" s="557"/>
      <c r="CJ67" s="557"/>
      <c r="CK67" s="572"/>
      <c r="CL67" s="572"/>
      <c r="CM67" s="572"/>
      <c r="CN67" s="99"/>
      <c r="CO67" s="99"/>
      <c r="CP67" s="99"/>
      <c r="CQ67" s="572"/>
      <c r="CR67" s="572"/>
      <c r="CS67" s="557"/>
      <c r="CT67" s="557"/>
      <c r="CU67" s="557"/>
      <c r="CV67" s="557"/>
      <c r="CW67" s="557"/>
      <c r="CX67" s="557"/>
      <c r="CY67" s="557"/>
      <c r="CZ67" s="1"/>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194" customFormat="true" ht="16.4" hidden="false" customHeight="false" outlineLevel="0" collapsed="false">
      <c r="A68" s="557"/>
      <c r="B68" s="557"/>
      <c r="C68" s="557"/>
      <c r="D68" s="557"/>
      <c r="E68" s="657" t="s">
        <v>210</v>
      </c>
      <c r="F68" s="1064" t="n">
        <v>23</v>
      </c>
      <c r="G68" s="631" t="n">
        <f aca="false">F68/F71</f>
        <v>0.450980392156863</v>
      </c>
      <c r="H68" s="557"/>
      <c r="I68" s="1096" t="s">
        <v>1619</v>
      </c>
      <c r="J68" s="1097" t="n">
        <v>1</v>
      </c>
      <c r="K68" s="557"/>
      <c r="T68" s="557"/>
      <c r="U68" s="557"/>
      <c r="V68" s="99"/>
      <c r="W68" s="99"/>
      <c r="X68" s="99"/>
      <c r="Y68" s="99"/>
      <c r="Z68" s="99"/>
      <c r="AA68" s="99"/>
      <c r="AB68" s="99"/>
      <c r="AC68" s="99"/>
      <c r="AD68" s="99"/>
      <c r="AE68" s="99"/>
      <c r="AF68" s="676" t="s">
        <v>707</v>
      </c>
      <c r="AG68" s="677" t="n">
        <f aca="false">AF57</f>
        <v>17</v>
      </c>
      <c r="AH68" s="478"/>
      <c r="AI68" s="478"/>
      <c r="AK68" s="99"/>
      <c r="AL68" s="99"/>
      <c r="AM68" s="99"/>
      <c r="AN68" s="99"/>
      <c r="AO68" s="1096" t="s">
        <v>1620</v>
      </c>
      <c r="AP68" s="1097" t="n">
        <v>1</v>
      </c>
      <c r="AQ68" s="642" t="n">
        <f aca="false">AVERAGE(AR68:AX68)</f>
        <v>0.5</v>
      </c>
      <c r="AR68" s="636" t="n">
        <v>0.5</v>
      </c>
      <c r="AS68" s="624"/>
      <c r="AT68" s="624"/>
      <c r="AU68" s="624"/>
      <c r="AV68" s="636"/>
      <c r="AW68" s="624"/>
      <c r="AX68" s="624"/>
      <c r="AY68" s="624"/>
      <c r="AZ68" s="636"/>
      <c r="BA68" s="624"/>
      <c r="BB68" s="1174"/>
      <c r="BH68" s="557"/>
      <c r="BI68" s="478"/>
      <c r="BJ68" s="557"/>
      <c r="BK68" s="99"/>
      <c r="BP68" s="557"/>
      <c r="BQ68" s="557"/>
      <c r="BR68" s="478"/>
      <c r="BS68" s="99"/>
      <c r="BT68" s="99"/>
      <c r="BU68" s="478"/>
      <c r="BV68" s="478"/>
      <c r="BW68" s="478"/>
      <c r="BX68" s="478"/>
      <c r="BY68" s="478"/>
      <c r="BZ68" s="478"/>
      <c r="CA68" s="478"/>
      <c r="CB68" s="478"/>
      <c r="CC68" s="99"/>
      <c r="CD68" s="99"/>
      <c r="CE68" s="99"/>
      <c r="CF68" s="557"/>
      <c r="CG68" s="557"/>
      <c r="CH68" s="557"/>
      <c r="CI68" s="557"/>
      <c r="CJ68" s="557"/>
      <c r="CK68" s="572"/>
      <c r="CL68" s="572"/>
      <c r="CM68" s="572"/>
      <c r="CN68" s="478"/>
      <c r="CO68" s="99"/>
      <c r="CP68" s="99"/>
      <c r="CQ68" s="572"/>
      <c r="CR68" s="572"/>
      <c r="CS68" s="557"/>
      <c r="CT68" s="557"/>
      <c r="CU68" s="557"/>
      <c r="CV68" s="557"/>
      <c r="CW68" s="557"/>
      <c r="CX68" s="557"/>
      <c r="CY68" s="557"/>
      <c r="CZ68" s="1"/>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194" customFormat="true" ht="16.4" hidden="false" customHeight="false" outlineLevel="0" collapsed="false">
      <c r="A69" s="557"/>
      <c r="B69" s="557"/>
      <c r="C69" s="557"/>
      <c r="D69" s="557"/>
      <c r="E69" s="657" t="s">
        <v>214</v>
      </c>
      <c r="F69" s="1064" t="n">
        <v>5</v>
      </c>
      <c r="G69" s="631" t="n">
        <f aca="false">F69/F71</f>
        <v>0.0980392156862745</v>
      </c>
      <c r="H69" s="557"/>
      <c r="I69" s="1096" t="s">
        <v>1620</v>
      </c>
      <c r="J69" s="1097" t="n">
        <v>1</v>
      </c>
      <c r="K69" s="557"/>
      <c r="T69" s="557"/>
      <c r="U69" s="557"/>
      <c r="V69" s="99"/>
      <c r="W69" s="99"/>
      <c r="X69" s="99"/>
      <c r="Y69" s="99"/>
      <c r="Z69" s="99"/>
      <c r="AA69" s="99"/>
      <c r="AB69" s="99"/>
      <c r="AC69" s="99"/>
      <c r="AD69" s="99"/>
      <c r="AE69" s="99"/>
      <c r="AF69" s="684" t="s">
        <v>709</v>
      </c>
      <c r="AG69" s="685" t="n">
        <f aca="false">AF64</f>
        <v>0</v>
      </c>
      <c r="AH69" s="478"/>
      <c r="AI69" s="478"/>
      <c r="AJ69" s="478"/>
      <c r="AK69" s="99"/>
      <c r="AL69" s="99"/>
      <c r="AM69" s="99"/>
      <c r="AN69" s="99"/>
      <c r="AO69" s="1096" t="s">
        <v>104</v>
      </c>
      <c r="AP69" s="1097" t="n">
        <v>1</v>
      </c>
      <c r="AQ69" s="642" t="n">
        <f aca="false">AVERAGE(AR69:AX69)</f>
        <v>0.4</v>
      </c>
      <c r="AR69" s="636" t="n">
        <v>0.4</v>
      </c>
      <c r="AS69" s="624"/>
      <c r="AT69" s="624"/>
      <c r="AU69" s="624"/>
      <c r="AV69" s="636"/>
      <c r="AW69" s="624"/>
      <c r="AX69" s="624"/>
      <c r="AY69" s="624"/>
      <c r="AZ69" s="636"/>
      <c r="BA69" s="624"/>
      <c r="BB69" s="1174"/>
      <c r="BH69" s="557"/>
      <c r="BI69" s="478"/>
      <c r="BJ69" s="557"/>
      <c r="BK69" s="99"/>
      <c r="BP69" s="557"/>
      <c r="BQ69" s="557"/>
      <c r="BR69" s="478"/>
      <c r="BS69" s="99"/>
      <c r="BT69" s="99"/>
      <c r="BU69" s="478"/>
      <c r="BV69" s="478"/>
      <c r="BW69" s="478"/>
      <c r="BX69" s="478"/>
      <c r="BY69" s="478"/>
      <c r="BZ69" s="478"/>
      <c r="CA69" s="478"/>
      <c r="CB69" s="478"/>
      <c r="CC69" s="99"/>
      <c r="CD69" s="99"/>
      <c r="CE69" s="99"/>
      <c r="CF69" s="557"/>
      <c r="CG69" s="557"/>
      <c r="CH69" s="557"/>
      <c r="CI69" s="557"/>
      <c r="CJ69" s="557"/>
      <c r="CK69" s="572"/>
      <c r="CL69" s="572"/>
      <c r="CM69" s="572"/>
      <c r="CN69" s="478"/>
      <c r="CO69" s="99"/>
      <c r="CP69" s="99"/>
      <c r="CQ69" s="572"/>
      <c r="CR69" s="572"/>
      <c r="CS69" s="557"/>
      <c r="CT69" s="557"/>
      <c r="CU69" s="557"/>
      <c r="CV69" s="557"/>
      <c r="CW69" s="557"/>
      <c r="CX69" s="557"/>
      <c r="CY69" s="557"/>
      <c r="CZ69" s="1"/>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194" customFormat="true" ht="16.5" hidden="false" customHeight="true" outlineLevel="0" collapsed="false">
      <c r="A70" s="557"/>
      <c r="B70" s="557"/>
      <c r="C70" s="557"/>
      <c r="D70" s="557"/>
      <c r="E70" s="1099" t="s">
        <v>218</v>
      </c>
      <c r="F70" s="1064" t="n">
        <v>1</v>
      </c>
      <c r="G70" s="631" t="n">
        <f aca="false">F70/F71</f>
        <v>0.0196078431372549</v>
      </c>
      <c r="H70" s="557"/>
      <c r="I70" s="1096" t="s">
        <v>104</v>
      </c>
      <c r="J70" s="1097" t="n">
        <v>1</v>
      </c>
      <c r="K70" s="557"/>
      <c r="L70" s="478"/>
      <c r="M70" s="478"/>
      <c r="T70" s="557"/>
      <c r="U70" s="557"/>
      <c r="V70" s="99"/>
      <c r="W70" s="99"/>
      <c r="X70" s="99"/>
      <c r="Y70" s="99"/>
      <c r="Z70" s="99"/>
      <c r="AA70" s="99"/>
      <c r="AB70" s="99"/>
      <c r="AC70" s="99"/>
      <c r="AD70" s="99"/>
      <c r="AE70" s="99"/>
      <c r="AF70" s="686"/>
      <c r="AG70" s="686"/>
      <c r="AH70" s="478"/>
      <c r="AI70" s="478"/>
      <c r="AJ70" s="478"/>
      <c r="AK70" s="99"/>
      <c r="AL70" s="99"/>
      <c r="AM70" s="99"/>
      <c r="AN70" s="99"/>
      <c r="AO70" s="678" t="s">
        <v>139</v>
      </c>
      <c r="AP70" s="679" t="n">
        <f aca="false">SUM(AP57:AP69)</f>
        <v>22</v>
      </c>
      <c r="BH70" s="557"/>
      <c r="BI70" s="673" t="s">
        <v>39</v>
      </c>
      <c r="BJ70" s="673"/>
      <c r="BK70" s="673"/>
      <c r="BP70" s="557"/>
      <c r="BQ70" s="557"/>
      <c r="BR70" s="478"/>
      <c r="BS70" s="99"/>
      <c r="BT70" s="99"/>
      <c r="BU70" s="557"/>
      <c r="BV70" s="557"/>
      <c r="BW70" s="557"/>
      <c r="BX70" s="557"/>
      <c r="BY70" s="557"/>
      <c r="BZ70" s="557"/>
      <c r="CA70" s="557"/>
      <c r="CB70" s="478"/>
      <c r="CC70" s="99"/>
      <c r="CD70" s="99"/>
      <c r="CE70" s="99"/>
      <c r="CF70" s="557"/>
      <c r="CG70" s="557"/>
      <c r="CM70" s="572"/>
      <c r="CN70" s="478"/>
      <c r="CO70" s="99"/>
      <c r="CP70" s="99"/>
      <c r="CQ70" s="572"/>
      <c r="CR70" s="572"/>
      <c r="CS70" s="557"/>
      <c r="CT70" s="557"/>
      <c r="CU70" s="557"/>
      <c r="CV70" s="557"/>
      <c r="CW70" s="557"/>
      <c r="CX70" s="557"/>
      <c r="CY70" s="557"/>
      <c r="CZ70" s="1"/>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194" customFormat="true" ht="17.9" hidden="false" customHeight="false" outlineLevel="0" collapsed="false">
      <c r="A71" s="557"/>
      <c r="B71" s="557"/>
      <c r="C71" s="557"/>
      <c r="D71" s="672"/>
      <c r="E71" s="652" t="s">
        <v>139</v>
      </c>
      <c r="F71" s="653" t="n">
        <f aca="false">F67+F68+F69+F70</f>
        <v>51</v>
      </c>
      <c r="G71" s="654" t="n">
        <f aca="false">G67+G68+G69+G70</f>
        <v>1</v>
      </c>
      <c r="H71" s="557"/>
      <c r="I71" s="678" t="s">
        <v>139</v>
      </c>
      <c r="J71" s="679" t="n">
        <f aca="false">SUM(J58:J70)</f>
        <v>22</v>
      </c>
      <c r="K71" s="557"/>
      <c r="L71" s="478"/>
      <c r="M71" s="478"/>
      <c r="T71" s="557"/>
      <c r="U71" s="557"/>
      <c r="V71" s="99"/>
      <c r="W71" s="99"/>
      <c r="X71" s="99"/>
      <c r="Y71" s="99"/>
      <c r="Z71" s="99"/>
      <c r="AA71" s="99"/>
      <c r="AB71" s="99"/>
      <c r="AC71" s="99"/>
      <c r="AD71" s="99"/>
      <c r="AE71" s="99"/>
      <c r="AF71" s="689" t="s">
        <v>711</v>
      </c>
      <c r="AG71" s="690" t="s">
        <v>712</v>
      </c>
      <c r="AH71" s="690" t="s">
        <v>307</v>
      </c>
      <c r="AI71" s="582"/>
      <c r="AJ71" s="478"/>
      <c r="AK71" s="99"/>
      <c r="AL71" s="99"/>
      <c r="AM71" s="99"/>
      <c r="AN71" s="99"/>
      <c r="BH71" s="557"/>
      <c r="BI71" s="673" t="s">
        <v>708</v>
      </c>
      <c r="BJ71" s="680" t="n">
        <v>4</v>
      </c>
      <c r="BK71" s="1117" t="n">
        <f aca="false">BJ71/BJ73</f>
        <v>0.0784313725490196</v>
      </c>
      <c r="BL71" s="557"/>
      <c r="BM71" s="557"/>
      <c r="BN71" s="557"/>
      <c r="BO71" s="557"/>
      <c r="BP71" s="557"/>
      <c r="BQ71" s="557"/>
      <c r="BR71" s="557"/>
      <c r="BS71" s="99"/>
      <c r="BT71" s="99"/>
      <c r="BU71" s="557"/>
      <c r="BV71" s="557"/>
      <c r="BW71" s="557"/>
      <c r="BX71" s="557"/>
      <c r="BY71" s="557"/>
      <c r="BZ71" s="557"/>
      <c r="CA71" s="557"/>
      <c r="CB71" s="557"/>
      <c r="CC71" s="99"/>
      <c r="CD71" s="99"/>
      <c r="CE71" s="478"/>
      <c r="CF71" s="557"/>
      <c r="CG71" s="557"/>
      <c r="CN71" s="572"/>
      <c r="CO71" s="99"/>
      <c r="CP71" s="99"/>
      <c r="CQ71" s="572"/>
      <c r="CR71" s="572"/>
      <c r="CS71" s="557"/>
      <c r="CT71" s="557"/>
      <c r="CU71" s="557"/>
      <c r="CV71" s="557"/>
      <c r="CW71" s="557"/>
      <c r="CX71" s="557"/>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row>
    <row r="72" s="194" customFormat="true" ht="17.9" hidden="false" customHeight="false" outlineLevel="0" collapsed="false">
      <c r="A72" s="557"/>
      <c r="B72" s="557"/>
      <c r="C72" s="557"/>
      <c r="D72" s="672"/>
      <c r="F72" s="557"/>
      <c r="G72" s="557"/>
      <c r="H72" s="557"/>
      <c r="K72" s="557"/>
      <c r="L72" s="478"/>
      <c r="M72" s="478"/>
      <c r="T72" s="557"/>
      <c r="U72" s="557"/>
      <c r="V72" s="99"/>
      <c r="W72" s="99"/>
      <c r="X72" s="99"/>
      <c r="Y72" s="99"/>
      <c r="Z72" s="99"/>
      <c r="AA72" s="99"/>
      <c r="AB72" s="99"/>
      <c r="AC72" s="99"/>
      <c r="AD72" s="99"/>
      <c r="AE72" s="99"/>
      <c r="AF72" s="695" t="s">
        <v>713</v>
      </c>
      <c r="AG72" s="696"/>
      <c r="AH72" s="697" t="e">
        <f aca="false">AG72/AG75</f>
        <v>#VALUE!</v>
      </c>
      <c r="AI72" s="582"/>
      <c r="AJ72" s="478"/>
      <c r="AK72" s="99"/>
      <c r="AL72" s="99"/>
      <c r="AM72" s="99"/>
      <c r="AN72" s="99"/>
      <c r="BH72" s="557"/>
      <c r="BI72" s="673" t="s">
        <v>710</v>
      </c>
      <c r="BJ72" s="680" t="n">
        <v>47</v>
      </c>
      <c r="BK72" s="1117" t="n">
        <f aca="false">BJ72/BJ73</f>
        <v>0.92156862745098</v>
      </c>
      <c r="BL72" s="557"/>
      <c r="BM72" s="557"/>
      <c r="BN72" s="557"/>
      <c r="BO72" s="557"/>
      <c r="BP72" s="557"/>
      <c r="BQ72" s="557"/>
      <c r="BR72" s="557"/>
      <c r="BS72" s="99"/>
      <c r="BT72" s="99"/>
      <c r="BU72" s="557"/>
      <c r="BV72" s="557"/>
      <c r="BW72" s="557"/>
      <c r="BX72" s="557"/>
      <c r="BY72" s="557"/>
      <c r="BZ72" s="557"/>
      <c r="CA72" s="557"/>
      <c r="CB72" s="557"/>
      <c r="CC72" s="99"/>
      <c r="CD72" s="99"/>
      <c r="CE72" s="478"/>
      <c r="CN72" s="572"/>
      <c r="CO72" s="99"/>
      <c r="CP72" s="99"/>
      <c r="CQ72" s="572"/>
      <c r="CR72" s="572"/>
      <c r="CS72" s="557"/>
      <c r="CT72" s="557"/>
      <c r="CU72" s="557"/>
      <c r="CV72" s="557"/>
      <c r="CW72" s="557"/>
      <c r="CX72" s="557"/>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row>
    <row r="73" s="194" customFormat="true" ht="15" hidden="false" customHeight="false" outlineLevel="0" collapsed="false">
      <c r="A73" s="557"/>
      <c r="B73" s="557"/>
      <c r="C73" s="557"/>
      <c r="D73" s="672"/>
      <c r="E73" s="478"/>
      <c r="F73" s="557"/>
      <c r="G73" s="557"/>
      <c r="H73" s="557"/>
      <c r="I73" s="557"/>
      <c r="J73" s="557"/>
      <c r="K73" s="557"/>
      <c r="L73" s="672"/>
      <c r="M73" s="478"/>
      <c r="T73" s="557"/>
      <c r="U73" s="557"/>
      <c r="V73" s="99"/>
      <c r="W73" s="99"/>
      <c r="X73" s="99"/>
      <c r="Y73" s="99"/>
      <c r="Z73" s="99"/>
      <c r="AA73" s="99"/>
      <c r="AB73" s="99"/>
      <c r="AC73" s="99"/>
      <c r="AD73" s="99"/>
      <c r="AE73" s="99"/>
      <c r="AF73" s="698" t="s">
        <v>714</v>
      </c>
      <c r="AG73" s="696"/>
      <c r="AH73" s="697" t="e">
        <f aca="false">AG73/AG75</f>
        <v>#VALUE!</v>
      </c>
      <c r="AI73" s="478"/>
      <c r="AJ73" s="582"/>
      <c r="AK73" s="99"/>
      <c r="AL73" s="99"/>
      <c r="AM73" s="99"/>
      <c r="AN73" s="99"/>
      <c r="BH73" s="557"/>
      <c r="BI73" s="688" t="s">
        <v>139</v>
      </c>
      <c r="BJ73" s="604" t="n">
        <f aca="false">BJ72+BJ71</f>
        <v>51</v>
      </c>
      <c r="BK73" s="992" t="n">
        <f aca="false">BK71+BK72</f>
        <v>1</v>
      </c>
      <c r="BL73" s="557"/>
      <c r="BM73" s="557"/>
      <c r="BN73" s="557"/>
      <c r="BO73" s="557"/>
      <c r="BP73" s="557"/>
      <c r="BQ73" s="557"/>
      <c r="BR73" s="557"/>
      <c r="BS73" s="99"/>
      <c r="BT73" s="99"/>
      <c r="BU73" s="557"/>
      <c r="BV73" s="557"/>
      <c r="BW73" s="557"/>
      <c r="BX73" s="557"/>
      <c r="BY73" s="557"/>
      <c r="BZ73" s="557"/>
      <c r="CA73" s="557"/>
      <c r="CB73" s="557"/>
      <c r="CC73" s="99"/>
      <c r="CD73" s="99"/>
      <c r="CE73" s="557"/>
      <c r="CH73" s="557"/>
      <c r="CI73" s="557"/>
      <c r="CJ73" s="557"/>
      <c r="CK73" s="572"/>
      <c r="CL73" s="572"/>
      <c r="CN73" s="572"/>
      <c r="CO73" s="99"/>
      <c r="CP73" s="99"/>
      <c r="CQ73" s="572"/>
      <c r="CR73" s="572"/>
      <c r="CS73" s="557"/>
      <c r="CT73" s="557"/>
      <c r="CU73" s="557"/>
      <c r="CV73" s="557"/>
      <c r="CW73" s="557"/>
      <c r="CX73" s="557"/>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row>
    <row r="74" s="194" customFormat="true" ht="16.4" hidden="false" customHeight="false" outlineLevel="0" collapsed="false">
      <c r="A74" s="557"/>
      <c r="B74" s="557"/>
      <c r="C74" s="557"/>
      <c r="D74" s="672"/>
      <c r="E74" s="478"/>
      <c r="F74" s="557"/>
      <c r="G74" s="557"/>
      <c r="H74" s="557"/>
      <c r="I74" s="1120" t="s">
        <v>329</v>
      </c>
      <c r="J74" s="1121"/>
      <c r="K74" s="478"/>
      <c r="L74" s="672"/>
      <c r="M74" s="478"/>
      <c r="N74" s="557"/>
      <c r="O74" s="557"/>
      <c r="P74" s="557"/>
      <c r="Q74" s="557"/>
      <c r="R74" s="557"/>
      <c r="S74" s="557"/>
      <c r="T74" s="557"/>
      <c r="U74" s="557"/>
      <c r="V74" s="99"/>
      <c r="W74" s="99"/>
      <c r="X74" s="99"/>
      <c r="Y74" s="99"/>
      <c r="Z74" s="99"/>
      <c r="AA74" s="99"/>
      <c r="AB74" s="99"/>
      <c r="AC74" s="99"/>
      <c r="AD74" s="99"/>
      <c r="AE74" s="99"/>
      <c r="AF74" s="698" t="s">
        <v>715</v>
      </c>
      <c r="AG74" s="700"/>
      <c r="AH74" s="701" t="e">
        <f aca="false">AG74/AG75</f>
        <v>#VALUE!</v>
      </c>
      <c r="AI74" s="557"/>
      <c r="AJ74" s="582"/>
      <c r="AK74" s="99"/>
      <c r="AL74" s="99"/>
      <c r="AM74" s="99"/>
      <c r="AN74" s="99"/>
      <c r="AO74" s="1120" t="s">
        <v>329</v>
      </c>
      <c r="AP74" s="1121"/>
      <c r="AQ74" s="687" t="s">
        <v>691</v>
      </c>
      <c r="AR74" s="557"/>
      <c r="AS74" s="557"/>
      <c r="AT74" s="557"/>
      <c r="AU74" s="557"/>
      <c r="AV74" s="572"/>
      <c r="AW74" s="572"/>
      <c r="AX74" s="572"/>
      <c r="AY74" s="572"/>
      <c r="AZ74" s="572"/>
      <c r="BA74" s="572"/>
      <c r="BB74" s="1242"/>
      <c r="BC74" s="672"/>
      <c r="BH74" s="557"/>
      <c r="BI74" s="478"/>
      <c r="BJ74" s="557"/>
      <c r="BK74" s="557"/>
      <c r="BL74" s="557"/>
      <c r="BM74" s="557"/>
      <c r="BN74" s="557"/>
      <c r="BO74" s="557"/>
      <c r="BP74" s="557"/>
      <c r="BQ74" s="557"/>
      <c r="BR74" s="557"/>
      <c r="BS74" s="99"/>
      <c r="BT74" s="99"/>
      <c r="BU74" s="557"/>
      <c r="BV74" s="557"/>
      <c r="BW74" s="557"/>
      <c r="BX74" s="557"/>
      <c r="BY74" s="557"/>
      <c r="BZ74" s="557"/>
      <c r="CA74" s="557"/>
      <c r="CB74" s="557"/>
      <c r="CC74" s="99"/>
      <c r="CD74" s="99"/>
      <c r="CE74" s="557"/>
      <c r="CH74" s="557"/>
      <c r="CI74" s="557"/>
      <c r="CJ74" s="557"/>
      <c r="CK74" s="572"/>
      <c r="CL74" s="572"/>
      <c r="CM74" s="572"/>
      <c r="CN74" s="572"/>
      <c r="CO74" s="99"/>
      <c r="CP74" s="99"/>
      <c r="CQ74" s="572"/>
      <c r="CR74" s="572"/>
      <c r="CS74" s="557"/>
      <c r="CT74" s="557"/>
      <c r="CU74" s="557"/>
      <c r="CV74" s="557"/>
      <c r="CW74" s="557"/>
      <c r="CX74" s="557"/>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row>
    <row r="75" s="194" customFormat="true" ht="15" hidden="false" customHeight="true" outlineLevel="0" collapsed="false">
      <c r="A75" s="557"/>
      <c r="B75" s="557"/>
      <c r="C75" s="557"/>
      <c r="D75" s="672"/>
      <c r="E75" s="478"/>
      <c r="F75" s="557"/>
      <c r="G75" s="557"/>
      <c r="H75" s="557"/>
      <c r="I75" s="1096" t="s">
        <v>46</v>
      </c>
      <c r="J75" s="1097" t="n">
        <v>10</v>
      </c>
      <c r="K75" s="478"/>
      <c r="L75" s="672"/>
      <c r="M75" s="478"/>
      <c r="N75" s="557"/>
      <c r="O75" s="557"/>
      <c r="P75" s="557"/>
      <c r="Q75" s="557"/>
      <c r="R75" s="557"/>
      <c r="S75" s="557"/>
      <c r="T75" s="557"/>
      <c r="U75" s="557"/>
      <c r="V75" s="99"/>
      <c r="W75" s="99"/>
      <c r="X75" s="99"/>
      <c r="Y75" s="99"/>
      <c r="Z75" s="99"/>
      <c r="AA75" s="99"/>
      <c r="AB75" s="99"/>
      <c r="AC75" s="99"/>
      <c r="AD75" s="99"/>
      <c r="AE75" s="99"/>
      <c r="AF75" s="703" t="s">
        <v>717</v>
      </c>
      <c r="AG75" s="703" t="e">
        <f aca="false">AG72+AG73+AF74</f>
        <v>#VALUE!</v>
      </c>
      <c r="AH75" s="703" t="e">
        <f aca="false">AH72+AH74+AH73</f>
        <v>#VALUE!</v>
      </c>
      <c r="AI75" s="557"/>
      <c r="AJ75" s="478"/>
      <c r="AK75" s="99"/>
      <c r="AL75" s="99"/>
      <c r="AM75" s="99"/>
      <c r="AN75" s="99"/>
      <c r="AO75" s="1096" t="s">
        <v>46</v>
      </c>
      <c r="AP75" s="1097" t="n">
        <v>10</v>
      </c>
      <c r="AQ75" s="642" t="n">
        <f aca="false">AVERAGE(AR75:AW75)</f>
        <v>0.18</v>
      </c>
      <c r="AR75" s="693" t="n">
        <v>0.22</v>
      </c>
      <c r="AS75" s="693" t="n">
        <v>0.25</v>
      </c>
      <c r="AT75" s="693" t="n">
        <v>0.04</v>
      </c>
      <c r="AU75" s="694" t="n">
        <v>0.26</v>
      </c>
      <c r="AV75" s="693" t="n">
        <v>0.09</v>
      </c>
      <c r="AW75" s="693" t="n">
        <v>0.22</v>
      </c>
      <c r="AX75" s="693" t="n">
        <v>0.04</v>
      </c>
      <c r="AY75" s="694" t="n">
        <v>0.31</v>
      </c>
      <c r="AZ75" s="693" t="n">
        <v>0.1</v>
      </c>
      <c r="BA75" s="693" t="n">
        <v>0.13</v>
      </c>
      <c r="BB75" s="693"/>
      <c r="BC75" s="693"/>
      <c r="BD75" s="693"/>
      <c r="BE75" s="693"/>
      <c r="BF75" s="693"/>
      <c r="BH75" s="557"/>
      <c r="BI75" s="99"/>
      <c r="BJ75" s="557"/>
      <c r="BK75" s="99"/>
      <c r="BL75" s="557"/>
      <c r="BM75" s="557"/>
      <c r="BN75" s="557"/>
      <c r="BO75" s="557"/>
      <c r="BP75" s="557"/>
      <c r="BQ75" s="557"/>
      <c r="BR75" s="557"/>
      <c r="BS75" s="99"/>
      <c r="BT75" s="99"/>
      <c r="BU75" s="557"/>
      <c r="BV75" s="557"/>
      <c r="BW75" s="557"/>
      <c r="BX75" s="557"/>
      <c r="BY75" s="557"/>
      <c r="BZ75" s="557"/>
      <c r="CA75" s="557"/>
      <c r="CB75" s="557"/>
      <c r="CC75" s="99"/>
      <c r="CD75" s="99"/>
      <c r="CE75" s="557"/>
      <c r="CF75" s="557"/>
      <c r="CG75" s="557"/>
      <c r="CH75" s="557"/>
      <c r="CI75" s="557"/>
      <c r="CJ75" s="557"/>
      <c r="CK75" s="572"/>
      <c r="CL75" s="572"/>
      <c r="CM75" s="572"/>
      <c r="CN75" s="572"/>
      <c r="CO75" s="99"/>
      <c r="CP75" s="99"/>
      <c r="CQ75" s="572"/>
      <c r="CR75" s="572"/>
      <c r="CS75" s="557"/>
      <c r="CT75" s="557"/>
      <c r="CU75" s="557"/>
      <c r="CV75" s="557"/>
      <c r="CW75" s="557"/>
      <c r="CX75" s="557"/>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194" customFormat="true" ht="15" hidden="false" customHeight="true" outlineLevel="0" collapsed="false">
      <c r="A76" s="557"/>
      <c r="B76" s="557"/>
      <c r="C76" s="557"/>
      <c r="D76" s="672"/>
      <c r="E76" s="478"/>
      <c r="F76" s="557"/>
      <c r="G76" s="557"/>
      <c r="H76" s="557"/>
      <c r="I76" s="1096" t="s">
        <v>79</v>
      </c>
      <c r="J76" s="1097" t="n">
        <v>6</v>
      </c>
      <c r="K76" s="478"/>
      <c r="L76" s="672"/>
      <c r="M76" s="478"/>
      <c r="N76" s="557"/>
      <c r="O76" s="557"/>
      <c r="P76" s="557"/>
      <c r="Q76" s="557"/>
      <c r="R76" s="557"/>
      <c r="S76" s="557"/>
      <c r="T76" s="557"/>
      <c r="U76" s="557"/>
      <c r="V76" s="99"/>
      <c r="W76" s="99"/>
      <c r="X76" s="99"/>
      <c r="Y76" s="99"/>
      <c r="Z76" s="99"/>
      <c r="AA76" s="99"/>
      <c r="AB76" s="99"/>
      <c r="AC76" s="99"/>
      <c r="AD76" s="99"/>
      <c r="AE76" s="99"/>
      <c r="AI76" s="478"/>
      <c r="AJ76" s="557"/>
      <c r="AK76" s="99"/>
      <c r="AL76" s="99"/>
      <c r="AM76" s="99"/>
      <c r="AN76" s="99"/>
      <c r="AO76" s="1096" t="s">
        <v>79</v>
      </c>
      <c r="AP76" s="1097" t="n">
        <v>6</v>
      </c>
      <c r="AQ76" s="642" t="n">
        <f aca="false">AVERAGE(AR76:AW76)</f>
        <v>0.406666666666667</v>
      </c>
      <c r="AR76" s="693" t="n">
        <v>0.5</v>
      </c>
      <c r="AS76" s="693" t="n">
        <v>0.3</v>
      </c>
      <c r="AT76" s="624" t="n">
        <v>0.47</v>
      </c>
      <c r="AU76" s="694" t="n">
        <v>0.5</v>
      </c>
      <c r="AV76" s="693" t="n">
        <v>0.29</v>
      </c>
      <c r="AW76" s="693" t="n">
        <v>0.38</v>
      </c>
      <c r="AX76" s="624"/>
      <c r="AY76" s="694"/>
      <c r="AZ76" s="693"/>
      <c r="BA76" s="693"/>
      <c r="BB76" s="1174"/>
      <c r="BC76" s="1174"/>
      <c r="BD76" s="1174"/>
      <c r="BE76" s="1174"/>
      <c r="BF76" s="1174"/>
      <c r="BH76" s="557"/>
      <c r="BI76" s="557"/>
      <c r="BJ76" s="557"/>
      <c r="BK76" s="557"/>
      <c r="BL76" s="557"/>
      <c r="BM76" s="557"/>
      <c r="BN76" s="557"/>
      <c r="BO76" s="557"/>
      <c r="BP76" s="557"/>
      <c r="BQ76" s="557"/>
      <c r="BR76" s="557"/>
      <c r="BS76" s="99"/>
      <c r="BT76" s="99"/>
      <c r="BU76" s="557"/>
      <c r="BV76" s="557"/>
      <c r="BW76" s="557"/>
      <c r="BX76" s="557"/>
      <c r="BY76" s="557"/>
      <c r="BZ76" s="557"/>
      <c r="CA76" s="557"/>
      <c r="CB76" s="557"/>
      <c r="CC76" s="99"/>
      <c r="CD76" s="99"/>
      <c r="CE76" s="557"/>
      <c r="CF76" s="557"/>
      <c r="CG76" s="557"/>
      <c r="CH76" s="557"/>
      <c r="CI76" s="557"/>
      <c r="CJ76" s="557"/>
      <c r="CK76" s="572"/>
      <c r="CL76" s="572"/>
      <c r="CM76" s="572"/>
      <c r="CN76" s="572"/>
      <c r="CO76" s="99"/>
      <c r="CP76" s="99"/>
      <c r="CQ76" s="572"/>
      <c r="CR76" s="572"/>
      <c r="CS76" s="557"/>
      <c r="CT76" s="557"/>
      <c r="CU76" s="557"/>
      <c r="CV76" s="557"/>
      <c r="CW76" s="557"/>
      <c r="CX76" s="557"/>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194" customFormat="true" ht="15" hidden="false" customHeight="true" outlineLevel="0" collapsed="false">
      <c r="A77" s="557"/>
      <c r="B77" s="557"/>
      <c r="C77" s="557"/>
      <c r="D77" s="672"/>
      <c r="E77" s="478"/>
      <c r="F77" s="557"/>
      <c r="G77" s="557"/>
      <c r="H77" s="557"/>
      <c r="I77" s="1096" t="s">
        <v>66</v>
      </c>
      <c r="J77" s="1097" t="n">
        <v>3</v>
      </c>
      <c r="K77" s="478"/>
      <c r="L77" s="478"/>
      <c r="M77" s="478"/>
      <c r="N77" s="557"/>
      <c r="O77" s="557"/>
      <c r="P77" s="557"/>
      <c r="Q77" s="557"/>
      <c r="R77" s="557"/>
      <c r="S77" s="557"/>
      <c r="T77" s="557"/>
      <c r="U77" s="557"/>
      <c r="V77" s="478"/>
      <c r="W77" s="478"/>
      <c r="X77" s="478"/>
      <c r="Y77" s="478"/>
      <c r="Z77" s="478"/>
      <c r="AA77" s="99"/>
      <c r="AB77" s="99"/>
      <c r="AC77" s="99"/>
      <c r="AD77" s="99"/>
      <c r="AE77" s="99"/>
      <c r="AI77" s="478"/>
      <c r="AJ77" s="557"/>
      <c r="AK77" s="99"/>
      <c r="AL77" s="99"/>
      <c r="AM77" s="99"/>
      <c r="AN77" s="99"/>
      <c r="AO77" s="1096" t="s">
        <v>66</v>
      </c>
      <c r="AP77" s="1097" t="n">
        <v>3</v>
      </c>
      <c r="AQ77" s="642" t="n">
        <f aca="false">AVERAGE(AR77:AW77)</f>
        <v>0.256666666666667</v>
      </c>
      <c r="AR77" s="693" t="n">
        <v>0.1</v>
      </c>
      <c r="AS77" s="693" t="n">
        <v>0.17</v>
      </c>
      <c r="AT77" s="693" t="n">
        <v>0.5</v>
      </c>
      <c r="AU77" s="699"/>
      <c r="AV77" s="693"/>
      <c r="AW77" s="693"/>
      <c r="AX77" s="693"/>
      <c r="AY77" s="699"/>
      <c r="AZ77" s="693"/>
      <c r="BA77" s="693"/>
      <c r="BB77" s="1250"/>
      <c r="BC77" s="1250"/>
      <c r="BD77" s="1250"/>
      <c r="BE77" s="1250"/>
      <c r="BF77" s="1250"/>
      <c r="BH77" s="557"/>
      <c r="BI77" s="557"/>
      <c r="BJ77" s="557"/>
      <c r="BK77" s="557"/>
      <c r="BL77" s="557"/>
      <c r="BM77" s="557"/>
      <c r="BN77" s="557"/>
      <c r="BO77" s="557"/>
      <c r="BP77" s="557"/>
      <c r="BQ77" s="557"/>
      <c r="BR77" s="557"/>
      <c r="BS77" s="99"/>
      <c r="BT77" s="99"/>
      <c r="BU77" s="557"/>
      <c r="BV77" s="557"/>
      <c r="BW77" s="557"/>
      <c r="BX77" s="557"/>
      <c r="BY77" s="557"/>
      <c r="BZ77" s="557"/>
      <c r="CA77" s="557"/>
      <c r="CB77" s="557"/>
      <c r="CC77" s="99"/>
      <c r="CD77" s="99"/>
      <c r="CE77" s="557"/>
      <c r="CF77" s="557"/>
      <c r="CG77" s="557"/>
      <c r="CH77" s="557"/>
      <c r="CI77" s="557"/>
      <c r="CJ77" s="557"/>
      <c r="CK77" s="572"/>
      <c r="CL77" s="572"/>
      <c r="CM77" s="572"/>
      <c r="CN77" s="572"/>
      <c r="CO77" s="99"/>
      <c r="CP77" s="99"/>
      <c r="CQ77" s="572"/>
      <c r="CR77" s="572"/>
      <c r="CS77" s="557"/>
      <c r="CT77" s="557"/>
      <c r="CU77" s="557"/>
      <c r="CV77" s="557"/>
      <c r="CW77" s="557"/>
      <c r="CX77" s="557"/>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5" hidden="false" customHeight="true" outlineLevel="0" collapsed="false">
      <c r="A78" s="557"/>
      <c r="B78" s="557"/>
      <c r="C78" s="557"/>
      <c r="D78" s="557"/>
      <c r="E78" s="478"/>
      <c r="F78" s="557"/>
      <c r="G78" s="557"/>
      <c r="H78" s="557"/>
      <c r="I78" s="1096" t="s">
        <v>490</v>
      </c>
      <c r="J78" s="1097" t="n">
        <v>1</v>
      </c>
      <c r="K78" s="478"/>
      <c r="L78" s="478"/>
      <c r="M78" s="557"/>
      <c r="N78" s="557"/>
      <c r="O78" s="557"/>
      <c r="P78" s="557"/>
      <c r="Q78" s="557"/>
      <c r="R78" s="557"/>
      <c r="S78" s="557"/>
      <c r="T78" s="557"/>
      <c r="U78" s="557"/>
      <c r="V78" s="478"/>
      <c r="W78" s="478"/>
      <c r="X78" s="478"/>
      <c r="Y78" s="478"/>
      <c r="Z78" s="478"/>
      <c r="AA78" s="478"/>
      <c r="AB78" s="478"/>
      <c r="AC78" s="478"/>
      <c r="AD78" s="99"/>
      <c r="AE78" s="99"/>
      <c r="AI78" s="478"/>
      <c r="AJ78" s="478"/>
      <c r="AK78" s="99"/>
      <c r="AL78" s="99"/>
      <c r="AM78" s="99"/>
      <c r="AN78" s="99"/>
      <c r="AO78" s="1096" t="s">
        <v>490</v>
      </c>
      <c r="AP78" s="1097" t="n">
        <v>1</v>
      </c>
      <c r="AQ78" s="642" t="n">
        <f aca="false">AVERAGE(AR78:AW78)</f>
        <v>0.14</v>
      </c>
      <c r="AR78" s="693" t="n">
        <v>0.14</v>
      </c>
      <c r="AS78" s="693"/>
      <c r="AT78" s="693"/>
      <c r="AU78" s="832"/>
      <c r="AV78" s="693"/>
      <c r="AW78" s="693"/>
      <c r="AX78" s="693"/>
      <c r="AY78" s="832"/>
      <c r="AZ78" s="693"/>
      <c r="BA78" s="693"/>
      <c r="BB78" s="1250"/>
      <c r="BC78" s="1250"/>
      <c r="BD78" s="1250"/>
      <c r="BE78" s="1250"/>
      <c r="BF78" s="1250"/>
      <c r="BH78" s="557"/>
      <c r="BI78" s="557"/>
      <c r="BJ78" s="557"/>
      <c r="BK78" s="557"/>
      <c r="BL78" s="557"/>
      <c r="BM78" s="557"/>
      <c r="BN78" s="557"/>
      <c r="BO78" s="557"/>
      <c r="BP78" s="557"/>
      <c r="BQ78" s="557"/>
      <c r="BR78" s="557"/>
      <c r="BS78" s="99"/>
      <c r="BT78" s="478"/>
      <c r="BU78" s="557"/>
      <c r="BV78" s="557"/>
      <c r="BW78" s="557"/>
      <c r="BX78" s="557"/>
      <c r="BY78" s="557"/>
      <c r="BZ78" s="557"/>
      <c r="CA78" s="557"/>
      <c r="CB78" s="557"/>
      <c r="CC78" s="99"/>
      <c r="CD78" s="99"/>
      <c r="CE78" s="557"/>
      <c r="CF78" s="557"/>
      <c r="CG78" s="557"/>
      <c r="CH78" s="557"/>
      <c r="CI78" s="557"/>
      <c r="CJ78" s="557"/>
      <c r="CK78" s="572"/>
      <c r="CL78" s="572"/>
      <c r="CM78" s="572"/>
      <c r="CN78" s="572"/>
      <c r="CO78" s="99"/>
      <c r="CP78" s="99"/>
      <c r="CQ78" s="572"/>
      <c r="CR78" s="572"/>
      <c r="CS78" s="557"/>
      <c r="CT78" s="557"/>
      <c r="CU78" s="557"/>
      <c r="CV78" s="557"/>
      <c r="CW78" s="557"/>
      <c r="CX78" s="557"/>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5" hidden="false" customHeight="true" outlineLevel="0" collapsed="false">
      <c r="A79" s="557"/>
      <c r="B79" s="557"/>
      <c r="C79" s="557"/>
      <c r="D79" s="557"/>
      <c r="E79" s="478"/>
      <c r="F79" s="557"/>
      <c r="G79" s="557"/>
      <c r="H79" s="557"/>
      <c r="I79" s="1096" t="s">
        <v>1621</v>
      </c>
      <c r="J79" s="1097" t="n">
        <v>1</v>
      </c>
      <c r="K79" s="478"/>
      <c r="L79" s="478"/>
      <c r="M79" s="557"/>
      <c r="N79" s="557"/>
      <c r="O79" s="557"/>
      <c r="P79" s="557"/>
      <c r="Q79" s="557"/>
      <c r="R79" s="557"/>
      <c r="S79" s="557"/>
      <c r="T79" s="557"/>
      <c r="U79" s="557"/>
      <c r="V79" s="478"/>
      <c r="W79" s="478"/>
      <c r="X79" s="478"/>
      <c r="Y79" s="478"/>
      <c r="Z79" s="478"/>
      <c r="AA79" s="478"/>
      <c r="AB79" s="478"/>
      <c r="AC79" s="478"/>
      <c r="AD79" s="478"/>
      <c r="AE79" s="99"/>
      <c r="AI79" s="557"/>
      <c r="AJ79" s="478"/>
      <c r="AK79" s="478"/>
      <c r="AL79" s="478"/>
      <c r="AM79" s="478"/>
      <c r="AN79" s="478"/>
      <c r="AO79" s="1096" t="s">
        <v>1621</v>
      </c>
      <c r="AP79" s="1097" t="n">
        <v>1</v>
      </c>
      <c r="AQ79" s="642" t="n">
        <f aca="false">AVERAGE(AR79:AW79)</f>
        <v>0.055</v>
      </c>
      <c r="AR79" s="693" t="n">
        <v>0.055</v>
      </c>
      <c r="AS79" s="693"/>
      <c r="AT79" s="693"/>
      <c r="AU79" s="702"/>
      <c r="AV79" s="693"/>
      <c r="AW79" s="693"/>
      <c r="AX79" s="693"/>
      <c r="AY79" s="702"/>
      <c r="AZ79" s="693"/>
      <c r="BA79" s="693"/>
      <c r="BB79" s="1250"/>
      <c r="BC79" s="1250"/>
      <c r="BD79" s="1250"/>
      <c r="BE79" s="1250"/>
      <c r="BF79" s="1250"/>
      <c r="BH79" s="557"/>
      <c r="BI79" s="99"/>
      <c r="BJ79" s="557"/>
      <c r="BK79" s="557"/>
      <c r="BL79" s="557"/>
      <c r="BM79" s="557"/>
      <c r="BN79" s="557"/>
      <c r="BO79" s="557"/>
      <c r="BP79" s="557"/>
      <c r="BQ79" s="557"/>
      <c r="BR79" s="557"/>
      <c r="BS79" s="99"/>
      <c r="BT79" s="478"/>
      <c r="BU79" s="557"/>
      <c r="BV79" s="557"/>
      <c r="BW79" s="557"/>
      <c r="BX79" s="557"/>
      <c r="BY79" s="557"/>
      <c r="BZ79" s="557"/>
      <c r="CA79" s="557"/>
      <c r="CB79" s="557"/>
      <c r="CC79" s="478"/>
      <c r="CD79" s="99"/>
      <c r="CE79" s="557"/>
      <c r="CF79" s="557"/>
      <c r="CG79" s="557"/>
      <c r="CH79" s="557"/>
      <c r="CI79" s="557"/>
      <c r="CJ79" s="557"/>
      <c r="CK79" s="572"/>
      <c r="CL79" s="572"/>
      <c r="CM79" s="572"/>
      <c r="CN79" s="572"/>
      <c r="CO79" s="99"/>
      <c r="CP79" s="99"/>
      <c r="CQ79" s="572"/>
      <c r="CR79" s="572"/>
      <c r="CS79" s="557"/>
      <c r="CT79" s="557"/>
      <c r="CU79" s="557"/>
      <c r="CV79" s="557"/>
      <c r="CW79" s="557"/>
      <c r="CX79" s="557"/>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true" outlineLevel="0" collapsed="false">
      <c r="A80" s="557"/>
      <c r="B80" s="557"/>
      <c r="C80" s="557"/>
      <c r="D80" s="557"/>
      <c r="E80" s="557"/>
      <c r="F80" s="557"/>
      <c r="G80" s="557"/>
      <c r="H80" s="557"/>
      <c r="I80" s="1096" t="s">
        <v>50</v>
      </c>
      <c r="J80" s="1097" t="n">
        <v>1</v>
      </c>
      <c r="K80" s="478"/>
      <c r="L80" s="478"/>
      <c r="M80" s="557"/>
      <c r="N80" s="557"/>
      <c r="O80" s="557"/>
      <c r="P80" s="557"/>
      <c r="Q80" s="557"/>
      <c r="R80" s="557"/>
      <c r="S80" s="557"/>
      <c r="T80" s="557"/>
      <c r="U80" s="557"/>
      <c r="V80" s="557"/>
      <c r="W80" s="557"/>
      <c r="X80" s="557"/>
      <c r="Y80" s="557"/>
      <c r="Z80" s="557"/>
      <c r="AA80" s="478"/>
      <c r="AB80" s="478"/>
      <c r="AC80" s="478"/>
      <c r="AD80" s="478"/>
      <c r="AE80" s="99"/>
      <c r="AI80" s="557"/>
      <c r="AJ80" s="478"/>
      <c r="AK80" s="638"/>
      <c r="AL80" s="478"/>
      <c r="AM80" s="478"/>
      <c r="AN80" s="478"/>
      <c r="AO80" s="1096" t="s">
        <v>50</v>
      </c>
      <c r="AP80" s="1097" t="n">
        <v>1</v>
      </c>
      <c r="AQ80" s="642" t="n">
        <f aca="false">AVERAGE(AR80:BB80)</f>
        <v>0.14</v>
      </c>
      <c r="AR80" s="693" t="n">
        <v>0.14</v>
      </c>
      <c r="AS80" s="680"/>
      <c r="AT80" s="680"/>
      <c r="AU80" s="704"/>
      <c r="AV80" s="624"/>
      <c r="AW80" s="680"/>
      <c r="AX80" s="680"/>
      <c r="AY80" s="704"/>
      <c r="AZ80" s="624"/>
      <c r="BA80" s="680"/>
      <c r="BB80" s="1251"/>
      <c r="BC80" s="1251"/>
      <c r="BD80" s="1251"/>
      <c r="BE80" s="1251"/>
      <c r="BF80" s="1251"/>
      <c r="BH80" s="557"/>
      <c r="BI80" s="99"/>
      <c r="BJ80" s="834"/>
      <c r="BK80" s="834"/>
      <c r="BL80" s="557"/>
      <c r="BM80" s="557"/>
      <c r="BN80" s="557"/>
      <c r="BO80" s="557"/>
      <c r="BP80" s="557"/>
      <c r="BQ80" s="557"/>
      <c r="BR80" s="557"/>
      <c r="BS80" s="99"/>
      <c r="BT80" s="478"/>
      <c r="BU80" s="557"/>
      <c r="BV80" s="557"/>
      <c r="BW80" s="557"/>
      <c r="BX80" s="557"/>
      <c r="BY80" s="557"/>
      <c r="BZ80" s="557"/>
      <c r="CA80" s="557"/>
      <c r="CB80" s="557"/>
      <c r="CC80" s="478"/>
      <c r="CD80" s="99"/>
      <c r="CE80" s="557"/>
      <c r="CF80" s="557"/>
      <c r="CG80" s="557"/>
      <c r="CH80" s="557"/>
      <c r="CI80" s="557"/>
      <c r="CJ80" s="557"/>
      <c r="CK80" s="572"/>
      <c r="CL80" s="572"/>
      <c r="CM80" s="572"/>
      <c r="CN80" s="572"/>
      <c r="CO80" s="99"/>
      <c r="CP80" s="99"/>
      <c r="CQ80" s="572"/>
      <c r="CR80" s="572"/>
      <c r="CS80" s="557"/>
      <c r="CT80" s="557"/>
      <c r="CU80" s="557"/>
      <c r="CV80" s="557"/>
      <c r="CW80" s="557"/>
      <c r="CX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5" hidden="false" customHeight="true" outlineLevel="0" collapsed="false">
      <c r="A81" s="557"/>
      <c r="B81" s="557"/>
      <c r="C81" s="557"/>
      <c r="D81" s="557"/>
      <c r="E81" s="557"/>
      <c r="F81" s="557"/>
      <c r="G81" s="557"/>
      <c r="H81" s="557"/>
      <c r="I81" s="1096" t="s">
        <v>465</v>
      </c>
      <c r="J81" s="1097" t="n">
        <v>1</v>
      </c>
      <c r="K81" s="478"/>
      <c r="L81" s="478"/>
      <c r="M81" s="557"/>
      <c r="N81" s="557"/>
      <c r="O81" s="557"/>
      <c r="P81" s="557"/>
      <c r="Q81" s="557"/>
      <c r="R81" s="557"/>
      <c r="S81" s="557"/>
      <c r="T81" s="557"/>
      <c r="U81" s="557"/>
      <c r="V81" s="557"/>
      <c r="W81" s="557"/>
      <c r="X81" s="557"/>
      <c r="Y81" s="557"/>
      <c r="Z81" s="557"/>
      <c r="AA81" s="557"/>
      <c r="AB81" s="557"/>
      <c r="AC81" s="557"/>
      <c r="AD81" s="478"/>
      <c r="AE81" s="99"/>
      <c r="AF81" s="478"/>
      <c r="AG81" s="557"/>
      <c r="AH81" s="557"/>
      <c r="AI81" s="557"/>
      <c r="AJ81" s="638"/>
      <c r="AK81" s="1181"/>
      <c r="AL81" s="478"/>
      <c r="AM81" s="478"/>
      <c r="AN81" s="478"/>
      <c r="AO81" s="1096" t="s">
        <v>465</v>
      </c>
      <c r="AP81" s="1097" t="n">
        <v>1</v>
      </c>
      <c r="AQ81" s="642" t="n">
        <f aca="false">AVERAGE(AR81:AW81)</f>
        <v>0.26</v>
      </c>
      <c r="AR81" s="693" t="n">
        <v>0.26</v>
      </c>
      <c r="AS81" s="693"/>
      <c r="AT81" s="693"/>
      <c r="AU81" s="694"/>
      <c r="AV81" s="693"/>
      <c r="AW81" s="693"/>
      <c r="AX81" s="693"/>
      <c r="AY81" s="694"/>
      <c r="AZ81" s="693"/>
      <c r="BA81" s="693"/>
      <c r="BB81" s="1250"/>
      <c r="BC81" s="1250"/>
      <c r="BD81" s="1250"/>
      <c r="BE81" s="1250"/>
      <c r="BF81" s="1250"/>
      <c r="BH81" s="557"/>
      <c r="BI81" s="99"/>
      <c r="BJ81" s="672"/>
      <c r="BK81" s="478"/>
      <c r="BL81" s="557"/>
      <c r="BM81" s="557"/>
      <c r="BN81" s="557"/>
      <c r="BO81" s="557"/>
      <c r="BP81" s="557"/>
      <c r="BQ81" s="557"/>
      <c r="BR81" s="557"/>
      <c r="BS81" s="99"/>
      <c r="BT81" s="557"/>
      <c r="BU81" s="557"/>
      <c r="BV81" s="557"/>
      <c r="BW81" s="557"/>
      <c r="BX81" s="557"/>
      <c r="BY81" s="557"/>
      <c r="BZ81" s="557"/>
      <c r="CA81" s="557"/>
      <c r="CB81" s="557"/>
      <c r="CC81" s="478"/>
      <c r="CD81" s="99"/>
      <c r="CE81" s="557"/>
      <c r="CF81" s="557"/>
      <c r="CG81" s="557"/>
      <c r="CH81" s="557"/>
      <c r="CI81" s="557"/>
      <c r="CJ81" s="557"/>
      <c r="CK81" s="572"/>
      <c r="CL81" s="572"/>
      <c r="CM81" s="572"/>
      <c r="CN81" s="572"/>
      <c r="CO81" s="99"/>
      <c r="CP81" s="99"/>
      <c r="CQ81" s="572"/>
      <c r="CR81" s="572"/>
      <c r="CS81" s="557"/>
      <c r="CT81" s="557"/>
      <c r="CU81" s="557"/>
      <c r="CV81" s="557"/>
      <c r="CW81" s="557"/>
      <c r="CX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true" outlineLevel="0" collapsed="false">
      <c r="A82" s="557"/>
      <c r="B82" s="557"/>
      <c r="C82" s="557"/>
      <c r="D82" s="557"/>
      <c r="E82" s="557"/>
      <c r="F82" s="557"/>
      <c r="G82" s="557"/>
      <c r="H82" s="557"/>
      <c r="I82" s="678" t="s">
        <v>139</v>
      </c>
      <c r="J82" s="679" t="n">
        <f aca="false">SUM(J75:J81)</f>
        <v>23</v>
      </c>
      <c r="K82" s="478"/>
      <c r="L82" s="478"/>
      <c r="M82" s="557"/>
      <c r="N82" s="557"/>
      <c r="O82" s="557"/>
      <c r="P82" s="557"/>
      <c r="Q82" s="557"/>
      <c r="R82" s="557"/>
      <c r="S82" s="557"/>
      <c r="T82" s="557"/>
      <c r="U82" s="557"/>
      <c r="V82" s="557"/>
      <c r="W82" s="557"/>
      <c r="X82" s="557"/>
      <c r="Y82" s="557"/>
      <c r="Z82" s="557"/>
      <c r="AA82" s="557"/>
      <c r="AB82" s="557"/>
      <c r="AC82" s="557"/>
      <c r="AD82" s="557"/>
      <c r="AE82" s="99"/>
      <c r="AF82" s="478"/>
      <c r="AG82" s="557"/>
      <c r="AH82" s="557"/>
      <c r="AI82" s="557"/>
      <c r="AJ82" s="1180"/>
      <c r="AK82" s="1181"/>
      <c r="AL82" s="557"/>
      <c r="AM82" s="557"/>
      <c r="AN82" s="557"/>
      <c r="AO82" s="678" t="s">
        <v>139</v>
      </c>
      <c r="AP82" s="679" t="n">
        <f aca="false">SUM(AP75:AP81)</f>
        <v>23</v>
      </c>
      <c r="AV82" s="557"/>
      <c r="AW82" s="557"/>
      <c r="AX82" s="572"/>
      <c r="AY82" s="572"/>
      <c r="AZ82" s="572"/>
      <c r="BA82" s="572"/>
      <c r="BB82" s="1184"/>
      <c r="BC82" s="1088"/>
      <c r="BD82" s="478"/>
      <c r="BE82" s="557"/>
      <c r="BF82" s="478"/>
      <c r="BH82" s="557"/>
      <c r="BI82" s="99"/>
      <c r="BJ82" s="672"/>
      <c r="BK82" s="478"/>
      <c r="BL82" s="557"/>
      <c r="BM82" s="557"/>
      <c r="BN82" s="557"/>
      <c r="BO82" s="557"/>
      <c r="BP82" s="557"/>
      <c r="BQ82" s="557"/>
      <c r="BR82" s="557"/>
      <c r="BS82" s="99"/>
      <c r="BT82" s="557"/>
      <c r="BU82" s="557"/>
      <c r="BV82" s="557"/>
      <c r="BW82" s="557"/>
      <c r="BX82" s="557"/>
      <c r="BY82" s="557"/>
      <c r="BZ82" s="557"/>
      <c r="CA82" s="557"/>
      <c r="CB82" s="557"/>
      <c r="CC82" s="557"/>
      <c r="CD82" s="99"/>
      <c r="CE82" s="557"/>
      <c r="CF82" s="557"/>
      <c r="CG82" s="557"/>
      <c r="CH82" s="557"/>
      <c r="CI82" s="557"/>
      <c r="CJ82" s="557"/>
      <c r="CK82" s="572"/>
      <c r="CL82" s="572"/>
      <c r="CM82" s="572"/>
      <c r="CN82" s="572"/>
      <c r="CO82" s="99"/>
      <c r="CP82" s="99"/>
      <c r="CQ82" s="572"/>
      <c r="CR82" s="572"/>
      <c r="CS82" s="557"/>
      <c r="CT82" s="557"/>
      <c r="CU82" s="557"/>
      <c r="CV82" s="557"/>
      <c r="CW82" s="557"/>
      <c r="CX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5" hidden="false" customHeight="true" outlineLevel="0" collapsed="false">
      <c r="A83" s="557"/>
      <c r="B83" s="557"/>
      <c r="C83" s="557"/>
      <c r="D83" s="557"/>
      <c r="E83" s="557"/>
      <c r="F83" s="557"/>
      <c r="G83" s="557"/>
      <c r="H83" s="557"/>
      <c r="I83" s="478"/>
      <c r="J83" s="478"/>
      <c r="K83" s="478"/>
      <c r="L83" s="478"/>
      <c r="M83" s="557"/>
      <c r="N83" s="557"/>
      <c r="O83" s="557"/>
      <c r="P83" s="557"/>
      <c r="Q83" s="557"/>
      <c r="R83" s="557"/>
      <c r="S83" s="557"/>
      <c r="T83" s="557"/>
      <c r="U83" s="557"/>
      <c r="V83" s="557"/>
      <c r="W83" s="557"/>
      <c r="X83" s="557"/>
      <c r="Y83" s="557"/>
      <c r="Z83" s="557"/>
      <c r="AA83" s="557"/>
      <c r="AB83" s="557"/>
      <c r="AC83" s="557"/>
      <c r="AD83" s="557"/>
      <c r="AE83" s="478"/>
      <c r="AF83" s="557"/>
      <c r="AG83" s="557"/>
      <c r="AH83" s="557"/>
      <c r="AI83" s="557"/>
      <c r="AJ83" s="1180"/>
      <c r="AK83" s="1181"/>
      <c r="AL83" s="557"/>
      <c r="AM83" s="557"/>
      <c r="AN83" s="557"/>
      <c r="AO83" s="478"/>
      <c r="AP83" s="478"/>
      <c r="AQ83" s="478"/>
      <c r="AR83" s="478"/>
      <c r="AS83" s="478"/>
      <c r="AT83" s="478"/>
      <c r="AU83" s="478"/>
      <c r="AV83" s="557"/>
      <c r="AW83" s="557"/>
      <c r="AX83" s="572"/>
      <c r="AY83" s="572"/>
      <c r="AZ83" s="572"/>
      <c r="BA83" s="572"/>
      <c r="BB83" s="1184"/>
      <c r="BC83" s="1088"/>
      <c r="BD83" s="478"/>
      <c r="BE83" s="557"/>
      <c r="BF83" s="478"/>
      <c r="BH83" s="557"/>
      <c r="BI83" s="99"/>
      <c r="BJ83" s="672"/>
      <c r="BK83" s="478"/>
      <c r="BL83" s="557"/>
      <c r="BM83" s="557"/>
      <c r="BN83" s="557"/>
      <c r="BO83" s="557"/>
      <c r="BP83" s="557"/>
      <c r="BQ83" s="557"/>
      <c r="BR83" s="557"/>
      <c r="BS83" s="99"/>
      <c r="BT83" s="557"/>
      <c r="BU83" s="557"/>
      <c r="BV83" s="557"/>
      <c r="BW83" s="557"/>
      <c r="BX83" s="557"/>
      <c r="BY83" s="557"/>
      <c r="BZ83" s="557"/>
      <c r="CA83" s="557"/>
      <c r="CB83" s="557"/>
      <c r="CC83" s="557"/>
      <c r="CD83" s="99"/>
      <c r="CE83" s="557"/>
      <c r="CF83" s="557"/>
      <c r="CG83" s="557"/>
      <c r="CH83" s="557"/>
      <c r="CI83" s="557"/>
      <c r="CJ83" s="557"/>
      <c r="CK83" s="572"/>
      <c r="CL83" s="572"/>
      <c r="CM83" s="572"/>
      <c r="CN83" s="572"/>
      <c r="CO83" s="99"/>
      <c r="CP83" s="99"/>
      <c r="CQ83" s="572"/>
      <c r="CR83" s="572"/>
      <c r="CS83" s="557"/>
      <c r="CT83" s="557"/>
      <c r="CU83" s="557"/>
      <c r="CV83" s="557"/>
      <c r="CW83" s="557"/>
      <c r="CX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true" outlineLevel="0" collapsed="false">
      <c r="A84" s="557"/>
      <c r="B84" s="557"/>
      <c r="C84" s="557"/>
      <c r="D84" s="557"/>
      <c r="E84" s="557"/>
      <c r="F84" s="557"/>
      <c r="G84" s="557"/>
      <c r="H84" s="478"/>
      <c r="I84" s="1120" t="s">
        <v>214</v>
      </c>
      <c r="J84" s="1121"/>
      <c r="K84" s="478"/>
      <c r="L84" s="478"/>
      <c r="M84" s="557"/>
      <c r="N84" s="557"/>
      <c r="O84" s="557"/>
      <c r="P84" s="557"/>
      <c r="Q84" s="557"/>
      <c r="R84" s="557"/>
      <c r="S84" s="557"/>
      <c r="T84" s="557"/>
      <c r="U84" s="557"/>
      <c r="V84" s="557"/>
      <c r="W84" s="557"/>
      <c r="X84" s="557"/>
      <c r="Y84" s="557"/>
      <c r="Z84" s="557"/>
      <c r="AA84" s="557"/>
      <c r="AB84" s="557"/>
      <c r="AC84" s="557"/>
      <c r="AD84" s="557"/>
      <c r="AE84" s="478"/>
      <c r="AF84" s="557"/>
      <c r="AG84" s="557"/>
      <c r="AH84" s="557"/>
      <c r="AI84" s="557"/>
      <c r="AJ84" s="1180"/>
      <c r="AK84" s="1181"/>
      <c r="AL84" s="557"/>
      <c r="AM84" s="557"/>
      <c r="AN84" s="557"/>
      <c r="AO84" s="1120" t="s">
        <v>214</v>
      </c>
      <c r="AP84" s="1121"/>
      <c r="AQ84" s="687" t="s">
        <v>691</v>
      </c>
      <c r="AR84" s="478"/>
      <c r="AS84" s="478"/>
      <c r="AT84" s="478"/>
      <c r="AU84" s="478"/>
      <c r="AV84" s="557"/>
      <c r="AW84" s="557"/>
      <c r="AX84" s="572"/>
      <c r="AY84" s="572"/>
      <c r="AZ84" s="572"/>
      <c r="BA84" s="572"/>
      <c r="BB84" s="1184"/>
      <c r="BC84" s="1088"/>
      <c r="BD84" s="478"/>
      <c r="BE84" s="557"/>
      <c r="BF84" s="478"/>
      <c r="BH84" s="557"/>
      <c r="BI84" s="478"/>
      <c r="BJ84" s="672"/>
      <c r="BK84" s="478"/>
      <c r="BL84" s="557"/>
      <c r="BM84" s="557"/>
      <c r="BN84" s="557"/>
      <c r="BO84" s="557"/>
      <c r="BP84" s="557"/>
      <c r="BQ84" s="557"/>
      <c r="BR84" s="557"/>
      <c r="BS84" s="99"/>
      <c r="BT84" s="557"/>
      <c r="BU84" s="557"/>
      <c r="BV84" s="557"/>
      <c r="BW84" s="557"/>
      <c r="BX84" s="557"/>
      <c r="BY84" s="557"/>
      <c r="BZ84" s="557"/>
      <c r="CA84" s="557"/>
      <c r="CB84" s="557"/>
      <c r="CC84" s="557"/>
      <c r="CD84" s="99"/>
      <c r="CE84" s="557"/>
      <c r="CF84" s="557"/>
      <c r="CG84" s="557"/>
      <c r="CH84" s="557"/>
      <c r="CI84" s="557"/>
      <c r="CJ84" s="557"/>
      <c r="CK84" s="572"/>
      <c r="CL84" s="572"/>
      <c r="CM84" s="572"/>
      <c r="CN84" s="572"/>
      <c r="CO84" s="99"/>
      <c r="CP84" s="99"/>
      <c r="CQ84" s="572"/>
      <c r="CR84" s="572"/>
      <c r="CS84" s="557"/>
      <c r="CT84" s="557"/>
      <c r="CU84" s="557"/>
      <c r="CV84" s="557"/>
      <c r="CW84" s="557"/>
      <c r="CX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5" hidden="false" customHeight="true" outlineLevel="0" collapsed="false">
      <c r="A85" s="557"/>
      <c r="B85" s="557"/>
      <c r="C85" s="557"/>
      <c r="D85" s="557"/>
      <c r="E85" s="557"/>
      <c r="F85" s="557"/>
      <c r="G85" s="557"/>
      <c r="H85" s="557"/>
      <c r="I85" s="1096" t="s">
        <v>1622</v>
      </c>
      <c r="J85" s="1097" t="n">
        <v>3</v>
      </c>
      <c r="K85" s="478"/>
      <c r="L85" s="478"/>
      <c r="M85" s="557"/>
      <c r="N85" s="557"/>
      <c r="O85" s="557"/>
      <c r="P85" s="557"/>
      <c r="Q85" s="557"/>
      <c r="R85" s="557"/>
      <c r="S85" s="557"/>
      <c r="T85" s="557"/>
      <c r="U85" s="557"/>
      <c r="V85" s="557"/>
      <c r="W85" s="557"/>
      <c r="X85" s="557"/>
      <c r="Y85" s="557"/>
      <c r="Z85" s="557"/>
      <c r="AA85" s="557"/>
      <c r="AB85" s="557"/>
      <c r="AC85" s="557"/>
      <c r="AD85" s="557"/>
      <c r="AE85" s="478"/>
      <c r="AF85" s="557"/>
      <c r="AG85" s="557"/>
      <c r="AH85" s="557"/>
      <c r="AI85" s="557"/>
      <c r="AJ85" s="1180"/>
      <c r="AK85" s="1181"/>
      <c r="AL85" s="557"/>
      <c r="AM85" s="557"/>
      <c r="AN85" s="557"/>
      <c r="AO85" s="1096" t="s">
        <v>1622</v>
      </c>
      <c r="AP85" s="1097" t="n">
        <v>3</v>
      </c>
      <c r="AQ85" s="622" t="n">
        <f aca="false">AVERAGE(AR85:AT85)</f>
        <v>0.406666666666667</v>
      </c>
      <c r="AR85" s="693" t="n">
        <v>0.41</v>
      </c>
      <c r="AS85" s="693" t="n">
        <v>0.31</v>
      </c>
      <c r="AT85" s="693" t="n">
        <v>0.5</v>
      </c>
      <c r="AU85" s="693"/>
      <c r="AV85" s="693"/>
      <c r="AW85" s="693"/>
      <c r="AX85" s="693"/>
      <c r="AY85" s="693"/>
      <c r="AZ85" s="693"/>
      <c r="BA85" s="693"/>
      <c r="BB85" s="1250"/>
      <c r="BC85" s="672"/>
      <c r="BD85" s="557"/>
      <c r="BE85" s="557"/>
      <c r="BF85" s="557"/>
      <c r="BH85" s="557"/>
      <c r="BI85" s="478"/>
      <c r="BJ85" s="672"/>
      <c r="BK85" s="478"/>
      <c r="BQ85" s="557"/>
      <c r="BR85" s="557"/>
      <c r="BS85" s="99"/>
      <c r="BT85" s="557"/>
      <c r="BU85" s="557"/>
      <c r="BV85" s="557"/>
      <c r="BW85" s="557"/>
      <c r="BX85" s="557"/>
      <c r="BY85" s="557"/>
      <c r="BZ85" s="557"/>
      <c r="CA85" s="557"/>
      <c r="CB85" s="557"/>
      <c r="CC85" s="557"/>
      <c r="CD85" s="99"/>
      <c r="CE85" s="557"/>
      <c r="CF85" s="557"/>
      <c r="CG85" s="557"/>
      <c r="CH85" s="557"/>
      <c r="CI85" s="557"/>
      <c r="CJ85" s="557"/>
      <c r="CK85" s="572"/>
      <c r="CL85" s="572"/>
      <c r="CM85" s="572"/>
      <c r="CN85" s="572"/>
      <c r="CO85" s="99"/>
      <c r="CP85" s="99"/>
      <c r="CQ85" s="572"/>
      <c r="CR85" s="572"/>
      <c r="CS85" s="557"/>
      <c r="CT85" s="557"/>
      <c r="CU85" s="557"/>
      <c r="CV85" s="557"/>
      <c r="CW85" s="557"/>
      <c r="CX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5" hidden="false" customHeight="true" outlineLevel="0" collapsed="false">
      <c r="A86" s="557"/>
      <c r="B86" s="557"/>
      <c r="C86" s="557"/>
      <c r="D86" s="557"/>
      <c r="E86" s="557"/>
      <c r="F86" s="557"/>
      <c r="G86" s="557"/>
      <c r="H86" s="557"/>
      <c r="I86" s="1124" t="s">
        <v>1012</v>
      </c>
      <c r="J86" s="1125" t="n">
        <v>1</v>
      </c>
      <c r="K86" s="478"/>
      <c r="L86" s="478"/>
      <c r="M86" s="557"/>
      <c r="N86" s="557"/>
      <c r="O86" s="557"/>
      <c r="P86" s="557"/>
      <c r="Q86" s="557"/>
      <c r="R86" s="557"/>
      <c r="S86" s="557"/>
      <c r="T86" s="557"/>
      <c r="U86" s="557"/>
      <c r="V86" s="557"/>
      <c r="W86" s="557"/>
      <c r="X86" s="557"/>
      <c r="Y86" s="557"/>
      <c r="Z86" s="557"/>
      <c r="AA86" s="557"/>
      <c r="AB86" s="557"/>
      <c r="AC86" s="557"/>
      <c r="AD86" s="557"/>
      <c r="AE86" s="557"/>
      <c r="AF86" s="557"/>
      <c r="AG86" s="557"/>
      <c r="AH86" s="557"/>
      <c r="AI86" s="557"/>
      <c r="AJ86" s="1180"/>
      <c r="AK86" s="1181"/>
      <c r="AL86" s="557"/>
      <c r="AM86" s="557"/>
      <c r="AN86" s="557"/>
      <c r="AO86" s="1096" t="s">
        <v>1012</v>
      </c>
      <c r="AP86" s="1097" t="n">
        <v>1</v>
      </c>
      <c r="AQ86" s="642" t="n">
        <f aca="false">AVERAGE(AR86:AT86)</f>
        <v>0.14</v>
      </c>
      <c r="AR86" s="693" t="n">
        <v>0.14</v>
      </c>
      <c r="AS86" s="693"/>
      <c r="AT86" s="693"/>
      <c r="AU86" s="693"/>
      <c r="AV86" s="693"/>
      <c r="AW86" s="693"/>
      <c r="AX86" s="693"/>
      <c r="AY86" s="693"/>
      <c r="AZ86" s="693"/>
      <c r="BA86" s="693"/>
      <c r="BB86" s="1250"/>
      <c r="BC86" s="672"/>
      <c r="BD86" s="557"/>
      <c r="BE86" s="557"/>
      <c r="BF86" s="557"/>
      <c r="BH86" s="557"/>
      <c r="BI86" s="478"/>
      <c r="BJ86" s="1252"/>
      <c r="BK86" s="834"/>
      <c r="BR86" s="557"/>
      <c r="BS86" s="99"/>
      <c r="BT86" s="557"/>
      <c r="BU86" s="557"/>
      <c r="BV86" s="557"/>
      <c r="BW86" s="557"/>
      <c r="BX86" s="557"/>
      <c r="BY86" s="557"/>
      <c r="BZ86" s="557"/>
      <c r="CA86" s="557"/>
      <c r="CB86" s="557"/>
      <c r="CC86" s="557"/>
      <c r="CD86" s="99"/>
      <c r="CE86" s="557"/>
      <c r="CF86" s="557"/>
      <c r="CG86" s="557"/>
      <c r="CH86" s="557"/>
      <c r="CI86" s="557"/>
      <c r="CJ86" s="557"/>
      <c r="CK86" s="572"/>
      <c r="CL86" s="572"/>
      <c r="CM86" s="572"/>
      <c r="CN86" s="572"/>
      <c r="CO86" s="99"/>
      <c r="CP86" s="478"/>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5" hidden="false" customHeight="true" outlineLevel="0" collapsed="false">
      <c r="A87" s="557"/>
      <c r="B87" s="557"/>
      <c r="C87" s="557"/>
      <c r="D87" s="557"/>
      <c r="E87" s="557"/>
      <c r="F87" s="557"/>
      <c r="G87" s="557"/>
      <c r="H87" s="557"/>
      <c r="I87" s="1096" t="s">
        <v>1486</v>
      </c>
      <c r="J87" s="1097" t="n">
        <v>1</v>
      </c>
      <c r="K87" s="478"/>
      <c r="L87" s="478"/>
      <c r="M87" s="557"/>
      <c r="N87" s="557"/>
      <c r="O87" s="557"/>
      <c r="P87" s="557"/>
      <c r="Q87" s="557"/>
      <c r="R87" s="557"/>
      <c r="S87" s="557"/>
      <c r="T87" s="557"/>
      <c r="U87" s="557"/>
      <c r="V87" s="557"/>
      <c r="W87" s="557"/>
      <c r="X87" s="557"/>
      <c r="Y87" s="557"/>
      <c r="Z87" s="557"/>
      <c r="AA87" s="557"/>
      <c r="AB87" s="557"/>
      <c r="AC87" s="557"/>
      <c r="AD87" s="557"/>
      <c r="AE87" s="557"/>
      <c r="AF87" s="557"/>
      <c r="AG87" s="557"/>
      <c r="AH87" s="557"/>
      <c r="AI87" s="557"/>
      <c r="AJ87" s="1180"/>
      <c r="AK87" s="1181"/>
      <c r="AL87" s="557"/>
      <c r="AM87" s="557"/>
      <c r="AN87" s="557"/>
      <c r="AO87" s="1096" t="s">
        <v>1486</v>
      </c>
      <c r="AP87" s="1097" t="n">
        <v>1</v>
      </c>
      <c r="AQ87" s="642" t="n">
        <f aca="false">AVERAGE(AR87:AT87)</f>
        <v>0.33</v>
      </c>
      <c r="AR87" s="624" t="n">
        <v>0.33</v>
      </c>
      <c r="AS87" s="624"/>
      <c r="AT87" s="624"/>
      <c r="AU87" s="624"/>
      <c r="AV87" s="624"/>
      <c r="AW87" s="624"/>
      <c r="AX87" s="624"/>
      <c r="AY87" s="624"/>
      <c r="AZ87" s="624"/>
      <c r="BA87" s="624"/>
      <c r="BB87" s="1174"/>
      <c r="BC87" s="672"/>
      <c r="BD87" s="557"/>
      <c r="BE87" s="557"/>
      <c r="BF87" s="557"/>
      <c r="BH87" s="557"/>
      <c r="BI87" s="557"/>
      <c r="BJ87" s="99"/>
      <c r="BK87" s="99"/>
      <c r="BL87" s="99"/>
      <c r="BM87" s="99"/>
      <c r="BR87" s="557"/>
      <c r="BS87" s="99"/>
      <c r="BT87" s="557"/>
      <c r="BU87" s="557"/>
      <c r="BV87" s="557"/>
      <c r="BW87" s="557"/>
      <c r="BX87" s="557"/>
      <c r="BY87" s="557"/>
      <c r="BZ87" s="557"/>
      <c r="CA87" s="557"/>
      <c r="CB87" s="557"/>
      <c r="CC87" s="557"/>
      <c r="CD87" s="99"/>
      <c r="CE87" s="557"/>
      <c r="CF87" s="557"/>
      <c r="CG87" s="557"/>
      <c r="CH87" s="557"/>
      <c r="CI87" s="557"/>
      <c r="CJ87" s="557"/>
      <c r="CK87" s="572"/>
      <c r="CL87" s="572"/>
      <c r="CM87" s="572"/>
      <c r="CN87" s="572"/>
      <c r="CO87" s="99"/>
      <c r="CP87" s="478"/>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5" hidden="false" customHeight="true" outlineLevel="0" collapsed="false">
      <c r="A88" s="557"/>
      <c r="B88" s="557"/>
      <c r="C88" s="557"/>
      <c r="D88" s="557"/>
      <c r="E88" s="557"/>
      <c r="F88" s="557"/>
      <c r="G88" s="557"/>
      <c r="H88" s="557"/>
      <c r="I88" s="682" t="s">
        <v>139</v>
      </c>
      <c r="J88" s="679" t="n">
        <f aca="false">SUM(J85:J87)</f>
        <v>5</v>
      </c>
      <c r="K88" s="478"/>
      <c r="L88" s="478"/>
      <c r="M88" s="557"/>
      <c r="N88" s="557"/>
      <c r="O88" s="557"/>
      <c r="P88" s="557"/>
      <c r="Q88" s="557"/>
      <c r="R88" s="557"/>
      <c r="S88" s="557"/>
      <c r="T88" s="557"/>
      <c r="U88" s="557"/>
      <c r="V88" s="557"/>
      <c r="W88" s="557"/>
      <c r="X88" s="557"/>
      <c r="Y88" s="557"/>
      <c r="Z88" s="557"/>
      <c r="AA88" s="557"/>
      <c r="AB88" s="557"/>
      <c r="AC88" s="557"/>
      <c r="AD88" s="557"/>
      <c r="AE88" s="557"/>
      <c r="AF88" s="557"/>
      <c r="AG88" s="557"/>
      <c r="AH88" s="557"/>
      <c r="AI88" s="557"/>
      <c r="AJ88" s="1180"/>
      <c r="AK88" s="1181"/>
      <c r="AL88" s="557"/>
      <c r="AM88" s="557"/>
      <c r="AN88" s="557"/>
      <c r="AO88" s="682" t="s">
        <v>139</v>
      </c>
      <c r="AP88" s="679" t="n">
        <f aca="false">SUM(AP85:AP87)</f>
        <v>5</v>
      </c>
      <c r="AQ88" s="557"/>
      <c r="AR88" s="557"/>
      <c r="AS88" s="557"/>
      <c r="AT88" s="478"/>
      <c r="AU88" s="557"/>
      <c r="AV88" s="557"/>
      <c r="AW88" s="557"/>
      <c r="AX88" s="572"/>
      <c r="AY88" s="572"/>
      <c r="AZ88" s="572"/>
      <c r="BA88" s="572"/>
      <c r="BB88" s="1184"/>
      <c r="BC88" s="1130"/>
      <c r="BD88" s="557"/>
      <c r="BE88" s="1"/>
      <c r="BF88" s="557"/>
      <c r="BH88" s="557"/>
      <c r="BI88" s="557"/>
      <c r="BJ88" s="99"/>
      <c r="BK88" s="99"/>
      <c r="BL88" s="99"/>
      <c r="BM88" s="99"/>
      <c r="BN88" s="557"/>
      <c r="BO88" s="557"/>
      <c r="BP88" s="557"/>
      <c r="BR88" s="557"/>
      <c r="BS88" s="99"/>
      <c r="BT88" s="557"/>
      <c r="BU88" s="557"/>
      <c r="BV88" s="557"/>
      <c r="BW88" s="557"/>
      <c r="BX88" s="557"/>
      <c r="BY88" s="557"/>
      <c r="BZ88" s="557"/>
      <c r="CA88" s="557"/>
      <c r="CB88" s="557"/>
      <c r="CC88" s="557"/>
      <c r="CD88" s="99"/>
      <c r="CE88" s="557"/>
      <c r="CF88" s="557"/>
      <c r="CG88" s="557"/>
      <c r="CH88" s="557"/>
      <c r="CI88" s="557"/>
      <c r="CJ88" s="557"/>
      <c r="CK88" s="572"/>
      <c r="CL88" s="572"/>
      <c r="CM88" s="572"/>
      <c r="CN88" s="572"/>
      <c r="CO88" s="99"/>
      <c r="CP88" s="478"/>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row>
    <row r="89" s="194" customFormat="true" ht="15" hidden="false" customHeight="true" outlineLevel="0" collapsed="false">
      <c r="A89" s="557"/>
      <c r="B89" s="557"/>
      <c r="C89" s="557"/>
      <c r="D89" s="557"/>
      <c r="E89" s="557"/>
      <c r="F89" s="557"/>
      <c r="G89" s="557"/>
      <c r="H89" s="557"/>
      <c r="K89" s="478"/>
      <c r="L89" s="478"/>
      <c r="M89" s="557"/>
      <c r="N89" s="557"/>
      <c r="O89" s="557"/>
      <c r="P89" s="557"/>
      <c r="Q89" s="557"/>
      <c r="R89" s="557"/>
      <c r="S89" s="557"/>
      <c r="T89" s="557"/>
      <c r="U89" s="557"/>
      <c r="V89" s="557"/>
      <c r="W89" s="557"/>
      <c r="X89" s="557"/>
      <c r="Y89" s="557"/>
      <c r="Z89" s="557"/>
      <c r="AA89" s="557"/>
      <c r="AB89" s="557"/>
      <c r="AC89" s="557"/>
      <c r="AD89" s="557"/>
      <c r="AE89" s="557"/>
      <c r="AF89" s="557"/>
      <c r="AG89" s="557"/>
      <c r="AH89" s="557"/>
      <c r="AI89" s="557"/>
      <c r="AJ89" s="1180"/>
      <c r="AK89" s="1181"/>
      <c r="AL89" s="557"/>
      <c r="AM89" s="557"/>
      <c r="AN89" s="557"/>
      <c r="AQ89" s="478"/>
      <c r="AR89" s="478"/>
      <c r="AS89" s="478"/>
      <c r="AT89" s="478"/>
      <c r="AU89" s="478"/>
      <c r="AV89" s="557"/>
      <c r="AW89" s="557"/>
      <c r="AX89" s="572"/>
      <c r="AY89" s="572"/>
      <c r="AZ89" s="572"/>
      <c r="BA89" s="572"/>
      <c r="BB89" s="1253"/>
      <c r="BC89" s="1130"/>
      <c r="BD89" s="557"/>
      <c r="BE89" s="1"/>
      <c r="BF89" s="557"/>
      <c r="BH89" s="557"/>
      <c r="BI89" s="557"/>
      <c r="BJ89" s="99"/>
      <c r="BK89" s="99"/>
      <c r="BL89" s="99"/>
      <c r="BM89" s="99"/>
      <c r="BN89" s="557"/>
      <c r="BO89" s="557"/>
      <c r="BP89" s="557"/>
      <c r="BQ89" s="557"/>
      <c r="BR89" s="557"/>
      <c r="BS89" s="478"/>
      <c r="BT89" s="557"/>
      <c r="CB89" s="557"/>
      <c r="CC89" s="557"/>
      <c r="CD89" s="478"/>
      <c r="CE89" s="557"/>
      <c r="CF89" s="557"/>
      <c r="CG89" s="557"/>
      <c r="CH89" s="557"/>
      <c r="CI89" s="557"/>
      <c r="CJ89" s="557"/>
      <c r="CK89" s="572"/>
      <c r="CL89" s="572"/>
      <c r="CM89" s="572"/>
      <c r="CN89" s="572"/>
      <c r="CO89" s="478"/>
      <c r="CP89" s="572"/>
      <c r="CQ89" s="572"/>
      <c r="CR89" s="572"/>
      <c r="CS89" s="557"/>
      <c r="CT89" s="557"/>
      <c r="CU89" s="557"/>
      <c r="CV89" s="557"/>
      <c r="CW89" s="557"/>
      <c r="CX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row>
    <row r="90" s="194" customFormat="true" ht="15" hidden="false" customHeight="true" outlineLevel="0" collapsed="false">
      <c r="A90" s="557"/>
      <c r="B90" s="557"/>
      <c r="C90" s="557"/>
      <c r="D90" s="557"/>
      <c r="E90" s="557"/>
      <c r="F90" s="557"/>
      <c r="G90" s="557"/>
      <c r="H90" s="557"/>
      <c r="I90" s="1120" t="s">
        <v>218</v>
      </c>
      <c r="J90" s="1121"/>
      <c r="K90" s="478"/>
      <c r="L90" s="478"/>
      <c r="M90" s="557"/>
      <c r="N90" s="557"/>
      <c r="O90" s="557"/>
      <c r="P90" s="557"/>
      <c r="Q90" s="557"/>
      <c r="R90" s="557"/>
      <c r="S90" s="557"/>
      <c r="T90" s="557"/>
      <c r="U90" s="557"/>
      <c r="V90" s="557"/>
      <c r="W90" s="557"/>
      <c r="X90" s="557"/>
      <c r="Y90" s="557"/>
      <c r="Z90" s="557"/>
      <c r="AA90" s="557"/>
      <c r="AB90" s="557"/>
      <c r="AC90" s="557"/>
      <c r="AD90" s="557"/>
      <c r="AE90" s="557"/>
      <c r="AF90" s="557"/>
      <c r="AG90" s="557"/>
      <c r="AH90" s="557"/>
      <c r="AI90" s="557"/>
      <c r="AJ90" s="1180"/>
      <c r="AK90" s="1181"/>
      <c r="AL90" s="557"/>
      <c r="AM90" s="557"/>
      <c r="AN90" s="557"/>
      <c r="AO90" s="1120" t="s">
        <v>214</v>
      </c>
      <c r="AP90" s="1121"/>
      <c r="AQ90" s="687" t="s">
        <v>691</v>
      </c>
      <c r="AR90" s="478"/>
      <c r="AS90" s="478"/>
      <c r="AT90" s="478"/>
      <c r="AU90" s="478"/>
      <c r="AV90" s="557"/>
      <c r="AW90" s="557"/>
      <c r="AX90" s="572"/>
      <c r="AY90" s="572"/>
      <c r="AZ90" s="572"/>
      <c r="BA90" s="572"/>
      <c r="BB90" s="1184"/>
      <c r="BC90" s="1130"/>
      <c r="BD90" s="557"/>
      <c r="BE90" s="1"/>
      <c r="BF90" s="557"/>
      <c r="BH90" s="557"/>
      <c r="BI90" s="557"/>
      <c r="BJ90" s="99"/>
      <c r="BK90" s="99"/>
      <c r="BL90" s="99"/>
      <c r="BM90" s="99"/>
      <c r="BN90" s="557"/>
      <c r="BO90" s="557"/>
      <c r="BP90" s="557"/>
      <c r="BQ90" s="557"/>
      <c r="BS90" s="478"/>
      <c r="BT90" s="557"/>
      <c r="CC90" s="557"/>
      <c r="CD90" s="478"/>
      <c r="CE90" s="557"/>
      <c r="CF90" s="557"/>
      <c r="CG90" s="557"/>
      <c r="CH90" s="557"/>
      <c r="CI90" s="557"/>
      <c r="CJ90" s="557"/>
      <c r="CK90" s="572"/>
      <c r="CL90" s="572"/>
      <c r="CM90" s="572"/>
      <c r="CO90" s="478"/>
      <c r="CP90" s="572"/>
      <c r="CQ90" s="572"/>
      <c r="CR90" s="572"/>
      <c r="CS90" s="557"/>
      <c r="CT90" s="557"/>
      <c r="CU90" s="557"/>
      <c r="CV90" s="557"/>
      <c r="CW90" s="557"/>
      <c r="CX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row>
    <row r="91" s="194" customFormat="true" ht="15" hidden="false" customHeight="true" outlineLevel="0" collapsed="false">
      <c r="A91" s="557"/>
      <c r="B91" s="557"/>
      <c r="C91" s="557"/>
      <c r="D91" s="557"/>
      <c r="E91" s="557"/>
      <c r="F91" s="557"/>
      <c r="G91" s="557"/>
      <c r="H91" s="557"/>
      <c r="I91" s="1254" t="s">
        <v>146</v>
      </c>
      <c r="J91" s="1255" t="n">
        <v>1</v>
      </c>
      <c r="K91" s="478"/>
      <c r="L91" s="478"/>
      <c r="M91" s="557"/>
      <c r="N91" s="557"/>
      <c r="O91" s="557"/>
      <c r="P91" s="557"/>
      <c r="Q91" s="557"/>
      <c r="R91" s="557"/>
      <c r="S91" s="557"/>
      <c r="T91" s="557"/>
      <c r="U91" s="557"/>
      <c r="V91" s="557"/>
      <c r="W91" s="557"/>
      <c r="X91" s="557"/>
      <c r="Y91" s="557"/>
      <c r="Z91" s="557"/>
      <c r="AA91" s="557"/>
      <c r="AB91" s="557"/>
      <c r="AC91" s="557"/>
      <c r="AD91" s="557"/>
      <c r="AE91" s="557"/>
      <c r="AF91" s="557"/>
      <c r="AG91" s="557"/>
      <c r="AH91" s="557"/>
      <c r="AI91" s="557"/>
      <c r="AJ91" s="1180"/>
      <c r="AK91" s="1181"/>
      <c r="AL91" s="557"/>
      <c r="AM91" s="557"/>
      <c r="AN91" s="557"/>
      <c r="AO91" s="1096" t="s">
        <v>1622</v>
      </c>
      <c r="AP91" s="1097" t="n">
        <v>1</v>
      </c>
      <c r="AQ91" s="622" t="n">
        <f aca="false">AVERAGE(AR91:AT91)</f>
        <v>0.34</v>
      </c>
      <c r="AR91" s="693" t="n">
        <v>0.34</v>
      </c>
      <c r="AS91" s="693"/>
      <c r="AT91" s="693"/>
      <c r="AU91" s="693"/>
      <c r="AV91" s="693"/>
      <c r="AW91" s="693"/>
      <c r="AX91" s="693"/>
      <c r="AY91" s="693"/>
      <c r="AZ91" s="693"/>
      <c r="BA91" s="693"/>
      <c r="BB91" s="1250"/>
      <c r="BC91" s="1130"/>
      <c r="BD91" s="557"/>
      <c r="BE91" s="557"/>
      <c r="BF91" s="557"/>
      <c r="BI91" s="557"/>
      <c r="BJ91" s="1"/>
      <c r="BK91" s="1"/>
      <c r="BL91" s="1"/>
      <c r="BM91" s="1"/>
      <c r="BN91" s="557"/>
      <c r="BO91" s="557"/>
      <c r="BP91" s="557"/>
      <c r="BQ91" s="557"/>
      <c r="BS91" s="478"/>
      <c r="BT91" s="557"/>
      <c r="CC91" s="557"/>
      <c r="CD91" s="478"/>
      <c r="CE91" s="557"/>
      <c r="CF91" s="557"/>
      <c r="CG91" s="557"/>
      <c r="CH91" s="557"/>
      <c r="CI91" s="557"/>
      <c r="CJ91" s="557"/>
      <c r="CK91" s="572"/>
      <c r="CL91" s="572"/>
      <c r="CM91" s="572"/>
      <c r="CO91" s="478"/>
      <c r="CP91" s="572"/>
      <c r="CQ91" s="572"/>
      <c r="CR91" s="572"/>
      <c r="CS91" s="557"/>
      <c r="CT91" s="557"/>
      <c r="CU91" s="557"/>
      <c r="CV91" s="557"/>
      <c r="CW91" s="557"/>
      <c r="CX91" s="557"/>
      <c r="CZ91" s="557"/>
      <c r="DA91" s="557"/>
      <c r="DB91" s="557"/>
      <c r="DC91" s="557"/>
      <c r="DD91" s="557"/>
      <c r="DE91" s="557"/>
      <c r="DF91" s="557"/>
      <c r="DG91" s="557"/>
      <c r="DH91" s="557"/>
      <c r="DI91" s="557"/>
      <c r="DJ91" s="557"/>
      <c r="DK91" s="557"/>
      <c r="DL91" s="557"/>
      <c r="DM91" s="557"/>
      <c r="DN91" s="557"/>
      <c r="DO91" s="557"/>
      <c r="DP91" s="557"/>
      <c r="DQ91" s="557"/>
      <c r="DR91" s="557"/>
      <c r="DS91" s="557"/>
      <c r="DT91" s="557"/>
      <c r="DU91" s="557"/>
      <c r="DV91" s="557"/>
      <c r="DW91" s="557"/>
      <c r="DX91" s="557"/>
      <c r="DY91" s="557"/>
      <c r="DZ91" s="557"/>
      <c r="EA91" s="557"/>
      <c r="EB91" s="557"/>
      <c r="EC91" s="557"/>
      <c r="ED91" s="557"/>
      <c r="EE91" s="557"/>
      <c r="EF91" s="557"/>
      <c r="EG91" s="557"/>
      <c r="EH91" s="557"/>
      <c r="EI91" s="557"/>
      <c r="EJ91" s="557"/>
      <c r="EK91" s="557"/>
      <c r="EL91" s="557"/>
      <c r="EM91" s="557"/>
      <c r="EN91" s="557"/>
      <c r="EO91" s="557"/>
      <c r="EP91" s="557"/>
      <c r="EQ91" s="557"/>
      <c r="ER91" s="557"/>
      <c r="ES91" s="557"/>
      <c r="ET91" s="557"/>
      <c r="EU91" s="557"/>
      <c r="EV91" s="557"/>
      <c r="EW91" s="557"/>
      <c r="EX91" s="557"/>
      <c r="EY91" s="557"/>
      <c r="EZ91" s="557"/>
      <c r="FA91" s="557"/>
      <c r="FB91" s="557"/>
      <c r="FC91" s="557"/>
      <c r="FD91" s="557"/>
      <c r="FE91" s="557"/>
      <c r="FF91" s="557"/>
      <c r="FG91" s="557"/>
      <c r="FH91" s="557"/>
      <c r="FI91" s="557"/>
      <c r="FJ91" s="557"/>
      <c r="FK91" s="557"/>
      <c r="FL91" s="557"/>
      <c r="FM91" s="557"/>
      <c r="FN91" s="557"/>
      <c r="FO91" s="557"/>
      <c r="FP91" s="557"/>
      <c r="FQ91" s="557"/>
      <c r="FR91" s="557"/>
      <c r="FS91" s="557"/>
      <c r="FT91" s="557"/>
      <c r="FU91" s="557"/>
      <c r="FV91" s="557"/>
      <c r="FW91" s="557"/>
      <c r="FX91" s="557"/>
      <c r="FY91" s="557"/>
      <c r="FZ91" s="557"/>
      <c r="GA91" s="557"/>
      <c r="GB91" s="557"/>
      <c r="GC91" s="557"/>
      <c r="GD91" s="557"/>
      <c r="GE91" s="557"/>
      <c r="GF91" s="557"/>
    </row>
    <row r="92" s="194" customFormat="true" ht="15" hidden="false" customHeight="true" outlineLevel="0" collapsed="false">
      <c r="A92" s="557"/>
      <c r="B92" s="557"/>
      <c r="C92" s="557"/>
      <c r="D92" s="557"/>
      <c r="E92" s="557"/>
      <c r="F92" s="557"/>
      <c r="G92" s="557"/>
      <c r="H92" s="557"/>
      <c r="I92" s="678" t="s">
        <v>139</v>
      </c>
      <c r="J92" s="679" t="n">
        <f aca="false">SUM(J89:J91)</f>
        <v>1</v>
      </c>
      <c r="K92" s="478"/>
      <c r="L92" s="478"/>
      <c r="M92" s="557"/>
      <c r="N92" s="557"/>
      <c r="O92" s="557"/>
      <c r="P92" s="557"/>
      <c r="Q92" s="557"/>
      <c r="R92" s="557"/>
      <c r="S92" s="557"/>
      <c r="T92" s="557"/>
      <c r="U92" s="557"/>
      <c r="V92" s="557"/>
      <c r="W92" s="557"/>
      <c r="X92" s="557"/>
      <c r="Y92" s="557"/>
      <c r="Z92" s="557"/>
      <c r="AA92" s="557"/>
      <c r="AB92" s="557"/>
      <c r="AC92" s="557"/>
      <c r="AD92" s="557"/>
      <c r="AE92" s="557"/>
      <c r="AF92" s="557"/>
      <c r="AG92" s="557"/>
      <c r="AH92" s="557"/>
      <c r="AI92" s="557"/>
      <c r="AJ92" s="1180"/>
      <c r="AK92" s="1179"/>
      <c r="AL92" s="557"/>
      <c r="AM92" s="557"/>
      <c r="AN92" s="557"/>
      <c r="AO92" s="682" t="s">
        <v>139</v>
      </c>
      <c r="AP92" s="679" t="n">
        <f aca="false">SUM(AP91)</f>
        <v>1</v>
      </c>
      <c r="AQ92" s="478"/>
      <c r="AR92" s="1253"/>
      <c r="AS92" s="557"/>
      <c r="AT92" s="557"/>
      <c r="AU92" s="557"/>
      <c r="AV92" s="557"/>
      <c r="AW92" s="557"/>
      <c r="AX92" s="572"/>
      <c r="AY92" s="572"/>
      <c r="AZ92" s="572"/>
      <c r="BA92" s="572"/>
      <c r="BB92" s="1253"/>
      <c r="BC92" s="1130"/>
      <c r="BD92" s="557"/>
      <c r="BE92" s="557"/>
      <c r="BF92" s="557"/>
      <c r="BI92" s="557"/>
      <c r="BJ92" s="99"/>
      <c r="BK92" s="99"/>
      <c r="BL92" s="99"/>
      <c r="BM92" s="99"/>
      <c r="BN92" s="557"/>
      <c r="BO92" s="557"/>
      <c r="BP92" s="557"/>
      <c r="BQ92" s="557"/>
      <c r="BS92" s="557"/>
      <c r="BT92" s="557"/>
      <c r="BU92" s="557"/>
      <c r="BV92" s="557"/>
      <c r="BW92" s="557"/>
      <c r="BX92" s="557"/>
      <c r="BY92" s="557"/>
      <c r="BZ92" s="557"/>
      <c r="CA92" s="557"/>
      <c r="CC92" s="557"/>
      <c r="CD92" s="557"/>
      <c r="CE92" s="557"/>
      <c r="CF92" s="557"/>
      <c r="CG92" s="557"/>
      <c r="CH92" s="557"/>
      <c r="CI92" s="557"/>
      <c r="CJ92" s="557"/>
      <c r="CK92" s="572"/>
      <c r="CL92" s="572"/>
      <c r="CM92" s="572"/>
      <c r="CO92" s="572"/>
      <c r="CP92" s="572"/>
      <c r="CQ92" s="572"/>
      <c r="CR92" s="572"/>
      <c r="CS92" s="557"/>
      <c r="CT92" s="557"/>
      <c r="CU92" s="557"/>
      <c r="CV92" s="557"/>
      <c r="CW92" s="557"/>
      <c r="CX92" s="557"/>
      <c r="CZ92" s="557"/>
      <c r="DA92" s="557"/>
      <c r="DB92" s="557"/>
      <c r="DC92" s="557"/>
      <c r="DD92" s="557"/>
      <c r="DE92" s="557"/>
      <c r="DF92" s="557"/>
      <c r="DG92" s="557"/>
      <c r="DH92" s="557"/>
      <c r="DI92" s="557"/>
      <c r="DJ92" s="557"/>
      <c r="DK92" s="557"/>
      <c r="DL92" s="557"/>
      <c r="DM92" s="557"/>
      <c r="DN92" s="557"/>
      <c r="DO92" s="557"/>
      <c r="DP92" s="557"/>
      <c r="DQ92" s="557"/>
      <c r="DR92" s="557"/>
      <c r="DS92" s="557"/>
      <c r="DT92" s="557"/>
      <c r="DU92" s="557"/>
      <c r="DV92" s="557"/>
      <c r="DW92" s="557"/>
      <c r="DX92" s="557"/>
      <c r="DY92" s="557"/>
      <c r="DZ92" s="557"/>
      <c r="EA92" s="557"/>
      <c r="EB92" s="557"/>
      <c r="EC92" s="557"/>
      <c r="ED92" s="557"/>
      <c r="EE92" s="557"/>
      <c r="EF92" s="557"/>
      <c r="EG92" s="557"/>
      <c r="EH92" s="557"/>
      <c r="EI92" s="557"/>
      <c r="EJ92" s="557"/>
      <c r="EK92" s="557"/>
      <c r="EL92" s="557"/>
      <c r="EM92" s="557"/>
      <c r="EN92" s="557"/>
      <c r="EO92" s="557"/>
      <c r="EP92" s="557"/>
      <c r="EQ92" s="557"/>
      <c r="ER92" s="557"/>
      <c r="ES92" s="557"/>
      <c r="ET92" s="557"/>
      <c r="EU92" s="557"/>
      <c r="EV92" s="557"/>
      <c r="EW92" s="557"/>
      <c r="EX92" s="557"/>
      <c r="EY92" s="557"/>
      <c r="EZ92" s="557"/>
      <c r="FA92" s="557"/>
      <c r="FB92" s="557"/>
      <c r="FC92" s="557"/>
      <c r="FD92" s="557"/>
      <c r="FE92" s="557"/>
      <c r="FF92" s="557"/>
      <c r="FG92" s="557"/>
      <c r="FH92" s="557"/>
      <c r="FI92" s="557"/>
      <c r="FJ92" s="557"/>
      <c r="FK92" s="557"/>
      <c r="FL92" s="557"/>
      <c r="FM92" s="557"/>
      <c r="FN92" s="557"/>
      <c r="FO92" s="557"/>
      <c r="FP92" s="557"/>
      <c r="FQ92" s="557"/>
      <c r="FR92" s="557"/>
      <c r="FS92" s="557"/>
      <c r="FT92" s="557"/>
      <c r="FU92" s="557"/>
      <c r="FV92" s="557"/>
      <c r="FW92" s="557"/>
      <c r="FX92" s="557"/>
      <c r="FY92" s="557"/>
      <c r="FZ92" s="557"/>
      <c r="GA92" s="557"/>
      <c r="GB92" s="557"/>
      <c r="GC92" s="557"/>
      <c r="GD92" s="557"/>
      <c r="GE92" s="557"/>
      <c r="GF92" s="557"/>
    </row>
    <row r="93" s="194" customFormat="true" ht="15" hidden="false" customHeight="true" outlineLevel="0" collapsed="false">
      <c r="A93" s="557"/>
      <c r="B93" s="557"/>
      <c r="C93" s="557"/>
      <c r="D93" s="557"/>
      <c r="E93" s="557"/>
      <c r="F93" s="557"/>
      <c r="G93" s="557"/>
      <c r="H93" s="557"/>
      <c r="K93" s="478"/>
      <c r="L93" s="478"/>
      <c r="M93" s="557"/>
      <c r="N93" s="557"/>
      <c r="O93" s="557"/>
      <c r="P93" s="557"/>
      <c r="Q93" s="557"/>
      <c r="R93" s="557"/>
      <c r="S93" s="557"/>
      <c r="T93" s="557"/>
      <c r="U93" s="557"/>
      <c r="V93" s="557"/>
      <c r="W93" s="557"/>
      <c r="X93" s="557"/>
      <c r="Y93" s="557"/>
      <c r="Z93" s="557"/>
      <c r="AA93" s="557"/>
      <c r="AB93" s="557"/>
      <c r="AC93" s="557"/>
      <c r="AD93" s="557"/>
      <c r="AE93" s="557"/>
      <c r="AF93" s="557"/>
      <c r="AG93" s="557"/>
      <c r="AH93" s="557"/>
      <c r="AI93" s="557"/>
      <c r="AJ93" s="1179"/>
      <c r="AK93" s="557"/>
      <c r="AL93" s="557"/>
      <c r="AM93" s="557"/>
      <c r="AN93" s="557"/>
      <c r="AR93" s="1253"/>
      <c r="BB93" s="1253"/>
      <c r="BC93" s="1130"/>
      <c r="BD93" s="557"/>
      <c r="BE93" s="557"/>
      <c r="BF93" s="557"/>
      <c r="BI93" s="99"/>
      <c r="BJ93" s="99"/>
      <c r="BK93" s="99"/>
      <c r="BL93" s="99"/>
      <c r="BM93" s="99"/>
      <c r="BN93" s="557"/>
      <c r="BO93" s="557"/>
      <c r="BP93" s="557"/>
      <c r="BQ93" s="557"/>
      <c r="BR93" s="557"/>
      <c r="BS93" s="557"/>
      <c r="BT93" s="557"/>
      <c r="BU93" s="557"/>
      <c r="BV93" s="557"/>
      <c r="BW93" s="557"/>
      <c r="BX93" s="557"/>
      <c r="BY93" s="557"/>
      <c r="BZ93" s="557"/>
      <c r="CA93" s="557"/>
      <c r="CB93" s="557"/>
      <c r="CC93" s="557"/>
      <c r="CD93" s="557"/>
      <c r="CF93" s="557"/>
      <c r="CG93" s="557"/>
      <c r="CH93" s="557"/>
      <c r="CI93" s="557"/>
      <c r="CJ93" s="557"/>
      <c r="CK93" s="572"/>
      <c r="CL93" s="572"/>
      <c r="CM93" s="572"/>
      <c r="CN93" s="572"/>
      <c r="CO93" s="572"/>
      <c r="CP93" s="572"/>
      <c r="CQ93" s="572"/>
      <c r="CR93" s="572"/>
      <c r="CS93" s="557"/>
      <c r="CT93" s="557"/>
      <c r="CU93" s="557"/>
      <c r="CV93" s="557"/>
      <c r="CW93" s="557"/>
      <c r="CX93" s="557"/>
      <c r="CZ93" s="557"/>
      <c r="DA93" s="557"/>
      <c r="DB93" s="557"/>
      <c r="DC93" s="557"/>
      <c r="DD93" s="557"/>
      <c r="DE93" s="557"/>
      <c r="DF93" s="557"/>
      <c r="DG93" s="557"/>
      <c r="DH93" s="557"/>
      <c r="DI93" s="557"/>
      <c r="DJ93" s="557"/>
      <c r="DK93" s="557"/>
      <c r="DL93" s="557"/>
      <c r="DM93" s="557"/>
      <c r="DN93" s="557"/>
      <c r="DO93" s="557"/>
      <c r="DP93" s="557"/>
      <c r="DQ93" s="557"/>
      <c r="DR93" s="557"/>
      <c r="DS93" s="557"/>
      <c r="DT93" s="557"/>
      <c r="DU93" s="557"/>
      <c r="DV93" s="557"/>
      <c r="DW93" s="557"/>
      <c r="DX93" s="557"/>
      <c r="DY93" s="557"/>
      <c r="DZ93" s="557"/>
      <c r="EA93" s="557"/>
      <c r="EB93" s="557"/>
      <c r="EC93" s="557"/>
      <c r="ED93" s="557"/>
      <c r="EE93" s="557"/>
      <c r="EF93" s="557"/>
      <c r="EG93" s="557"/>
      <c r="EH93" s="557"/>
      <c r="EI93" s="557"/>
      <c r="EJ93" s="557"/>
      <c r="EK93" s="557"/>
      <c r="EL93" s="557"/>
      <c r="EM93" s="557"/>
      <c r="EN93" s="557"/>
      <c r="EO93" s="557"/>
      <c r="EP93" s="557"/>
      <c r="EQ93" s="557"/>
      <c r="ER93" s="557"/>
      <c r="ES93" s="557"/>
      <c r="ET93" s="557"/>
      <c r="EU93" s="557"/>
      <c r="EV93" s="557"/>
      <c r="EW93" s="557"/>
      <c r="EX93" s="557"/>
      <c r="EY93" s="557"/>
      <c r="EZ93" s="557"/>
      <c r="FA93" s="557"/>
      <c r="FB93" s="557"/>
      <c r="FC93" s="557"/>
      <c r="FD93" s="557"/>
      <c r="FE93" s="557"/>
      <c r="FF93" s="557"/>
      <c r="FG93" s="557"/>
      <c r="FH93" s="557"/>
      <c r="FI93" s="557"/>
      <c r="FJ93" s="557"/>
      <c r="FK93" s="557"/>
      <c r="FL93" s="557"/>
      <c r="FM93" s="557"/>
      <c r="FN93" s="557"/>
      <c r="FO93" s="557"/>
      <c r="FP93" s="557"/>
      <c r="FQ93" s="557"/>
      <c r="FR93" s="557"/>
      <c r="FS93" s="557"/>
      <c r="FT93" s="557"/>
      <c r="FU93" s="557"/>
      <c r="FV93" s="557"/>
      <c r="FW93" s="557"/>
      <c r="FX93" s="557"/>
      <c r="FY93" s="557"/>
      <c r="FZ93" s="557"/>
      <c r="GA93" s="557"/>
      <c r="GB93" s="557"/>
      <c r="GC93" s="557"/>
      <c r="GD93" s="557"/>
      <c r="GE93" s="557"/>
      <c r="GF93" s="557"/>
    </row>
    <row r="94" s="194" customFormat="true" ht="15" hidden="false" customHeight="true" outlineLevel="0" collapsed="false">
      <c r="A94" s="584"/>
      <c r="C94" s="557"/>
      <c r="D94" s="557"/>
      <c r="E94" s="557"/>
      <c r="F94" s="557"/>
      <c r="G94" s="557"/>
      <c r="H94" s="557"/>
      <c r="I94" s="710" t="s">
        <v>139</v>
      </c>
      <c r="J94" s="711" t="n">
        <f aca="false">J71+J82+J88+J92</f>
        <v>51</v>
      </c>
      <c r="K94" s="478"/>
      <c r="L94" s="478"/>
      <c r="M94" s="478"/>
      <c r="N94" s="478"/>
      <c r="O94" s="478"/>
      <c r="P94" s="478"/>
      <c r="Q94" s="557"/>
      <c r="R94" s="557"/>
      <c r="S94" s="557"/>
      <c r="T94" s="557"/>
      <c r="U94" s="557"/>
      <c r="V94" s="557"/>
      <c r="W94" s="557"/>
      <c r="X94" s="557"/>
      <c r="Y94" s="557"/>
      <c r="Z94" s="557"/>
      <c r="AA94" s="557"/>
      <c r="AB94" s="557"/>
      <c r="AC94" s="557"/>
      <c r="AD94" s="557"/>
      <c r="AE94" s="557"/>
      <c r="AF94" s="557"/>
      <c r="AG94" s="557"/>
      <c r="AH94" s="557"/>
      <c r="AI94" s="557"/>
      <c r="AJ94" s="557"/>
      <c r="AK94" s="638"/>
      <c r="AL94" s="557"/>
      <c r="AM94" s="557"/>
      <c r="AN94" s="557"/>
      <c r="AO94" s="710" t="s">
        <v>139</v>
      </c>
      <c r="AP94" s="711" t="n">
        <f aca="false">AP88+AP82+AP70+AP92</f>
        <v>51</v>
      </c>
      <c r="AQ94" s="478"/>
      <c r="AR94" s="1253"/>
      <c r="AU94" s="586"/>
      <c r="AV94" s="557"/>
      <c r="AW94" s="557"/>
      <c r="AX94" s="572"/>
      <c r="AY94" s="572"/>
      <c r="AZ94" s="572"/>
      <c r="BA94" s="572"/>
      <c r="BB94" s="1253"/>
      <c r="BC94" s="1130"/>
      <c r="BD94" s="557"/>
      <c r="BE94" s="557"/>
      <c r="BF94" s="557"/>
      <c r="BI94" s="99"/>
      <c r="BJ94" s="99"/>
      <c r="BK94" s="99"/>
      <c r="BL94" s="99"/>
      <c r="BM94" s="99"/>
      <c r="BN94" s="557"/>
      <c r="BO94" s="557"/>
      <c r="BP94" s="557"/>
      <c r="BQ94" s="557"/>
      <c r="BR94" s="557"/>
      <c r="BS94" s="557"/>
      <c r="BT94" s="557"/>
      <c r="BU94" s="557"/>
      <c r="BV94" s="557"/>
      <c r="BW94" s="557"/>
      <c r="BX94" s="557"/>
      <c r="BY94" s="557"/>
      <c r="BZ94" s="557"/>
      <c r="CA94" s="557"/>
      <c r="CB94" s="557"/>
      <c r="CC94" s="557"/>
      <c r="CD94" s="557"/>
      <c r="CF94" s="557"/>
      <c r="CG94" s="557"/>
      <c r="CH94" s="557"/>
      <c r="CI94" s="557"/>
      <c r="CJ94" s="557"/>
      <c r="CK94" s="572"/>
      <c r="CL94" s="572"/>
      <c r="CM94" s="572"/>
      <c r="CN94" s="572"/>
      <c r="CO94" s="572"/>
      <c r="CP94" s="572"/>
      <c r="CQ94" s="572"/>
      <c r="CR94" s="572"/>
      <c r="CS94" s="557"/>
      <c r="CT94" s="557"/>
      <c r="CU94" s="557"/>
      <c r="CV94" s="557"/>
      <c r="CW94" s="557"/>
      <c r="CX94" s="557"/>
      <c r="CZ94" s="557"/>
      <c r="DA94" s="557"/>
      <c r="DB94" s="557"/>
      <c r="DC94" s="557"/>
      <c r="DD94" s="557"/>
      <c r="DE94" s="557"/>
      <c r="DF94" s="557"/>
      <c r="DG94" s="557"/>
      <c r="DH94" s="557"/>
      <c r="DI94" s="557"/>
      <c r="DJ94" s="557"/>
      <c r="DK94" s="557"/>
      <c r="DL94" s="557"/>
      <c r="DM94" s="557"/>
      <c r="DN94" s="557"/>
      <c r="DO94" s="557"/>
      <c r="DP94" s="557"/>
      <c r="DQ94" s="557"/>
      <c r="DR94" s="557"/>
      <c r="DS94" s="557"/>
      <c r="DT94" s="557"/>
      <c r="DU94" s="557"/>
      <c r="DV94" s="557"/>
      <c r="DW94" s="557"/>
      <c r="DX94" s="557"/>
      <c r="DY94" s="557"/>
      <c r="DZ94" s="557"/>
      <c r="EA94" s="557"/>
      <c r="EB94" s="557"/>
      <c r="EC94" s="557"/>
      <c r="ED94" s="557"/>
      <c r="EE94" s="557"/>
      <c r="EF94" s="557"/>
      <c r="EG94" s="557"/>
      <c r="EH94" s="557"/>
      <c r="EI94" s="557"/>
      <c r="EJ94" s="557"/>
      <c r="EK94" s="557"/>
      <c r="EL94" s="557"/>
      <c r="EM94" s="557"/>
      <c r="EN94" s="557"/>
      <c r="EO94" s="557"/>
      <c r="EP94" s="557"/>
      <c r="EQ94" s="557"/>
      <c r="ER94" s="557"/>
      <c r="ES94" s="557"/>
      <c r="ET94" s="557"/>
      <c r="EU94" s="557"/>
      <c r="EV94" s="557"/>
      <c r="EW94" s="557"/>
      <c r="EX94" s="557"/>
      <c r="EY94" s="557"/>
      <c r="EZ94" s="557"/>
      <c r="FA94" s="557"/>
      <c r="FB94" s="557"/>
      <c r="FC94" s="557"/>
      <c r="FD94" s="557"/>
      <c r="FE94" s="557"/>
      <c r="FF94" s="557"/>
      <c r="FG94" s="557"/>
      <c r="FH94" s="557"/>
      <c r="FI94" s="557"/>
      <c r="FJ94" s="557"/>
      <c r="FK94" s="557"/>
      <c r="FL94" s="557"/>
      <c r="FM94" s="557"/>
      <c r="FN94" s="557"/>
      <c r="FO94" s="557"/>
      <c r="FP94" s="557"/>
      <c r="FQ94" s="557"/>
      <c r="FR94" s="557"/>
      <c r="FS94" s="557"/>
      <c r="FT94" s="557"/>
      <c r="FU94" s="557"/>
      <c r="FV94" s="557"/>
      <c r="FW94" s="557"/>
      <c r="FX94" s="557"/>
      <c r="FY94" s="557"/>
      <c r="FZ94" s="557"/>
      <c r="GA94" s="557"/>
      <c r="GB94" s="557"/>
      <c r="GC94" s="557"/>
      <c r="GD94" s="557"/>
      <c r="GE94" s="557"/>
      <c r="GF94" s="557"/>
    </row>
    <row r="95" s="194" customFormat="true" ht="15" hidden="false" customHeight="true" outlineLevel="0" collapsed="false">
      <c r="A95" s="584"/>
      <c r="C95" s="557"/>
      <c r="D95" s="557"/>
      <c r="E95" s="557"/>
      <c r="F95" s="557"/>
      <c r="G95" s="557"/>
      <c r="H95" s="557"/>
      <c r="K95" s="478"/>
      <c r="L95" s="478"/>
      <c r="M95" s="478"/>
      <c r="N95" s="478"/>
      <c r="O95" s="478"/>
      <c r="P95" s="478"/>
      <c r="Q95" s="478"/>
      <c r="R95" s="478"/>
      <c r="S95" s="557"/>
      <c r="T95" s="557"/>
      <c r="U95" s="557"/>
      <c r="V95" s="557"/>
      <c r="W95" s="557"/>
      <c r="X95" s="557"/>
      <c r="Y95" s="557"/>
      <c r="Z95" s="557"/>
      <c r="AA95" s="557"/>
      <c r="AB95" s="557"/>
      <c r="AC95" s="557"/>
      <c r="AD95" s="557"/>
      <c r="AE95" s="557"/>
      <c r="AF95" s="557"/>
      <c r="AG95" s="557"/>
      <c r="AH95" s="557"/>
      <c r="AI95" s="557"/>
      <c r="AJ95" s="638"/>
      <c r="AK95" s="1181"/>
      <c r="AL95" s="557"/>
      <c r="AM95" s="557"/>
      <c r="AN95" s="557"/>
      <c r="BI95" s="99"/>
      <c r="BJ95" s="99"/>
      <c r="BK95" s="99"/>
      <c r="BL95" s="99"/>
      <c r="BM95" s="99"/>
      <c r="BN95" s="557"/>
      <c r="BO95" s="557"/>
      <c r="BP95" s="557"/>
      <c r="BQ95" s="557"/>
      <c r="BR95" s="557"/>
      <c r="BS95" s="557"/>
      <c r="BT95" s="557"/>
      <c r="BU95" s="557"/>
      <c r="BV95" s="557"/>
      <c r="BW95" s="557"/>
      <c r="BX95" s="557"/>
      <c r="BY95" s="557"/>
      <c r="BZ95" s="557"/>
      <c r="CA95" s="557"/>
      <c r="CB95" s="557"/>
      <c r="CC95" s="557"/>
      <c r="CD95" s="557"/>
      <c r="CF95" s="557"/>
      <c r="CG95" s="557"/>
      <c r="CH95" s="557"/>
      <c r="CI95" s="557"/>
      <c r="CJ95" s="557"/>
      <c r="CK95" s="572"/>
      <c r="CL95" s="572"/>
      <c r="CM95" s="572"/>
      <c r="CN95" s="572"/>
      <c r="CO95" s="572"/>
      <c r="CP95" s="572"/>
      <c r="CQ95" s="572"/>
      <c r="CR95" s="572"/>
      <c r="CS95" s="557"/>
      <c r="CT95" s="557"/>
      <c r="CU95" s="557"/>
      <c r="CV95" s="557"/>
      <c r="CW95" s="557"/>
      <c r="CX95" s="557"/>
      <c r="CZ95" s="557"/>
      <c r="DA95" s="557"/>
      <c r="DB95" s="557"/>
      <c r="DC95" s="557"/>
      <c r="DD95" s="557"/>
      <c r="DE95" s="557"/>
      <c r="DF95" s="557"/>
      <c r="DG95" s="557"/>
      <c r="DH95" s="557"/>
      <c r="DI95" s="557"/>
      <c r="DJ95" s="557"/>
      <c r="DK95" s="557"/>
      <c r="DL95" s="557"/>
      <c r="DM95" s="557"/>
      <c r="DN95" s="557"/>
      <c r="DO95" s="557"/>
      <c r="DP95" s="557"/>
      <c r="DQ95" s="557"/>
      <c r="DR95" s="557"/>
      <c r="DS95" s="557"/>
      <c r="DT95" s="557"/>
      <c r="DU95" s="557"/>
      <c r="DV95" s="557"/>
      <c r="DW95" s="557"/>
      <c r="DX95" s="557"/>
      <c r="DY95" s="557"/>
      <c r="DZ95" s="557"/>
      <c r="EA95" s="557"/>
      <c r="EB95" s="557"/>
      <c r="EC95" s="557"/>
      <c r="ED95" s="557"/>
      <c r="EE95" s="557"/>
      <c r="EF95" s="557"/>
      <c r="EG95" s="557"/>
      <c r="EH95" s="557"/>
      <c r="EI95" s="557"/>
      <c r="EJ95" s="557"/>
      <c r="EK95" s="557"/>
      <c r="EL95" s="557"/>
      <c r="EM95" s="557"/>
      <c r="EN95" s="557"/>
      <c r="EO95" s="557"/>
      <c r="EP95" s="557"/>
      <c r="EQ95" s="557"/>
      <c r="ER95" s="557"/>
      <c r="ES95" s="557"/>
      <c r="ET95" s="557"/>
      <c r="EU95" s="557"/>
      <c r="EV95" s="557"/>
      <c r="EW95" s="557"/>
      <c r="EX95" s="557"/>
      <c r="EY95" s="557"/>
      <c r="EZ95" s="557"/>
      <c r="FA95" s="557"/>
      <c r="FB95" s="557"/>
      <c r="FC95" s="557"/>
      <c r="FD95" s="557"/>
      <c r="FE95" s="557"/>
      <c r="FF95" s="557"/>
      <c r="FG95" s="557"/>
      <c r="FH95" s="557"/>
      <c r="FI95" s="557"/>
      <c r="FJ95" s="557"/>
      <c r="FK95" s="557"/>
      <c r="FL95" s="557"/>
      <c r="FM95" s="557"/>
      <c r="FN95" s="557"/>
      <c r="FO95" s="557"/>
      <c r="FP95" s="557"/>
      <c r="FQ95" s="557"/>
      <c r="FR95" s="557"/>
      <c r="FS95" s="557"/>
      <c r="FT95" s="557"/>
      <c r="FU95" s="557"/>
      <c r="FV95" s="557"/>
      <c r="FW95" s="557"/>
      <c r="FX95" s="557"/>
      <c r="FY95" s="557"/>
      <c r="FZ95" s="557"/>
      <c r="GA95" s="557"/>
      <c r="GB95" s="557"/>
      <c r="GC95" s="557"/>
      <c r="GD95" s="557"/>
      <c r="GE95" s="557"/>
      <c r="GF95" s="557"/>
    </row>
    <row r="96" s="194" customFormat="true" ht="15" hidden="false" customHeight="true" outlineLevel="0" collapsed="false">
      <c r="A96" s="584"/>
      <c r="C96" s="585"/>
      <c r="E96" s="557"/>
      <c r="F96" s="557"/>
      <c r="G96" s="557"/>
      <c r="H96" s="557"/>
      <c r="K96" s="478"/>
      <c r="L96" s="478"/>
      <c r="M96" s="478"/>
      <c r="N96" s="478"/>
      <c r="O96" s="478"/>
      <c r="P96" s="478"/>
      <c r="Q96" s="478"/>
      <c r="R96" s="478"/>
      <c r="S96" s="478"/>
      <c r="T96" s="557"/>
      <c r="U96" s="557"/>
      <c r="V96" s="557"/>
      <c r="W96" s="557"/>
      <c r="X96" s="557"/>
      <c r="Y96" s="557"/>
      <c r="Z96" s="557"/>
      <c r="AA96" s="557"/>
      <c r="AB96" s="557"/>
      <c r="AC96" s="557"/>
      <c r="AD96" s="557"/>
      <c r="AE96" s="557"/>
      <c r="AF96" s="557"/>
      <c r="AG96" s="557"/>
      <c r="AH96" s="557"/>
      <c r="AI96" s="557"/>
      <c r="AJ96" s="1180"/>
      <c r="AK96" s="1181"/>
      <c r="AL96" s="557"/>
      <c r="AM96" s="557"/>
      <c r="AN96" s="557"/>
      <c r="BI96" s="99"/>
      <c r="BM96" s="99"/>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c r="CY96" s="1"/>
      <c r="CZ96" s="557"/>
      <c r="DA96" s="557"/>
      <c r="DB96" s="557"/>
      <c r="DC96" s="557"/>
      <c r="DD96" s="557"/>
      <c r="DE96" s="557"/>
      <c r="DF96" s="557"/>
      <c r="DG96" s="557"/>
      <c r="DH96" s="557"/>
      <c r="DI96" s="557"/>
      <c r="DJ96" s="557"/>
      <c r="DK96" s="557"/>
      <c r="DL96" s="557"/>
      <c r="DM96" s="557"/>
      <c r="DN96" s="557"/>
      <c r="DO96" s="557"/>
      <c r="DP96" s="557"/>
      <c r="DQ96" s="557"/>
      <c r="DR96" s="557"/>
      <c r="DS96" s="557"/>
      <c r="DT96" s="557"/>
      <c r="DU96" s="557"/>
      <c r="DV96" s="557"/>
      <c r="DW96" s="557"/>
      <c r="DX96" s="557"/>
      <c r="DY96" s="557"/>
      <c r="DZ96" s="557"/>
      <c r="EA96" s="557"/>
      <c r="EB96" s="557"/>
      <c r="EC96" s="557"/>
      <c r="ED96" s="557"/>
      <c r="EE96" s="557"/>
      <c r="EF96" s="557"/>
      <c r="EG96" s="557"/>
      <c r="EH96" s="557"/>
      <c r="EI96" s="557"/>
      <c r="EJ96" s="557"/>
      <c r="EK96" s="557"/>
      <c r="EL96" s="557"/>
      <c r="EM96" s="557"/>
      <c r="EN96" s="557"/>
      <c r="EO96" s="557"/>
      <c r="EP96" s="557"/>
      <c r="EQ96" s="557"/>
      <c r="ER96" s="557"/>
      <c r="ES96" s="557"/>
      <c r="ET96" s="557"/>
      <c r="EU96" s="557"/>
      <c r="EV96" s="557"/>
      <c r="EW96" s="557"/>
      <c r="EX96" s="557"/>
      <c r="EY96" s="557"/>
      <c r="EZ96" s="557"/>
      <c r="FA96" s="557"/>
      <c r="FB96" s="557"/>
      <c r="FC96" s="557"/>
      <c r="FD96" s="557"/>
      <c r="FE96" s="557"/>
      <c r="FF96" s="557"/>
      <c r="FG96" s="557"/>
      <c r="FH96" s="557"/>
      <c r="FI96" s="557"/>
      <c r="FJ96" s="557"/>
      <c r="FK96" s="557"/>
      <c r="FL96" s="557"/>
      <c r="FM96" s="557"/>
      <c r="FN96" s="557"/>
      <c r="FO96" s="557"/>
      <c r="FP96" s="557"/>
      <c r="FQ96" s="557"/>
      <c r="FR96" s="557"/>
      <c r="FS96" s="557"/>
      <c r="FT96" s="557"/>
      <c r="FU96" s="557"/>
      <c r="FV96" s="557"/>
      <c r="FW96" s="557"/>
      <c r="FX96" s="557"/>
      <c r="FY96" s="557"/>
      <c r="FZ96" s="557"/>
      <c r="GA96" s="557"/>
      <c r="GB96" s="557"/>
      <c r="GC96" s="557"/>
      <c r="GD96" s="557"/>
      <c r="GE96" s="557"/>
      <c r="GF96" s="557"/>
      <c r="GG96" s="557"/>
      <c r="GH96" s="557"/>
      <c r="GI96" s="557"/>
      <c r="GJ96" s="557"/>
    </row>
    <row r="97" s="194" customFormat="true" ht="15" hidden="false" customHeight="true" outlineLevel="0" collapsed="false">
      <c r="A97" s="584"/>
      <c r="C97" s="585"/>
      <c r="E97" s="557"/>
      <c r="K97" s="478"/>
      <c r="S97" s="478"/>
      <c r="T97" s="478"/>
      <c r="U97" s="557"/>
      <c r="V97" s="557"/>
      <c r="W97" s="557"/>
      <c r="X97" s="557"/>
      <c r="Y97" s="557"/>
      <c r="Z97" s="557"/>
      <c r="AA97" s="557"/>
      <c r="AB97" s="557"/>
      <c r="AC97" s="557"/>
      <c r="AD97" s="557"/>
      <c r="AE97" s="557"/>
      <c r="AF97" s="557"/>
      <c r="AG97" s="557"/>
      <c r="AH97" s="557"/>
      <c r="AI97" s="557"/>
      <c r="AJ97" s="1180"/>
      <c r="AK97" s="1181"/>
      <c r="AL97" s="557"/>
      <c r="AM97" s="557"/>
      <c r="AN97" s="557"/>
      <c r="BI97" s="1"/>
      <c r="BM97" s="99"/>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c r="CY97" s="1"/>
      <c r="CZ97" s="557"/>
      <c r="DA97" s="557"/>
      <c r="DB97" s="557"/>
      <c r="DC97" s="557"/>
      <c r="DD97" s="557"/>
      <c r="DE97" s="557"/>
      <c r="DF97" s="557"/>
      <c r="DG97" s="557"/>
      <c r="DH97" s="557"/>
      <c r="DI97" s="557"/>
      <c r="DJ97" s="557"/>
      <c r="DK97" s="557"/>
      <c r="DL97" s="557"/>
      <c r="DM97" s="557"/>
      <c r="DN97" s="557"/>
      <c r="DO97" s="557"/>
      <c r="DP97" s="557"/>
      <c r="DQ97" s="557"/>
      <c r="DR97" s="557"/>
      <c r="DS97" s="557"/>
      <c r="DT97" s="557"/>
      <c r="DU97" s="557"/>
      <c r="DV97" s="557"/>
      <c r="DW97" s="557"/>
      <c r="DX97" s="557"/>
      <c r="DY97" s="557"/>
      <c r="DZ97" s="557"/>
      <c r="EA97" s="557"/>
      <c r="EB97" s="557"/>
      <c r="EC97" s="557"/>
      <c r="ED97" s="557"/>
      <c r="EE97" s="557"/>
      <c r="EF97" s="557"/>
      <c r="EG97" s="557"/>
      <c r="EH97" s="557"/>
      <c r="EI97" s="557"/>
      <c r="EJ97" s="557"/>
      <c r="EK97" s="557"/>
      <c r="EL97" s="557"/>
      <c r="EM97" s="557"/>
      <c r="EN97" s="557"/>
      <c r="EO97" s="557"/>
      <c r="EP97" s="557"/>
      <c r="EQ97" s="557"/>
      <c r="ER97" s="557"/>
      <c r="ES97" s="557"/>
      <c r="ET97" s="557"/>
      <c r="EU97" s="557"/>
      <c r="EV97" s="557"/>
      <c r="EW97" s="557"/>
      <c r="EX97" s="557"/>
      <c r="EY97" s="557"/>
      <c r="EZ97" s="557"/>
      <c r="FA97" s="557"/>
      <c r="FB97" s="557"/>
      <c r="FC97" s="557"/>
      <c r="FD97" s="557"/>
      <c r="FE97" s="557"/>
      <c r="FF97" s="557"/>
      <c r="FG97" s="557"/>
      <c r="FH97" s="557"/>
      <c r="FI97" s="557"/>
      <c r="FJ97" s="557"/>
      <c r="FK97" s="557"/>
      <c r="FL97" s="557"/>
      <c r="FM97" s="557"/>
      <c r="FN97" s="557"/>
      <c r="FO97" s="557"/>
      <c r="FP97" s="557"/>
      <c r="FQ97" s="557"/>
      <c r="FR97" s="557"/>
      <c r="FS97" s="557"/>
      <c r="FT97" s="557"/>
      <c r="FU97" s="557"/>
      <c r="FV97" s="557"/>
      <c r="FW97" s="557"/>
      <c r="FX97" s="557"/>
      <c r="FY97" s="557"/>
      <c r="FZ97" s="557"/>
      <c r="GA97" s="557"/>
      <c r="GB97" s="557"/>
      <c r="GC97" s="557"/>
      <c r="GD97" s="557"/>
      <c r="GE97" s="557"/>
      <c r="GF97" s="557"/>
      <c r="GG97" s="557"/>
      <c r="GH97" s="557"/>
      <c r="GI97" s="557"/>
      <c r="GJ97" s="557"/>
      <c r="GK97" s="557"/>
      <c r="GL97" s="557"/>
      <c r="GM97" s="557"/>
      <c r="GN97" s="557"/>
    </row>
    <row r="98" s="194" customFormat="true" ht="15" hidden="false" customHeight="true" outlineLevel="0" collapsed="false">
      <c r="A98" s="584"/>
      <c r="C98" s="585"/>
      <c r="E98" s="557"/>
      <c r="K98" s="586"/>
      <c r="T98" s="478"/>
      <c r="U98" s="557"/>
      <c r="V98" s="557"/>
      <c r="W98" s="557"/>
      <c r="X98" s="557"/>
      <c r="Y98" s="557"/>
      <c r="Z98" s="557"/>
      <c r="AA98" s="557"/>
      <c r="AB98" s="557"/>
      <c r="AC98" s="557"/>
      <c r="AD98" s="557"/>
      <c r="AE98" s="557"/>
      <c r="AF98" s="557"/>
      <c r="AG98" s="557"/>
      <c r="AH98" s="557"/>
      <c r="AI98" s="557"/>
      <c r="AJ98" s="1180"/>
      <c r="AK98" s="1181"/>
      <c r="AL98" s="557"/>
      <c r="AM98" s="557"/>
      <c r="AN98" s="557"/>
      <c r="BI98" s="99"/>
      <c r="BM98" s="99"/>
      <c r="BN98" s="557"/>
      <c r="BO98" s="557"/>
      <c r="BP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c r="CY98" s="1"/>
      <c r="CZ98" s="557"/>
      <c r="DA98" s="557"/>
      <c r="DB98" s="557"/>
      <c r="DC98" s="557"/>
      <c r="DD98" s="557"/>
      <c r="DE98" s="557"/>
      <c r="DF98" s="557"/>
      <c r="DG98" s="557"/>
      <c r="DH98" s="557"/>
      <c r="DI98" s="557"/>
      <c r="DJ98" s="557"/>
      <c r="DK98" s="557"/>
      <c r="DL98" s="557"/>
      <c r="DM98" s="557"/>
      <c r="DN98" s="557"/>
      <c r="DO98" s="557"/>
      <c r="DP98" s="557"/>
      <c r="DQ98" s="557"/>
      <c r="DR98" s="557"/>
      <c r="DS98" s="557"/>
      <c r="DT98" s="557"/>
      <c r="DU98" s="557"/>
      <c r="DV98" s="557"/>
      <c r="DW98" s="557"/>
      <c r="DX98" s="557"/>
      <c r="DY98" s="557"/>
      <c r="DZ98" s="557"/>
      <c r="EA98" s="557"/>
      <c r="EB98" s="557"/>
      <c r="EC98" s="557"/>
      <c r="ED98" s="557"/>
      <c r="EE98" s="557"/>
      <c r="EF98" s="557"/>
      <c r="EG98" s="557"/>
      <c r="EH98" s="557"/>
      <c r="EI98" s="557"/>
      <c r="EJ98" s="557"/>
      <c r="EK98" s="557"/>
      <c r="EL98" s="557"/>
      <c r="EM98" s="557"/>
      <c r="EN98" s="557"/>
      <c r="EO98" s="557"/>
      <c r="EP98" s="557"/>
      <c r="EQ98" s="557"/>
      <c r="ER98" s="557"/>
      <c r="ES98" s="557"/>
      <c r="ET98" s="557"/>
      <c r="EU98" s="557"/>
      <c r="EV98" s="557"/>
      <c r="EW98" s="557"/>
      <c r="EX98" s="557"/>
      <c r="EY98" s="557"/>
      <c r="EZ98" s="557"/>
      <c r="FA98" s="557"/>
      <c r="FB98" s="557"/>
      <c r="FC98" s="557"/>
      <c r="FD98" s="557"/>
      <c r="FE98" s="557"/>
      <c r="FF98" s="557"/>
      <c r="FG98" s="557"/>
      <c r="FH98" s="557"/>
      <c r="FI98" s="557"/>
      <c r="FJ98" s="557"/>
      <c r="FK98" s="557"/>
      <c r="FL98" s="557"/>
      <c r="FM98" s="557"/>
      <c r="FN98" s="557"/>
      <c r="FO98" s="557"/>
      <c r="FP98" s="557"/>
      <c r="FQ98" s="557"/>
      <c r="FR98" s="557"/>
      <c r="FS98" s="557"/>
      <c r="FT98" s="557"/>
      <c r="FU98" s="557"/>
      <c r="FV98" s="557"/>
      <c r="FW98" s="557"/>
      <c r="FX98" s="557"/>
      <c r="FY98" s="557"/>
      <c r="FZ98" s="557"/>
      <c r="GA98" s="557"/>
      <c r="GB98" s="557"/>
      <c r="GC98" s="557"/>
      <c r="GD98" s="557"/>
      <c r="GE98" s="557"/>
      <c r="GF98" s="557"/>
      <c r="GG98" s="557"/>
      <c r="GH98" s="557"/>
      <c r="GI98" s="557"/>
      <c r="GJ98" s="557"/>
      <c r="GK98" s="557"/>
      <c r="GL98" s="557"/>
      <c r="GM98" s="557"/>
      <c r="GN98" s="557"/>
    </row>
    <row r="99" s="194" customFormat="true" ht="15" hidden="false" customHeight="true" outlineLevel="0" collapsed="false">
      <c r="A99" s="584"/>
      <c r="C99" s="585"/>
      <c r="K99" s="586"/>
      <c r="V99" s="557"/>
      <c r="W99" s="557"/>
      <c r="X99" s="557"/>
      <c r="Y99" s="557"/>
      <c r="Z99" s="557"/>
      <c r="AA99" s="557"/>
      <c r="AB99" s="557"/>
      <c r="AC99" s="557"/>
      <c r="AD99" s="557"/>
      <c r="AE99" s="557"/>
      <c r="AF99" s="557"/>
      <c r="AG99" s="557"/>
      <c r="AH99" s="557"/>
      <c r="AI99" s="557"/>
      <c r="AJ99" s="1180"/>
      <c r="AK99" s="1181"/>
      <c r="AL99" s="557"/>
      <c r="AM99" s="557"/>
      <c r="AN99" s="557"/>
      <c r="BI99" s="99"/>
      <c r="BM99" s="99"/>
      <c r="BN99" s="557"/>
      <c r="BO99" s="557"/>
      <c r="BP99" s="557"/>
      <c r="BQ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c r="CY99" s="1"/>
    </row>
    <row r="100" s="194" customFormat="true" ht="15" hidden="false" customHeight="true" outlineLevel="0" collapsed="false">
      <c r="A100" s="584"/>
      <c r="C100" s="585"/>
      <c r="K100" s="586"/>
      <c r="AD100" s="557"/>
      <c r="AE100" s="557"/>
      <c r="AF100" s="557"/>
      <c r="AJ100" s="1180"/>
      <c r="AK100" s="1181"/>
      <c r="AL100" s="557"/>
      <c r="AM100" s="557"/>
      <c r="AN100" s="557"/>
      <c r="BI100" s="99"/>
      <c r="BM100" s="99"/>
      <c r="BN100" s="557"/>
      <c r="BO100" s="557"/>
      <c r="BP100" s="557"/>
      <c r="BQ100" s="557"/>
      <c r="BR100" s="557"/>
      <c r="BS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c r="CP100" s="572"/>
      <c r="CQ100" s="572"/>
      <c r="CR100" s="572"/>
      <c r="CS100" s="557"/>
      <c r="CT100" s="557"/>
      <c r="CU100" s="557"/>
      <c r="CV100" s="557"/>
      <c r="CW100" s="557"/>
      <c r="CX100" s="557"/>
      <c r="CY100" s="1"/>
    </row>
    <row r="101" s="194" customFormat="true" ht="15" hidden="false" customHeight="true" outlineLevel="0" collapsed="false">
      <c r="A101" s="584"/>
      <c r="C101" s="585"/>
      <c r="K101" s="586"/>
      <c r="AE101" s="557"/>
      <c r="AF101" s="557"/>
      <c r="AJ101" s="1180"/>
      <c r="AK101" s="1181"/>
      <c r="AO101" s="478"/>
      <c r="AP101" s="478"/>
      <c r="AQ101" s="478"/>
      <c r="AR101" s="1253"/>
      <c r="AU101" s="586"/>
      <c r="AV101" s="557"/>
      <c r="AW101" s="557"/>
      <c r="AX101" s="572"/>
      <c r="AY101" s="572"/>
      <c r="AZ101" s="572"/>
      <c r="BA101" s="572"/>
      <c r="BB101" s="1253"/>
      <c r="BC101" s="1130"/>
      <c r="BD101" s="557"/>
      <c r="BE101" s="557"/>
      <c r="BF101" s="557"/>
      <c r="BI101" s="99"/>
      <c r="BM101" s="99"/>
      <c r="BN101" s="557"/>
      <c r="BO101" s="557"/>
      <c r="BP101" s="557"/>
      <c r="BQ101" s="557"/>
      <c r="BR101" s="557"/>
      <c r="BS101" s="557"/>
      <c r="BU101" s="557"/>
      <c r="BV101" s="557"/>
      <c r="BW101" s="557"/>
      <c r="BX101" s="557"/>
      <c r="BY101" s="557"/>
      <c r="BZ101" s="557"/>
      <c r="CA101" s="557"/>
      <c r="CB101" s="557"/>
      <c r="CD101" s="557"/>
      <c r="CE101" s="557"/>
      <c r="CF101" s="557"/>
      <c r="CG101" s="557"/>
      <c r="CH101" s="557"/>
      <c r="CI101" s="557"/>
      <c r="CJ101" s="557"/>
      <c r="CK101" s="572"/>
      <c r="CL101" s="572"/>
      <c r="CM101" s="572"/>
      <c r="CN101" s="572"/>
      <c r="CO101" s="572"/>
      <c r="CP101" s="572"/>
      <c r="CQ101" s="572"/>
      <c r="CR101" s="572"/>
      <c r="CS101" s="557"/>
      <c r="CT101" s="557"/>
      <c r="CU101" s="557"/>
      <c r="CV101" s="557"/>
      <c r="CW101" s="557"/>
      <c r="CX101" s="557"/>
      <c r="CY101" s="1"/>
    </row>
    <row r="102" s="194" customFormat="true" ht="15" hidden="false" customHeight="true" outlineLevel="0" collapsed="false">
      <c r="A102" s="584"/>
      <c r="C102" s="585"/>
      <c r="K102" s="586"/>
      <c r="AE102" s="557"/>
      <c r="AF102" s="557"/>
      <c r="AJ102" s="1180"/>
      <c r="AK102" s="1181"/>
      <c r="AO102" s="1"/>
      <c r="AP102" s="1"/>
      <c r="AQ102" s="4"/>
      <c r="AR102" s="1253"/>
      <c r="AS102" s="1"/>
      <c r="AT102" s="1"/>
      <c r="AU102" s="1"/>
      <c r="AV102" s="557"/>
      <c r="AW102" s="557"/>
      <c r="AX102" s="572"/>
      <c r="AY102" s="572"/>
      <c r="AZ102" s="572"/>
      <c r="BA102" s="572"/>
      <c r="BB102" s="1184"/>
      <c r="BC102" s="1130"/>
      <c r="BI102" s="99"/>
      <c r="BM102" s="99"/>
      <c r="BN102" s="557"/>
      <c r="BO102" s="557"/>
      <c r="BP102" s="557"/>
      <c r="BQ102" s="557"/>
      <c r="BR102" s="557"/>
      <c r="BS102" s="557"/>
      <c r="BU102" s="557"/>
      <c r="BV102" s="557"/>
      <c r="BW102" s="557"/>
      <c r="BX102" s="557"/>
      <c r="BY102" s="557"/>
      <c r="BZ102" s="557"/>
      <c r="CA102" s="557"/>
      <c r="CB102" s="557"/>
      <c r="CD102" s="557"/>
      <c r="CE102" s="557"/>
      <c r="CF102" s="557"/>
      <c r="CG102" s="557"/>
      <c r="CH102" s="557"/>
      <c r="CI102" s="557"/>
      <c r="CJ102" s="557"/>
      <c r="CK102" s="572"/>
      <c r="CL102" s="572"/>
      <c r="CM102" s="572"/>
      <c r="CN102" s="572"/>
      <c r="CO102" s="572"/>
      <c r="CP102" s="572"/>
      <c r="CQ102" s="572"/>
      <c r="CR102" s="572"/>
      <c r="CS102" s="557"/>
      <c r="CT102" s="557"/>
      <c r="CU102" s="557"/>
      <c r="CV102" s="557"/>
      <c r="CW102" s="557"/>
      <c r="CX102" s="557"/>
      <c r="CY102" s="1"/>
    </row>
    <row r="103" s="194" customFormat="true" ht="15" hidden="false" customHeight="true" outlineLevel="0" collapsed="false">
      <c r="A103" s="584"/>
      <c r="C103" s="585"/>
      <c r="K103" s="586"/>
      <c r="V103" s="557"/>
      <c r="W103" s="557"/>
      <c r="X103" s="557"/>
      <c r="Y103" s="557"/>
      <c r="Z103" s="557"/>
      <c r="AA103" s="557"/>
      <c r="AB103" s="557"/>
      <c r="AC103" s="557"/>
      <c r="AE103" s="557"/>
      <c r="AF103" s="557"/>
      <c r="AG103" s="557"/>
      <c r="AH103" s="557"/>
      <c r="AI103" s="557"/>
      <c r="AJ103" s="1180"/>
      <c r="AK103" s="1181"/>
      <c r="AO103" s="1"/>
      <c r="AP103" s="1"/>
      <c r="AQ103" s="4"/>
      <c r="AR103" s="1253"/>
      <c r="AS103" s="1"/>
      <c r="AT103" s="1"/>
      <c r="AU103" s="1"/>
      <c r="AV103" s="557"/>
      <c r="AW103" s="557"/>
      <c r="AX103" s="572"/>
      <c r="AY103" s="572"/>
      <c r="AZ103" s="572"/>
      <c r="BA103" s="572"/>
      <c r="BB103" s="1184"/>
      <c r="BC103" s="1075"/>
      <c r="BD103" s="557"/>
      <c r="BF103" s="557"/>
      <c r="BI103" s="99"/>
      <c r="BM103" s="99"/>
      <c r="BN103" s="557"/>
      <c r="BO103" s="557"/>
      <c r="BP103" s="557"/>
      <c r="BQ103" s="557"/>
      <c r="BR103" s="557"/>
      <c r="BS103" s="557"/>
      <c r="BT103" s="557"/>
      <c r="BU103" s="557"/>
      <c r="BV103" s="557"/>
      <c r="BW103" s="557"/>
      <c r="BX103" s="557"/>
      <c r="BY103" s="557"/>
      <c r="BZ103" s="557"/>
      <c r="CA103" s="557"/>
      <c r="CB103" s="557"/>
      <c r="CD103" s="557"/>
      <c r="CE103" s="557"/>
      <c r="CF103" s="557"/>
      <c r="CG103" s="557"/>
      <c r="CM103" s="572"/>
      <c r="CN103" s="572"/>
      <c r="CO103" s="572"/>
      <c r="CP103" s="572"/>
      <c r="CQ103" s="572"/>
      <c r="CR103" s="572"/>
      <c r="CS103" s="557"/>
      <c r="CT103" s="557"/>
      <c r="CU103" s="557"/>
      <c r="CV103" s="557"/>
      <c r="CW103" s="557"/>
      <c r="CX103" s="557"/>
      <c r="CY103" s="1"/>
    </row>
    <row r="104" s="194" customFormat="true" ht="15" hidden="false" customHeight="true" outlineLevel="0" collapsed="false">
      <c r="A104" s="584"/>
      <c r="C104" s="585"/>
      <c r="K104" s="586"/>
      <c r="V104" s="557"/>
      <c r="W104" s="557"/>
      <c r="X104" s="557"/>
      <c r="Y104" s="557"/>
      <c r="Z104" s="557"/>
      <c r="AA104" s="557"/>
      <c r="AB104" s="557"/>
      <c r="AC104" s="557"/>
      <c r="AD104" s="557"/>
      <c r="AE104" s="557"/>
      <c r="AG104" s="557"/>
      <c r="AH104" s="557"/>
      <c r="AI104" s="557"/>
      <c r="AJ104" s="1180"/>
      <c r="AK104" s="1179"/>
      <c r="AL104" s="557"/>
      <c r="AM104" s="557"/>
      <c r="AN104" s="557"/>
      <c r="AO104" s="1"/>
      <c r="AP104" s="1"/>
      <c r="AQ104" s="4"/>
      <c r="AR104" s="1253"/>
      <c r="AS104" s="1"/>
      <c r="AT104" s="1"/>
      <c r="AU104" s="1"/>
      <c r="AV104" s="557"/>
      <c r="AW104" s="557"/>
      <c r="AX104" s="572"/>
      <c r="AY104" s="572"/>
      <c r="AZ104" s="572"/>
      <c r="BA104" s="572"/>
      <c r="BB104" s="1184"/>
      <c r="BC104" s="1075"/>
      <c r="BD104" s="557"/>
      <c r="BF104" s="557"/>
      <c r="BI104" s="99"/>
      <c r="BM104" s="99"/>
      <c r="BN104" s="557"/>
      <c r="BO104" s="557"/>
      <c r="BP104" s="557"/>
      <c r="BQ104" s="557"/>
      <c r="BR104" s="557"/>
      <c r="BS104" s="557"/>
      <c r="BT104" s="557"/>
      <c r="BU104" s="557"/>
      <c r="BV104" s="557"/>
      <c r="BW104" s="557"/>
      <c r="BX104" s="557"/>
      <c r="BY104" s="557"/>
      <c r="BZ104" s="557"/>
      <c r="CA104" s="557"/>
      <c r="CB104" s="557"/>
      <c r="CC104" s="557"/>
      <c r="CD104" s="557"/>
      <c r="CE104" s="557"/>
      <c r="CF104" s="557"/>
      <c r="CG104" s="557"/>
      <c r="CN104" s="572"/>
      <c r="CO104" s="572"/>
      <c r="CP104" s="572"/>
      <c r="CQ104" s="572"/>
      <c r="CR104" s="572"/>
      <c r="CS104" s="557"/>
      <c r="CT104" s="557"/>
      <c r="CU104" s="557"/>
      <c r="CV104" s="557"/>
      <c r="CW104" s="557"/>
      <c r="CX104" s="557"/>
      <c r="CY104" s="1"/>
    </row>
    <row r="105" s="194" customFormat="true" ht="15" hidden="false" customHeight="true" outlineLevel="0" collapsed="false">
      <c r="A105" s="584"/>
      <c r="C105" s="585"/>
      <c r="K105" s="586"/>
      <c r="V105" s="557"/>
      <c r="W105" s="557"/>
      <c r="X105" s="557"/>
      <c r="Y105" s="557"/>
      <c r="Z105" s="557"/>
      <c r="AA105" s="557"/>
      <c r="AB105" s="557"/>
      <c r="AC105" s="557"/>
      <c r="AD105" s="557"/>
      <c r="AG105" s="557"/>
      <c r="AH105" s="557"/>
      <c r="AI105" s="557"/>
      <c r="AJ105" s="1179"/>
      <c r="AK105" s="478"/>
      <c r="AL105" s="557"/>
      <c r="AM105" s="557"/>
      <c r="AN105" s="557"/>
      <c r="AO105" s="1"/>
      <c r="AP105" s="1"/>
      <c r="AQ105" s="4"/>
      <c r="AR105" s="1253"/>
      <c r="AS105" s="1"/>
      <c r="AT105" s="1"/>
      <c r="AU105" s="1"/>
      <c r="AV105" s="557"/>
      <c r="AW105" s="557"/>
      <c r="AX105" s="572"/>
      <c r="AY105" s="572"/>
      <c r="AZ105" s="572"/>
      <c r="BA105" s="572"/>
      <c r="BB105" s="1184"/>
      <c r="BC105" s="1075"/>
      <c r="BD105" s="557"/>
      <c r="BF105" s="557"/>
      <c r="BI105" s="99"/>
      <c r="BM105" s="99"/>
      <c r="BN105" s="557"/>
      <c r="BO105" s="557"/>
      <c r="BP105" s="557"/>
      <c r="BQ105" s="557"/>
      <c r="BR105" s="557"/>
      <c r="BS105" s="557"/>
      <c r="BT105" s="557"/>
      <c r="BU105" s="557"/>
      <c r="BV105" s="557"/>
      <c r="BW105" s="557"/>
      <c r="BX105" s="557"/>
      <c r="BY105" s="557"/>
      <c r="BZ105" s="557"/>
      <c r="CA105" s="557"/>
      <c r="CB105" s="557"/>
      <c r="CC105" s="557"/>
      <c r="CD105" s="557"/>
      <c r="CE105" s="557"/>
      <c r="CN105" s="572"/>
      <c r="CO105" s="572"/>
      <c r="CP105" s="572"/>
      <c r="CQ105" s="572"/>
      <c r="CR105" s="572"/>
      <c r="CS105" s="557"/>
      <c r="CT105" s="557"/>
      <c r="CU105" s="557"/>
      <c r="CV105" s="557"/>
      <c r="CW105" s="557"/>
      <c r="CX105" s="557"/>
      <c r="CY105" s="1"/>
    </row>
    <row r="106" s="194" customFormat="true" ht="15" hidden="false" customHeight="true" outlineLevel="0" collapsed="false">
      <c r="A106" s="584"/>
      <c r="C106" s="585"/>
      <c r="K106" s="586"/>
      <c r="V106" s="557"/>
      <c r="W106" s="557"/>
      <c r="X106" s="557"/>
      <c r="Y106" s="557"/>
      <c r="Z106" s="557"/>
      <c r="AA106" s="557"/>
      <c r="AB106" s="557"/>
      <c r="AC106" s="557"/>
      <c r="AD106" s="557"/>
      <c r="AG106" s="557"/>
      <c r="AH106" s="557"/>
      <c r="AI106" s="557"/>
      <c r="AJ106" s="478"/>
      <c r="AK106" s="638"/>
      <c r="AL106" s="557"/>
      <c r="AM106" s="557"/>
      <c r="AN106" s="557"/>
      <c r="AO106" s="1"/>
      <c r="AP106" s="1"/>
      <c r="AQ106" s="4"/>
      <c r="AR106" s="5"/>
      <c r="AS106" s="1"/>
      <c r="AT106" s="1"/>
      <c r="AU106" s="1"/>
      <c r="AV106" s="557"/>
      <c r="AW106" s="557"/>
      <c r="AX106" s="572"/>
      <c r="AY106" s="572"/>
      <c r="AZ106" s="572"/>
      <c r="BA106" s="572"/>
      <c r="BB106" s="1184"/>
      <c r="BC106" s="1130"/>
      <c r="BD106" s="557"/>
      <c r="BF106" s="557"/>
      <c r="BI106" s="99"/>
      <c r="BM106" s="99"/>
      <c r="BN106" s="557"/>
      <c r="BO106" s="557"/>
      <c r="BP106" s="557"/>
      <c r="BQ106" s="557"/>
      <c r="BR106" s="557"/>
      <c r="BS106" s="557"/>
      <c r="BT106" s="557"/>
      <c r="BU106" s="557"/>
      <c r="BV106" s="557"/>
      <c r="BW106" s="557"/>
      <c r="BX106" s="557"/>
      <c r="BY106" s="557"/>
      <c r="BZ106" s="557"/>
      <c r="CA106" s="557"/>
      <c r="CB106" s="557"/>
      <c r="CC106" s="557"/>
      <c r="CD106" s="557"/>
      <c r="CE106" s="557"/>
      <c r="CN106" s="572"/>
      <c r="CO106" s="572"/>
      <c r="CP106" s="572"/>
      <c r="CQ106" s="572"/>
      <c r="CR106" s="572"/>
      <c r="CS106" s="557"/>
      <c r="CT106" s="557"/>
      <c r="CU106" s="557"/>
      <c r="CV106" s="557"/>
      <c r="CW106" s="557"/>
      <c r="CX106" s="557"/>
      <c r="CY106" s="1"/>
    </row>
    <row r="107" s="194" customFormat="true" ht="15" hidden="false" customHeight="true" outlineLevel="0" collapsed="false">
      <c r="A107" s="584"/>
      <c r="C107" s="585"/>
      <c r="K107" s="586"/>
      <c r="V107" s="557"/>
      <c r="W107" s="557"/>
      <c r="X107" s="557"/>
      <c r="Y107" s="557"/>
      <c r="Z107" s="557"/>
      <c r="AA107" s="557"/>
      <c r="AB107" s="557"/>
      <c r="AC107" s="557"/>
      <c r="AD107" s="557"/>
      <c r="AF107" s="557"/>
      <c r="AG107" s="557"/>
      <c r="AH107" s="557"/>
      <c r="AI107" s="557"/>
      <c r="AJ107" s="638"/>
      <c r="AK107" s="1181"/>
      <c r="AL107" s="557"/>
      <c r="AM107" s="557"/>
      <c r="AN107" s="557"/>
      <c r="AO107" s="1"/>
      <c r="AP107" s="1"/>
      <c r="AQ107" s="4"/>
      <c r="AR107" s="5"/>
      <c r="AS107" s="1"/>
      <c r="AT107" s="1"/>
      <c r="AU107" s="1"/>
      <c r="AV107" s="557"/>
      <c r="AW107" s="557"/>
      <c r="AX107" s="572"/>
      <c r="AY107" s="572"/>
      <c r="AZ107" s="572"/>
      <c r="BA107" s="572"/>
      <c r="BB107" s="1184"/>
      <c r="BC107" s="1130"/>
      <c r="BD107" s="557"/>
      <c r="BF107" s="557"/>
      <c r="BI107" s="99"/>
      <c r="BM107" s="99"/>
      <c r="BN107" s="557"/>
      <c r="BO107" s="557"/>
      <c r="BP107" s="557"/>
      <c r="BQ107" s="557"/>
      <c r="BR107" s="557"/>
      <c r="BS107" s="557"/>
      <c r="BT107" s="557"/>
      <c r="BU107" s="557"/>
      <c r="BV107" s="557"/>
      <c r="BW107" s="557"/>
      <c r="BX107" s="557"/>
      <c r="BY107" s="557"/>
      <c r="BZ107" s="557"/>
      <c r="CA107" s="557"/>
      <c r="CB107" s="557"/>
      <c r="CC107" s="557"/>
      <c r="CD107" s="557"/>
      <c r="CE107" s="557"/>
      <c r="CN107" s="572"/>
      <c r="CO107" s="572"/>
      <c r="CP107" s="572"/>
      <c r="CQ107" s="572"/>
      <c r="CR107" s="572"/>
      <c r="CS107" s="557"/>
      <c r="CT107" s="557"/>
      <c r="CU107" s="557"/>
      <c r="CV107" s="557"/>
      <c r="CW107" s="557"/>
      <c r="CX107" s="557"/>
      <c r="CY107" s="1"/>
    </row>
    <row r="108" s="194" customFormat="true" ht="15" hidden="false" customHeight="true" outlineLevel="0" collapsed="false">
      <c r="A108" s="321"/>
      <c r="B108" s="1"/>
      <c r="C108" s="585"/>
      <c r="K108" s="586"/>
      <c r="V108" s="557"/>
      <c r="W108" s="557"/>
      <c r="X108" s="557"/>
      <c r="Y108" s="557"/>
      <c r="Z108" s="557"/>
      <c r="AA108" s="557"/>
      <c r="AB108" s="557"/>
      <c r="AC108" s="557"/>
      <c r="AD108" s="557"/>
      <c r="AE108" s="557"/>
      <c r="AF108" s="557"/>
      <c r="AG108" s="557"/>
      <c r="AH108" s="557"/>
      <c r="AI108" s="557"/>
      <c r="AJ108" s="1180"/>
      <c r="AK108" s="1181"/>
      <c r="AL108" s="557"/>
      <c r="AM108" s="557"/>
      <c r="AN108" s="557"/>
      <c r="AO108" s="1"/>
      <c r="AP108" s="1"/>
      <c r="AQ108" s="4"/>
      <c r="AR108" s="5"/>
      <c r="AS108" s="1"/>
      <c r="AT108" s="1"/>
      <c r="AU108" s="1"/>
      <c r="AV108" s="557"/>
      <c r="AW108" s="557"/>
      <c r="AX108" s="572"/>
      <c r="AY108" s="572"/>
      <c r="AZ108" s="572"/>
      <c r="BA108" s="572"/>
      <c r="BB108" s="1184"/>
      <c r="BC108" s="1130"/>
      <c r="BD108" s="557"/>
      <c r="BF108" s="557"/>
      <c r="BI108" s="99"/>
      <c r="BM108" s="99"/>
      <c r="BN108" s="557"/>
      <c r="BO108" s="557"/>
      <c r="BP108" s="557"/>
      <c r="BQ108" s="557"/>
      <c r="BR108" s="557"/>
      <c r="BS108" s="557"/>
      <c r="BT108" s="557"/>
      <c r="BU108" s="557"/>
      <c r="BV108" s="557"/>
      <c r="BW108" s="557"/>
      <c r="BX108" s="557"/>
      <c r="BY108" s="557"/>
      <c r="BZ108" s="557"/>
      <c r="CA108" s="557"/>
      <c r="CB108" s="557"/>
      <c r="CC108" s="557"/>
      <c r="CD108" s="557"/>
      <c r="CE108" s="557"/>
      <c r="CN108" s="572"/>
      <c r="CO108" s="572"/>
      <c r="CQ108" s="572"/>
      <c r="CR108" s="572"/>
      <c r="CS108" s="557"/>
      <c r="CT108" s="557"/>
      <c r="CU108" s="557"/>
      <c r="CV108" s="557"/>
      <c r="CW108" s="557"/>
      <c r="CX108" s="557"/>
      <c r="CY108" s="1"/>
    </row>
    <row r="109" s="194" customFormat="true" ht="15" hidden="false" customHeight="true" outlineLevel="0" collapsed="false">
      <c r="A109" s="321"/>
      <c r="B109" s="1"/>
      <c r="C109" s="2"/>
      <c r="D109" s="1"/>
      <c r="F109" s="1"/>
      <c r="G109" s="1"/>
      <c r="K109" s="586"/>
      <c r="V109" s="557"/>
      <c r="W109" s="557"/>
      <c r="X109" s="557"/>
      <c r="Y109" s="557"/>
      <c r="Z109" s="557"/>
      <c r="AA109" s="557"/>
      <c r="AB109" s="557"/>
      <c r="AC109" s="557"/>
      <c r="AD109" s="557"/>
      <c r="AE109" s="557"/>
      <c r="AF109" s="557"/>
      <c r="AG109" s="557"/>
      <c r="AH109" s="557"/>
      <c r="AI109" s="557"/>
      <c r="AJ109" s="1180"/>
      <c r="AK109" s="1181"/>
      <c r="AL109" s="557"/>
      <c r="AM109" s="557"/>
      <c r="AN109" s="557"/>
      <c r="AO109" s="1"/>
      <c r="AP109" s="1"/>
      <c r="AQ109" s="4"/>
      <c r="AR109" s="5"/>
      <c r="AS109" s="1"/>
      <c r="AT109" s="1"/>
      <c r="AU109" s="1"/>
      <c r="AV109" s="557"/>
      <c r="AW109" s="557"/>
      <c r="AX109" s="572"/>
      <c r="AY109" s="572"/>
      <c r="AZ109" s="572"/>
      <c r="BA109" s="572"/>
      <c r="BB109" s="1184"/>
      <c r="BC109" s="1130"/>
      <c r="BD109" s="557"/>
      <c r="BF109" s="557"/>
      <c r="BI109" s="99"/>
      <c r="BM109" s="99"/>
      <c r="BN109" s="557"/>
      <c r="BO109" s="557"/>
      <c r="BP109" s="557"/>
      <c r="BQ109" s="557"/>
      <c r="BR109" s="557"/>
      <c r="BS109" s="557"/>
      <c r="BT109" s="557"/>
      <c r="BU109" s="557"/>
      <c r="BV109" s="557"/>
      <c r="BW109" s="557"/>
      <c r="BX109" s="557"/>
      <c r="BY109" s="557"/>
      <c r="BZ109" s="557"/>
      <c r="CA109" s="557"/>
      <c r="CB109" s="557"/>
      <c r="CC109" s="557"/>
      <c r="CD109" s="557"/>
      <c r="CE109" s="557"/>
      <c r="CN109" s="572"/>
      <c r="CO109" s="572"/>
      <c r="CQ109" s="572"/>
      <c r="CR109" s="572"/>
      <c r="CS109" s="557"/>
      <c r="CT109" s="557"/>
      <c r="CU109" s="557"/>
      <c r="CV109" s="557"/>
      <c r="CW109" s="557"/>
      <c r="CX109" s="557"/>
      <c r="CY109" s="1"/>
    </row>
    <row r="110" s="194" customFormat="true" ht="15" hidden="false" customHeight="true" outlineLevel="0" collapsed="false">
      <c r="A110" s="321"/>
      <c r="B110" s="1"/>
      <c r="C110" s="2"/>
      <c r="D110" s="1"/>
      <c r="F110" s="1"/>
      <c r="G110" s="1"/>
      <c r="H110" s="1"/>
      <c r="K110" s="586"/>
      <c r="L110" s="1"/>
      <c r="M110" s="1"/>
      <c r="N110" s="1"/>
      <c r="O110" s="1"/>
      <c r="P110" s="1"/>
      <c r="Q110" s="1"/>
      <c r="R110" s="1"/>
      <c r="V110" s="557"/>
      <c r="W110" s="557"/>
      <c r="X110" s="557"/>
      <c r="Y110" s="557"/>
      <c r="Z110" s="557"/>
      <c r="AA110" s="557"/>
      <c r="AB110" s="557"/>
      <c r="AC110" s="557"/>
      <c r="AD110" s="557"/>
      <c r="AE110" s="557"/>
      <c r="AF110" s="557"/>
      <c r="AG110" s="557"/>
      <c r="AH110" s="557"/>
      <c r="AI110" s="557"/>
      <c r="AJ110" s="1180"/>
      <c r="AK110" s="1179"/>
      <c r="AL110" s="557"/>
      <c r="AM110" s="557"/>
      <c r="AN110" s="557"/>
      <c r="AO110" s="1"/>
      <c r="AP110" s="1"/>
      <c r="AQ110" s="4"/>
      <c r="AR110" s="5"/>
      <c r="AS110" s="1"/>
      <c r="AT110" s="1"/>
      <c r="AU110" s="1"/>
      <c r="BB110" s="1184"/>
      <c r="BC110" s="1130"/>
      <c r="BD110" s="557"/>
      <c r="BE110" s="1"/>
      <c r="BF110" s="557"/>
      <c r="BG110" s="478"/>
      <c r="BI110" s="99"/>
      <c r="BM110" s="99"/>
      <c r="BN110" s="557"/>
      <c r="BO110" s="557"/>
      <c r="BP110" s="557"/>
      <c r="BQ110" s="557"/>
      <c r="BR110" s="557"/>
      <c r="BS110" s="557"/>
      <c r="BT110" s="557"/>
      <c r="BU110" s="557"/>
      <c r="BV110" s="557"/>
      <c r="BW110" s="557"/>
      <c r="BX110" s="557"/>
      <c r="BY110" s="557"/>
      <c r="BZ110" s="557"/>
      <c r="CA110" s="557"/>
      <c r="CB110" s="557"/>
      <c r="CC110" s="557"/>
      <c r="CD110" s="557"/>
      <c r="CE110" s="557"/>
      <c r="CN110" s="572"/>
      <c r="CO110" s="572"/>
      <c r="CQ110" s="572"/>
      <c r="CR110" s="572"/>
      <c r="CS110" s="557"/>
      <c r="CT110" s="557"/>
      <c r="CU110" s="557"/>
      <c r="CV110" s="557"/>
      <c r="CW110" s="557"/>
      <c r="CX110" s="557"/>
      <c r="CY110" s="1"/>
    </row>
    <row r="111" s="194" customFormat="true" ht="15" hidden="false" customHeight="true" outlineLevel="0" collapsed="false">
      <c r="A111" s="321"/>
      <c r="B111" s="1"/>
      <c r="C111" s="2"/>
      <c r="D111" s="1"/>
      <c r="E111" s="1"/>
      <c r="F111" s="1"/>
      <c r="G111" s="1"/>
      <c r="H111" s="1"/>
      <c r="K111" s="1"/>
      <c r="L111" s="1"/>
      <c r="M111" s="1"/>
      <c r="N111" s="1"/>
      <c r="O111" s="1"/>
      <c r="P111" s="1"/>
      <c r="Q111" s="1"/>
      <c r="R111" s="1"/>
      <c r="S111" s="1"/>
      <c r="V111" s="557"/>
      <c r="W111" s="557"/>
      <c r="X111" s="557"/>
      <c r="Y111" s="557"/>
      <c r="Z111" s="557"/>
      <c r="AA111" s="557"/>
      <c r="AB111" s="557"/>
      <c r="AC111" s="557"/>
      <c r="AD111" s="557"/>
      <c r="AE111" s="557"/>
      <c r="AF111" s="557"/>
      <c r="AG111" s="557"/>
      <c r="AH111" s="557"/>
      <c r="AI111" s="557"/>
      <c r="AJ111" s="1179"/>
      <c r="AL111" s="557"/>
      <c r="AM111" s="557"/>
      <c r="AN111" s="557"/>
      <c r="AO111" s="1256"/>
      <c r="AP111" s="1257"/>
      <c r="AQ111" s="4"/>
      <c r="AR111" s="5"/>
      <c r="AS111" s="1"/>
      <c r="AT111" s="1"/>
      <c r="AU111" s="1"/>
      <c r="BB111" s="1187"/>
      <c r="BC111" s="1130"/>
      <c r="BD111" s="557"/>
      <c r="BE111" s="1"/>
      <c r="BF111" s="557"/>
      <c r="BG111" s="478"/>
      <c r="BI111" s="99"/>
      <c r="BM111" s="478"/>
      <c r="BN111" s="557"/>
      <c r="BO111" s="557"/>
      <c r="BP111" s="557"/>
      <c r="BQ111" s="557"/>
      <c r="BR111" s="557"/>
      <c r="BT111" s="557"/>
      <c r="BU111" s="557"/>
      <c r="BV111" s="557"/>
      <c r="BW111" s="557"/>
      <c r="BX111" s="557"/>
      <c r="BY111" s="557"/>
      <c r="BZ111" s="557"/>
      <c r="CA111" s="557"/>
      <c r="CB111" s="557"/>
      <c r="CC111" s="557"/>
      <c r="CE111" s="557"/>
      <c r="CN111" s="572"/>
      <c r="CP111" s="572"/>
      <c r="CQ111" s="572"/>
      <c r="CR111" s="572"/>
      <c r="CS111" s="557"/>
      <c r="CT111" s="557"/>
      <c r="CU111" s="557"/>
      <c r="CV111" s="557"/>
      <c r="CW111" s="557"/>
      <c r="CX111" s="557"/>
      <c r="CY111" s="1"/>
    </row>
    <row r="112" customFormat="false" ht="15" hidden="false" customHeight="true" outlineLevel="0" collapsed="false">
      <c r="I112" s="194"/>
      <c r="J112" s="194"/>
      <c r="V112" s="557"/>
      <c r="W112" s="557"/>
      <c r="X112" s="557"/>
      <c r="Y112" s="557"/>
      <c r="Z112" s="557"/>
      <c r="AA112" s="557"/>
      <c r="AB112" s="557"/>
      <c r="AC112" s="557"/>
      <c r="AD112" s="557"/>
      <c r="AE112" s="557"/>
      <c r="AF112" s="557"/>
      <c r="AG112" s="557"/>
      <c r="AH112" s="557"/>
      <c r="AI112" s="557"/>
      <c r="AJ112" s="194"/>
      <c r="AK112" s="194"/>
      <c r="AL112" s="557"/>
      <c r="AM112" s="557"/>
      <c r="AN112" s="557"/>
      <c r="AO112" s="1256"/>
      <c r="AP112" s="1257"/>
      <c r="AQ112" s="557"/>
      <c r="AR112" s="194"/>
      <c r="AS112" s="194"/>
      <c r="AT112" s="194"/>
      <c r="AU112" s="194"/>
      <c r="AV112" s="194"/>
      <c r="AW112" s="194"/>
      <c r="AX112" s="194"/>
      <c r="AY112" s="194"/>
      <c r="AZ112" s="194"/>
      <c r="BA112" s="194"/>
      <c r="BB112" s="1187"/>
      <c r="BC112" s="1130"/>
      <c r="BD112" s="557"/>
      <c r="BF112" s="557"/>
      <c r="BI112" s="99"/>
      <c r="BM112" s="478"/>
      <c r="BN112" s="557"/>
      <c r="BO112" s="557"/>
      <c r="BP112" s="557"/>
      <c r="BQ112" s="557"/>
      <c r="BR112" s="557"/>
      <c r="BS112" s="194"/>
      <c r="BT112" s="557"/>
      <c r="BU112" s="557"/>
      <c r="BV112" s="557"/>
      <c r="BW112" s="557"/>
      <c r="BX112" s="557"/>
      <c r="BY112" s="557"/>
      <c r="BZ112" s="557"/>
      <c r="CA112" s="557"/>
      <c r="CB112" s="557"/>
      <c r="CC112" s="557"/>
      <c r="CD112" s="194"/>
      <c r="CE112" s="557"/>
      <c r="CF112" s="194"/>
      <c r="CG112" s="194"/>
      <c r="CH112" s="194"/>
      <c r="CI112" s="194"/>
      <c r="CJ112" s="194"/>
      <c r="CK112" s="194"/>
      <c r="CL112" s="194"/>
      <c r="CM112" s="194"/>
      <c r="CN112" s="572"/>
      <c r="CO112" s="194"/>
      <c r="CP112" s="572"/>
      <c r="CQ112" s="572"/>
      <c r="CR112" s="572"/>
      <c r="CS112" s="557"/>
      <c r="CT112" s="557"/>
      <c r="CU112" s="557"/>
      <c r="CV112" s="557"/>
      <c r="CW112" s="557"/>
      <c r="CX112" s="557"/>
    </row>
    <row r="113" customFormat="false" ht="15" hidden="false" customHeight="true" outlineLevel="0" collapsed="false">
      <c r="I113" s="194"/>
      <c r="J113" s="194"/>
      <c r="V113" s="557"/>
      <c r="W113" s="557"/>
      <c r="X113" s="557"/>
      <c r="Y113" s="557"/>
      <c r="Z113" s="557"/>
      <c r="AA113" s="557"/>
      <c r="AB113" s="557"/>
      <c r="AC113" s="557"/>
      <c r="AD113" s="557"/>
      <c r="AE113" s="557"/>
      <c r="AF113" s="557"/>
      <c r="AG113" s="557"/>
      <c r="AH113" s="557"/>
      <c r="AI113" s="557"/>
      <c r="AJ113" s="194"/>
      <c r="AK113" s="1185"/>
      <c r="AL113" s="557"/>
      <c r="AM113" s="557"/>
      <c r="AN113" s="557"/>
      <c r="AO113" s="1256"/>
      <c r="AP113" s="1257"/>
      <c r="AQ113" s="557"/>
      <c r="AR113" s="194"/>
      <c r="AS113" s="194"/>
      <c r="AT113" s="194"/>
      <c r="AU113" s="194"/>
      <c r="AV113" s="194"/>
      <c r="AW113" s="194"/>
      <c r="AX113" s="194"/>
      <c r="AY113" s="194"/>
      <c r="AZ113" s="194"/>
      <c r="BA113" s="194"/>
      <c r="BB113" s="1187"/>
      <c r="BC113" s="1130"/>
      <c r="BD113" s="557"/>
      <c r="BF113" s="557"/>
      <c r="BI113" s="99"/>
      <c r="BM113" s="478"/>
      <c r="BN113" s="557"/>
      <c r="BO113" s="557"/>
      <c r="BP113" s="557"/>
      <c r="BQ113" s="557"/>
      <c r="BR113" s="557"/>
      <c r="BS113" s="194"/>
      <c r="BT113" s="557"/>
      <c r="BU113" s="557"/>
      <c r="BV113" s="557"/>
      <c r="BW113" s="557"/>
      <c r="BX113" s="557"/>
      <c r="BY113" s="557"/>
      <c r="BZ113" s="557"/>
      <c r="CA113" s="557"/>
      <c r="CB113" s="557"/>
      <c r="CC113" s="557"/>
      <c r="CD113" s="194"/>
      <c r="CE113" s="557"/>
      <c r="CF113" s="194"/>
      <c r="CG113" s="194"/>
      <c r="CH113" s="194"/>
      <c r="CI113" s="194"/>
      <c r="CJ113" s="194"/>
      <c r="CK113" s="194"/>
      <c r="CL113" s="194"/>
      <c r="CM113" s="194"/>
      <c r="CN113" s="572"/>
      <c r="CO113" s="194"/>
      <c r="CP113" s="572"/>
      <c r="CQ113" s="572"/>
      <c r="CR113" s="572"/>
      <c r="CS113" s="557"/>
      <c r="CT113" s="557"/>
      <c r="CU113" s="557"/>
      <c r="CV113" s="557"/>
      <c r="CW113" s="557"/>
      <c r="CX113" s="557"/>
    </row>
    <row r="114" customFormat="false" ht="15" hidden="false" customHeight="true" outlineLevel="0" collapsed="false">
      <c r="I114" s="194"/>
      <c r="J114" s="194"/>
      <c r="V114" s="557"/>
      <c r="W114" s="557"/>
      <c r="X114" s="557"/>
      <c r="Y114" s="557"/>
      <c r="Z114" s="557"/>
      <c r="AA114" s="557"/>
      <c r="AB114" s="557"/>
      <c r="AC114" s="557"/>
      <c r="AD114" s="557"/>
      <c r="AE114" s="557"/>
      <c r="AF114" s="557"/>
      <c r="AG114" s="557"/>
      <c r="AH114" s="557"/>
      <c r="AI114" s="557"/>
      <c r="AJ114" s="1185"/>
      <c r="AK114" s="194"/>
      <c r="AL114" s="557"/>
      <c r="AM114" s="557"/>
      <c r="AN114" s="557"/>
      <c r="AO114" s="1256"/>
      <c r="AP114" s="1257"/>
      <c r="AQ114" s="557"/>
      <c r="AR114" s="194"/>
      <c r="AS114" s="194"/>
      <c r="AT114" s="194"/>
      <c r="AU114" s="194"/>
      <c r="AV114" s="194"/>
      <c r="AW114" s="194"/>
      <c r="AX114" s="194"/>
      <c r="AY114" s="194"/>
      <c r="AZ114" s="194"/>
      <c r="BA114" s="194"/>
      <c r="BB114" s="1187"/>
      <c r="BC114" s="1130"/>
      <c r="BD114" s="557"/>
      <c r="BF114" s="557"/>
      <c r="BI114" s="99"/>
      <c r="BM114" s="557"/>
      <c r="BN114" s="557"/>
      <c r="BO114" s="557"/>
      <c r="BP114" s="557"/>
      <c r="BQ114" s="557"/>
      <c r="BR114" s="557"/>
      <c r="BS114" s="557"/>
      <c r="BT114" s="557"/>
      <c r="BU114" s="557"/>
      <c r="BV114" s="557"/>
      <c r="BW114" s="557"/>
      <c r="BX114" s="557"/>
      <c r="BY114" s="557"/>
      <c r="BZ114" s="557"/>
      <c r="CA114" s="557"/>
      <c r="CB114" s="557"/>
      <c r="CC114" s="557"/>
      <c r="CD114" s="557"/>
      <c r="CE114" s="557"/>
      <c r="CF114" s="194"/>
      <c r="CG114" s="194"/>
      <c r="CH114" s="194"/>
      <c r="CI114" s="194"/>
      <c r="CJ114" s="194"/>
      <c r="CK114" s="194"/>
      <c r="CL114" s="194"/>
      <c r="CM114" s="194"/>
      <c r="CN114" s="572"/>
      <c r="CO114" s="572"/>
      <c r="CP114" s="572"/>
      <c r="CQ114" s="572"/>
      <c r="CR114" s="572"/>
      <c r="CS114" s="557"/>
      <c r="CT114" s="557"/>
      <c r="CU114" s="557"/>
      <c r="CV114" s="557"/>
      <c r="CW114" s="557"/>
      <c r="CX114" s="557"/>
    </row>
    <row r="115" customFormat="false" ht="15" hidden="false" customHeight="true" outlineLevel="0" collapsed="false">
      <c r="I115" s="194"/>
      <c r="J115" s="194"/>
      <c r="V115" s="557"/>
      <c r="W115" s="557"/>
      <c r="X115" s="557"/>
      <c r="Y115" s="557"/>
      <c r="Z115" s="557"/>
      <c r="AA115" s="557"/>
      <c r="AB115" s="557"/>
      <c r="AC115" s="557"/>
      <c r="AD115" s="557"/>
      <c r="AE115" s="557"/>
      <c r="AF115" s="557"/>
      <c r="AG115" s="557"/>
      <c r="AH115" s="557"/>
      <c r="AI115" s="557"/>
      <c r="AJ115" s="194"/>
      <c r="AK115" s="194"/>
      <c r="AL115" s="557"/>
      <c r="AM115" s="557"/>
      <c r="AN115" s="557"/>
      <c r="AO115" s="1256"/>
      <c r="AP115" s="1257"/>
      <c r="AQ115" s="557"/>
      <c r="AR115" s="194"/>
      <c r="AS115" s="194"/>
      <c r="AT115" s="194"/>
      <c r="AU115" s="194"/>
      <c r="AV115" s="194"/>
      <c r="AW115" s="194"/>
      <c r="AX115" s="194"/>
      <c r="AY115" s="194"/>
      <c r="AZ115" s="194"/>
      <c r="BA115" s="194"/>
      <c r="BB115" s="1187"/>
      <c r="BC115" s="1130"/>
      <c r="BD115" s="557"/>
      <c r="BF115" s="557"/>
      <c r="BI115" s="99"/>
      <c r="BM115" s="557"/>
      <c r="BN115" s="557"/>
      <c r="BO115" s="557"/>
      <c r="BP115" s="557"/>
      <c r="BQ115" s="557"/>
      <c r="BR115" s="557"/>
      <c r="BS115" s="557"/>
      <c r="BT115" s="557"/>
      <c r="BU115" s="557"/>
      <c r="BV115" s="557"/>
      <c r="BW115" s="557"/>
      <c r="BX115" s="557"/>
      <c r="BY115" s="557"/>
      <c r="BZ115" s="557"/>
      <c r="CA115" s="557"/>
      <c r="CB115" s="557"/>
      <c r="CC115" s="557"/>
      <c r="CD115" s="557"/>
      <c r="CE115" s="557"/>
      <c r="CF115" s="194"/>
      <c r="CG115" s="194"/>
      <c r="CH115" s="194"/>
      <c r="CI115" s="194"/>
      <c r="CJ115" s="194"/>
      <c r="CK115" s="194"/>
      <c r="CL115" s="194"/>
      <c r="CM115" s="194"/>
      <c r="CN115" s="572"/>
      <c r="CO115" s="572"/>
      <c r="CP115" s="572"/>
      <c r="CQ115" s="572"/>
      <c r="CR115" s="572"/>
      <c r="CS115" s="557"/>
      <c r="CT115" s="557"/>
      <c r="CU115" s="557"/>
      <c r="CV115" s="557"/>
      <c r="CW115" s="557"/>
      <c r="CX115" s="557"/>
    </row>
    <row r="116" customFormat="false" ht="15" hidden="false" customHeight="true" outlineLevel="0" collapsed="false">
      <c r="I116" s="194"/>
      <c r="J116" s="194"/>
      <c r="V116" s="557"/>
      <c r="W116" s="557"/>
      <c r="X116" s="557"/>
      <c r="Y116" s="557"/>
      <c r="Z116" s="557"/>
      <c r="AA116" s="557"/>
      <c r="AB116" s="557"/>
      <c r="AC116" s="557"/>
      <c r="AD116" s="557"/>
      <c r="AE116" s="557"/>
      <c r="AF116" s="557"/>
      <c r="AG116" s="557"/>
      <c r="AH116" s="557"/>
      <c r="AI116" s="557"/>
      <c r="AJ116" s="194"/>
      <c r="AK116" s="557"/>
      <c r="AL116" s="557"/>
      <c r="AM116" s="557"/>
      <c r="AN116" s="557"/>
      <c r="AO116" s="1256"/>
      <c r="AP116" s="1257"/>
      <c r="AQ116" s="557"/>
      <c r="AR116" s="194"/>
      <c r="AS116" s="194"/>
      <c r="AT116" s="194"/>
      <c r="AU116" s="194"/>
      <c r="AV116" s="194"/>
      <c r="AW116" s="194"/>
      <c r="AX116" s="194"/>
      <c r="AY116" s="194"/>
      <c r="AZ116" s="194"/>
      <c r="BA116" s="194"/>
      <c r="BB116" s="1187"/>
      <c r="BC116" s="1130"/>
      <c r="BD116" s="557"/>
      <c r="BF116" s="557"/>
      <c r="BI116" s="99"/>
      <c r="BM116" s="557"/>
      <c r="BN116" s="557"/>
      <c r="BO116" s="557"/>
      <c r="BP116" s="557"/>
      <c r="BQ116" s="557"/>
      <c r="BR116" s="557"/>
      <c r="BS116" s="557"/>
      <c r="BT116" s="557"/>
      <c r="BU116" s="557"/>
      <c r="BV116" s="557"/>
      <c r="BW116" s="557"/>
      <c r="BX116" s="557"/>
      <c r="BY116" s="557"/>
      <c r="BZ116" s="557"/>
      <c r="CA116" s="557"/>
      <c r="CB116" s="557"/>
      <c r="CC116" s="557"/>
      <c r="CD116" s="557"/>
      <c r="CE116" s="557"/>
      <c r="CF116" s="194"/>
      <c r="CG116" s="194"/>
      <c r="CH116" s="194"/>
      <c r="CI116" s="194"/>
      <c r="CJ116" s="194"/>
      <c r="CK116" s="194"/>
      <c r="CL116" s="194"/>
      <c r="CM116" s="194"/>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557"/>
      <c r="AA117" s="557"/>
      <c r="AB117" s="557"/>
      <c r="AC117" s="557"/>
      <c r="AD117" s="557"/>
      <c r="AE117" s="557"/>
      <c r="AF117" s="557"/>
      <c r="AG117" s="557"/>
      <c r="AH117" s="557"/>
      <c r="AI117" s="557"/>
      <c r="AJ117" s="557"/>
      <c r="AK117" s="557"/>
      <c r="AL117" s="557"/>
      <c r="AM117" s="557"/>
      <c r="AN117" s="557"/>
      <c r="AO117" s="1256"/>
      <c r="AP117" s="1257"/>
      <c r="AQ117" s="557"/>
      <c r="AR117" s="194"/>
      <c r="AS117" s="194"/>
      <c r="AT117" s="194"/>
      <c r="AU117" s="194"/>
      <c r="AV117" s="194"/>
      <c r="AW117" s="194"/>
      <c r="AX117" s="194"/>
      <c r="AY117" s="194"/>
      <c r="AZ117" s="194"/>
      <c r="BA117" s="194"/>
      <c r="BB117" s="1187"/>
      <c r="BC117" s="1130"/>
      <c r="BD117" s="557"/>
      <c r="BF117" s="557"/>
      <c r="BI117" s="478"/>
      <c r="BM117" s="557"/>
      <c r="BN117" s="557"/>
      <c r="BO117" s="557"/>
      <c r="BP117" s="557"/>
      <c r="BQ117" s="557"/>
      <c r="BR117" s="557"/>
      <c r="BS117" s="557"/>
      <c r="BT117" s="557"/>
      <c r="BU117" s="557"/>
      <c r="BV117" s="557"/>
      <c r="BW117" s="557"/>
      <c r="BX117" s="557"/>
      <c r="BY117" s="557"/>
      <c r="BZ117" s="557"/>
      <c r="CA117" s="557"/>
      <c r="CB117" s="557"/>
      <c r="CC117" s="557"/>
      <c r="CD117" s="557"/>
      <c r="CE117" s="557"/>
      <c r="CF117" s="194"/>
      <c r="CG117" s="194"/>
      <c r="CH117" s="194"/>
      <c r="CI117" s="194"/>
      <c r="CJ117" s="194"/>
      <c r="CK117" s="194"/>
      <c r="CL117" s="194"/>
      <c r="CM117" s="194"/>
      <c r="CN117" s="572"/>
      <c r="CO117" s="572"/>
      <c r="CP117" s="572"/>
      <c r="CQ117" s="572"/>
      <c r="CR117" s="194"/>
      <c r="CS117" s="194"/>
      <c r="CT117" s="194"/>
      <c r="CU117" s="194"/>
      <c r="CV117" s="557"/>
      <c r="CW117" s="557"/>
      <c r="CX117" s="557"/>
    </row>
    <row r="118" customFormat="false" ht="15" hidden="false" customHeight="true" outlineLevel="0" collapsed="false">
      <c r="V118" s="557"/>
      <c r="W118" s="557"/>
      <c r="X118" s="557"/>
      <c r="Y118" s="557"/>
      <c r="Z118" s="557"/>
      <c r="AA118" s="557"/>
      <c r="AB118" s="557"/>
      <c r="AC118" s="557"/>
      <c r="AD118" s="557"/>
      <c r="AE118" s="557"/>
      <c r="AF118" s="557"/>
      <c r="AG118" s="557"/>
      <c r="AH118" s="557"/>
      <c r="AI118" s="557"/>
      <c r="AJ118" s="557"/>
      <c r="AK118" s="557"/>
      <c r="AL118" s="557"/>
      <c r="AM118" s="557"/>
      <c r="AN118" s="557"/>
      <c r="AO118" s="1256"/>
      <c r="AP118" s="1257"/>
      <c r="AQ118" s="557"/>
      <c r="AR118" s="194"/>
      <c r="AS118" s="194"/>
      <c r="AT118" s="194"/>
      <c r="AU118" s="194"/>
      <c r="AV118" s="194"/>
      <c r="AW118" s="194"/>
      <c r="AX118" s="194"/>
      <c r="AY118" s="194"/>
      <c r="AZ118" s="194"/>
      <c r="BA118" s="194"/>
      <c r="BB118" s="1187"/>
      <c r="BC118" s="1130"/>
      <c r="BD118" s="557"/>
      <c r="BF118" s="557"/>
      <c r="BI118" s="478"/>
      <c r="BM118" s="557"/>
      <c r="BN118" s="557"/>
      <c r="BO118" s="557"/>
      <c r="BP118" s="557"/>
      <c r="BQ118" s="557"/>
      <c r="BR118" s="557"/>
      <c r="BS118" s="557"/>
      <c r="BT118" s="557"/>
      <c r="BU118" s="557"/>
      <c r="BV118" s="557"/>
      <c r="BW118" s="557"/>
      <c r="BX118" s="557"/>
      <c r="BY118" s="557"/>
      <c r="BZ118" s="557"/>
      <c r="CA118" s="557"/>
      <c r="CB118" s="557"/>
      <c r="CC118" s="557"/>
      <c r="CD118" s="557"/>
      <c r="CE118" s="557"/>
      <c r="CF118" s="194"/>
      <c r="CG118" s="194"/>
      <c r="CH118" s="194"/>
      <c r="CI118" s="194"/>
      <c r="CJ118" s="194"/>
      <c r="CK118" s="194"/>
      <c r="CL118" s="194"/>
      <c r="CM118" s="194"/>
      <c r="CN118" s="572"/>
      <c r="CO118" s="572"/>
      <c r="CP118" s="572"/>
      <c r="CQ118" s="572"/>
      <c r="CR118" s="194"/>
      <c r="CS118" s="194"/>
      <c r="CT118" s="194"/>
      <c r="CU118" s="194"/>
      <c r="CV118" s="557"/>
      <c r="CW118" s="557"/>
      <c r="CX118" s="557"/>
    </row>
    <row r="119" customFormat="false" ht="15" hidden="false" customHeight="true" outlineLevel="0" collapsed="false">
      <c r="V119" s="557"/>
      <c r="W119" s="557"/>
      <c r="X119" s="557"/>
      <c r="Y119" s="557"/>
      <c r="Z119" s="557"/>
      <c r="AA119" s="557"/>
      <c r="AB119" s="557"/>
      <c r="AC119" s="557"/>
      <c r="AD119" s="557"/>
      <c r="AE119" s="557"/>
      <c r="AF119" s="557"/>
      <c r="AG119" s="557"/>
      <c r="AH119" s="557"/>
      <c r="AI119" s="557"/>
      <c r="AJ119" s="557"/>
      <c r="AK119" s="557"/>
      <c r="AL119" s="557"/>
      <c r="AM119" s="557"/>
      <c r="AN119" s="557"/>
      <c r="AO119" s="1256"/>
      <c r="AP119" s="1257"/>
      <c r="AQ119" s="557"/>
      <c r="AR119" s="194"/>
      <c r="AS119" s="194"/>
      <c r="AT119" s="194"/>
      <c r="AU119" s="194"/>
      <c r="AV119" s="194"/>
      <c r="AW119" s="194"/>
      <c r="AX119" s="194"/>
      <c r="AY119" s="194"/>
      <c r="AZ119" s="194"/>
      <c r="BA119" s="194"/>
      <c r="BB119" s="1187"/>
      <c r="BC119" s="1130"/>
      <c r="BD119" s="557"/>
      <c r="BF119" s="557"/>
      <c r="BI119" s="478"/>
      <c r="BJ119" s="557"/>
      <c r="BK119" s="557"/>
      <c r="BL119" s="557"/>
      <c r="BM119" s="194"/>
      <c r="BN119" s="194"/>
      <c r="BO119" s="194"/>
      <c r="BP119" s="194"/>
      <c r="BQ119" s="557"/>
      <c r="BR119" s="557"/>
      <c r="BS119" s="557"/>
      <c r="BT119" s="557"/>
      <c r="BU119" s="557"/>
      <c r="BV119" s="557"/>
      <c r="BW119" s="557"/>
      <c r="BX119" s="557"/>
      <c r="BY119" s="557"/>
      <c r="BZ119" s="557"/>
      <c r="CA119" s="557"/>
      <c r="CB119" s="557"/>
      <c r="CC119" s="557"/>
      <c r="CD119" s="557"/>
      <c r="CE119" s="557"/>
      <c r="CF119" s="194"/>
      <c r="CG119" s="194"/>
      <c r="CM119" s="194"/>
      <c r="CN119" s="572"/>
      <c r="CO119" s="572"/>
      <c r="CP119" s="572"/>
      <c r="CQ119" s="572"/>
      <c r="CR119" s="572"/>
      <c r="CS119" s="572"/>
      <c r="CT119" s="572"/>
      <c r="CU119" s="572"/>
      <c r="CV119" s="194"/>
      <c r="CW119" s="194"/>
      <c r="CX119" s="194"/>
    </row>
    <row r="120" customFormat="false" ht="15" hidden="false" customHeight="true" outlineLevel="0" collapsed="false">
      <c r="V120" s="557"/>
      <c r="W120" s="557"/>
      <c r="X120" s="557"/>
      <c r="Y120" s="557"/>
      <c r="Z120" s="557"/>
      <c r="AA120" s="557"/>
      <c r="AB120" s="557"/>
      <c r="AC120" s="557"/>
      <c r="AD120" s="557"/>
      <c r="AE120" s="557"/>
      <c r="AF120" s="557"/>
      <c r="AG120" s="557"/>
      <c r="AH120" s="557"/>
      <c r="AI120" s="557"/>
      <c r="AJ120" s="557"/>
      <c r="AK120" s="557"/>
      <c r="AL120" s="557"/>
      <c r="AM120" s="557"/>
      <c r="AN120" s="557"/>
      <c r="AO120" s="1256"/>
      <c r="AP120" s="1257"/>
      <c r="AQ120" s="557"/>
      <c r="AR120" s="194"/>
      <c r="AS120" s="194"/>
      <c r="AT120" s="194"/>
      <c r="AU120" s="194"/>
      <c r="AV120" s="194"/>
      <c r="AW120" s="194"/>
      <c r="AX120" s="194"/>
      <c r="AY120" s="194"/>
      <c r="AZ120" s="194"/>
      <c r="BA120" s="194"/>
      <c r="BB120" s="1187"/>
      <c r="BC120" s="1130"/>
      <c r="BD120" s="557"/>
      <c r="BF120" s="557"/>
      <c r="BI120" s="557"/>
      <c r="BJ120" s="557"/>
      <c r="BK120" s="557"/>
      <c r="BL120" s="557"/>
      <c r="BM120" s="194"/>
      <c r="BN120" s="194"/>
      <c r="BO120" s="194"/>
      <c r="BP120" s="194"/>
      <c r="BQ120" s="194"/>
      <c r="BR120" s="557"/>
      <c r="BS120" s="557"/>
      <c r="BT120" s="557"/>
      <c r="BU120" s="557"/>
      <c r="BV120" s="557"/>
      <c r="BW120" s="557"/>
      <c r="BX120" s="557"/>
      <c r="BY120" s="557"/>
      <c r="BZ120" s="557"/>
      <c r="CA120" s="557"/>
      <c r="CB120" s="557"/>
      <c r="CC120" s="557"/>
      <c r="CD120" s="557"/>
      <c r="CE120" s="557"/>
      <c r="CF120" s="194"/>
      <c r="CG120" s="194"/>
      <c r="CN120" s="572"/>
      <c r="CO120" s="572"/>
      <c r="CP120" s="572"/>
      <c r="CQ120" s="194"/>
      <c r="CR120" s="194"/>
      <c r="CS120" s="194"/>
      <c r="CT120" s="194"/>
      <c r="CU120" s="194"/>
      <c r="CV120" s="194"/>
      <c r="CW120" s="194"/>
      <c r="CX120" s="194"/>
    </row>
    <row r="121" customFormat="false" ht="15" hidden="false" customHeight="true" outlineLevel="0" collapsed="false">
      <c r="V121" s="557"/>
      <c r="W121" s="557"/>
      <c r="X121" s="557"/>
      <c r="Y121" s="557"/>
      <c r="Z121" s="557"/>
      <c r="AA121" s="557"/>
      <c r="AB121" s="557"/>
      <c r="AC121" s="557"/>
      <c r="AD121" s="557"/>
      <c r="AE121" s="557"/>
      <c r="AF121" s="557"/>
      <c r="AG121" s="557"/>
      <c r="AH121" s="557"/>
      <c r="AI121" s="557"/>
      <c r="AJ121" s="557"/>
      <c r="AK121" s="557"/>
      <c r="AL121" s="557"/>
      <c r="AM121" s="557"/>
      <c r="AN121" s="557"/>
      <c r="AO121" s="1256"/>
      <c r="AP121" s="1257"/>
      <c r="AQ121" s="557"/>
      <c r="AR121" s="194"/>
      <c r="AS121" s="194"/>
      <c r="AT121" s="194"/>
      <c r="AU121" s="194"/>
      <c r="AV121" s="194"/>
      <c r="AW121" s="194"/>
      <c r="AX121" s="194"/>
      <c r="AY121" s="194"/>
      <c r="AZ121" s="194"/>
      <c r="BA121" s="194"/>
      <c r="BB121" s="1187"/>
      <c r="BC121" s="1130"/>
      <c r="BD121" s="557"/>
      <c r="BF121" s="557"/>
      <c r="BI121" s="557"/>
      <c r="BJ121" s="194"/>
      <c r="BK121" s="194"/>
      <c r="BL121" s="194"/>
      <c r="BM121" s="194"/>
      <c r="BN121" s="194"/>
      <c r="BO121" s="194"/>
      <c r="BP121" s="194"/>
      <c r="BQ121" s="194"/>
      <c r="BR121" s="557"/>
      <c r="BS121" s="557"/>
      <c r="BT121" s="557"/>
      <c r="BU121" s="557"/>
      <c r="BV121" s="557"/>
      <c r="BW121" s="557"/>
      <c r="BX121" s="557"/>
      <c r="BY121" s="557"/>
      <c r="BZ121" s="557"/>
      <c r="CA121" s="557"/>
      <c r="CB121" s="557"/>
      <c r="CC121" s="557"/>
      <c r="CD121" s="557"/>
      <c r="CE121" s="557"/>
      <c r="CN121" s="572"/>
      <c r="CO121" s="572"/>
      <c r="CP121" s="572"/>
      <c r="CQ121" s="194"/>
      <c r="CR121" s="194"/>
      <c r="CS121" s="194"/>
      <c r="CT121" s="194"/>
      <c r="CU121" s="194"/>
      <c r="CV121" s="194"/>
      <c r="CW121" s="194"/>
      <c r="CX121" s="194"/>
    </row>
    <row r="122" customFormat="false" ht="15" hidden="false" customHeight="true" outlineLevel="0" collapsed="false">
      <c r="V122" s="557"/>
      <c r="W122" s="557"/>
      <c r="X122" s="557"/>
      <c r="Y122" s="557"/>
      <c r="Z122" s="557"/>
      <c r="AA122" s="557"/>
      <c r="AB122" s="557"/>
      <c r="AC122" s="557"/>
      <c r="AD122" s="557"/>
      <c r="AE122" s="557"/>
      <c r="AF122" s="557"/>
      <c r="AG122" s="557"/>
      <c r="AH122" s="557"/>
      <c r="AI122" s="557"/>
      <c r="AJ122" s="557"/>
      <c r="AK122" s="557"/>
      <c r="AL122" s="557"/>
      <c r="AM122" s="557"/>
      <c r="AN122" s="557"/>
      <c r="AO122" s="1256"/>
      <c r="AP122" s="1257"/>
      <c r="AQ122" s="557"/>
      <c r="AR122" s="194"/>
      <c r="AS122" s="194"/>
      <c r="AT122" s="194"/>
      <c r="AU122" s="194"/>
      <c r="AV122" s="194"/>
      <c r="AW122" s="194"/>
      <c r="AX122" s="194"/>
      <c r="AY122" s="194"/>
      <c r="AZ122" s="194"/>
      <c r="BA122" s="194"/>
      <c r="BB122" s="1187"/>
      <c r="BC122" s="1130"/>
      <c r="BD122" s="557"/>
      <c r="BF122" s="557"/>
      <c r="BI122" s="557"/>
      <c r="BJ122" s="194"/>
      <c r="BK122" s="194"/>
      <c r="BL122" s="194"/>
      <c r="BM122" s="194"/>
      <c r="BN122" s="194"/>
      <c r="BO122" s="194"/>
      <c r="BP122" s="194"/>
      <c r="BQ122" s="194"/>
      <c r="BR122" s="557"/>
      <c r="BS122" s="557"/>
      <c r="BT122" s="557"/>
      <c r="BU122" s="557"/>
      <c r="BV122" s="557"/>
      <c r="BW122" s="557"/>
      <c r="BX122" s="557"/>
      <c r="BY122" s="557"/>
      <c r="BZ122" s="557"/>
      <c r="CA122" s="557"/>
      <c r="CB122" s="557"/>
      <c r="CC122" s="557"/>
      <c r="CD122" s="557"/>
      <c r="CE122" s="557"/>
      <c r="CN122" s="572"/>
      <c r="CO122" s="572"/>
      <c r="CP122" s="572"/>
      <c r="CQ122" s="194"/>
      <c r="CR122" s="194"/>
      <c r="CS122" s="194"/>
      <c r="CT122" s="194"/>
      <c r="CU122" s="194"/>
      <c r="CV122" s="194"/>
      <c r="CW122" s="194"/>
      <c r="CX122" s="194"/>
    </row>
    <row r="123" customFormat="false" ht="15" hidden="false" customHeight="true" outlineLevel="0" collapsed="false">
      <c r="V123" s="557"/>
      <c r="W123" s="557"/>
      <c r="X123" s="557"/>
      <c r="Y123" s="557"/>
      <c r="Z123" s="557"/>
      <c r="AA123" s="557"/>
      <c r="AB123" s="557"/>
      <c r="AC123" s="557"/>
      <c r="AD123" s="557"/>
      <c r="AE123" s="557"/>
      <c r="AF123" s="557"/>
      <c r="AG123" s="557"/>
      <c r="AH123" s="557"/>
      <c r="AI123" s="557"/>
      <c r="AJ123" s="557"/>
      <c r="AK123" s="557"/>
      <c r="AL123" s="557"/>
      <c r="AM123" s="557"/>
      <c r="AN123" s="557"/>
      <c r="AO123" s="1256"/>
      <c r="AP123" s="1257"/>
      <c r="AQ123" s="557"/>
      <c r="AR123" s="194"/>
      <c r="AS123" s="194"/>
      <c r="AT123" s="194"/>
      <c r="AU123" s="194"/>
      <c r="AV123" s="194"/>
      <c r="AW123" s="194"/>
      <c r="AX123" s="194"/>
      <c r="AY123" s="194"/>
      <c r="AZ123" s="194"/>
      <c r="BA123" s="194"/>
      <c r="BB123" s="1187"/>
      <c r="BC123" s="1130"/>
      <c r="BD123" s="557"/>
      <c r="BF123" s="557"/>
      <c r="BI123" s="557"/>
      <c r="BJ123" s="194"/>
      <c r="BK123" s="194"/>
      <c r="BL123" s="194"/>
      <c r="BM123" s="194"/>
      <c r="BN123" s="194"/>
      <c r="BO123" s="194"/>
      <c r="BP123" s="194"/>
      <c r="BQ123" s="194"/>
      <c r="BR123" s="557"/>
      <c r="BS123" s="557"/>
      <c r="BT123" s="557"/>
      <c r="BU123" s="194"/>
      <c r="BV123" s="194"/>
      <c r="BW123" s="194"/>
      <c r="BX123" s="194"/>
      <c r="BY123" s="194"/>
      <c r="BZ123" s="194"/>
      <c r="CA123" s="194"/>
      <c r="CB123" s="557"/>
      <c r="CC123" s="557"/>
      <c r="CD123" s="557"/>
      <c r="CE123" s="557"/>
      <c r="CN123" s="557"/>
      <c r="CO123" s="572"/>
      <c r="CP123" s="572"/>
      <c r="CQ123" s="194"/>
      <c r="CR123" s="194"/>
      <c r="CS123" s="194"/>
      <c r="CT123" s="194"/>
      <c r="CU123" s="194"/>
      <c r="CV123" s="194"/>
      <c r="CW123" s="194"/>
      <c r="CX123" s="194"/>
    </row>
    <row r="124" customFormat="false" ht="15" hidden="false" customHeight="true" outlineLevel="0" collapsed="false">
      <c r="V124" s="557"/>
      <c r="W124" s="557"/>
      <c r="X124" s="557"/>
      <c r="Y124" s="557"/>
      <c r="Z124" s="557"/>
      <c r="AA124" s="557"/>
      <c r="AB124" s="557"/>
      <c r="AC124" s="557"/>
      <c r="AD124" s="557"/>
      <c r="AE124" s="557"/>
      <c r="AF124" s="557"/>
      <c r="AG124" s="557"/>
      <c r="AH124" s="557"/>
      <c r="AI124" s="557"/>
      <c r="AJ124" s="557"/>
      <c r="AK124" s="557"/>
      <c r="AL124" s="557"/>
      <c r="AM124" s="557"/>
      <c r="AN124" s="557"/>
      <c r="AO124" s="1256"/>
      <c r="AP124" s="1257"/>
      <c r="AQ124" s="557"/>
      <c r="AR124" s="194"/>
      <c r="AS124" s="194"/>
      <c r="AT124" s="194"/>
      <c r="AU124" s="194"/>
      <c r="AV124" s="194"/>
      <c r="AW124" s="194"/>
      <c r="AX124" s="194"/>
      <c r="AY124" s="194"/>
      <c r="AZ124" s="194"/>
      <c r="BA124" s="194"/>
      <c r="BB124" s="1187"/>
      <c r="BC124" s="1130"/>
      <c r="BD124" s="557"/>
      <c r="BF124" s="557"/>
      <c r="BI124" s="557"/>
      <c r="BJ124" s="194"/>
      <c r="BK124" s="194"/>
      <c r="BL124" s="194"/>
      <c r="BM124" s="194"/>
      <c r="BN124" s="194"/>
      <c r="BO124" s="194"/>
      <c r="BP124" s="194"/>
      <c r="BQ124" s="194"/>
      <c r="BR124" s="194"/>
      <c r="BS124" s="557"/>
      <c r="BT124" s="557"/>
      <c r="BU124" s="194"/>
      <c r="BV124" s="194"/>
      <c r="BW124" s="194"/>
      <c r="BX124" s="194"/>
      <c r="BY124" s="194"/>
      <c r="BZ124" s="194"/>
      <c r="CA124" s="194"/>
      <c r="CB124" s="194"/>
      <c r="CC124" s="557"/>
      <c r="CD124" s="557"/>
      <c r="CE124" s="557"/>
      <c r="CN124" s="194"/>
      <c r="CO124" s="572"/>
      <c r="CP124" s="572"/>
      <c r="CQ124" s="194"/>
      <c r="CR124" s="194"/>
      <c r="CS124" s="194"/>
      <c r="CT124" s="194"/>
      <c r="CU124" s="194"/>
      <c r="CV124" s="194"/>
      <c r="CW124" s="194"/>
      <c r="CX124" s="194"/>
    </row>
    <row r="125" customFormat="false" ht="15" hidden="false" customHeight="true" outlineLevel="0" collapsed="false">
      <c r="V125" s="557"/>
      <c r="W125" s="557"/>
      <c r="X125" s="557"/>
      <c r="Y125" s="557"/>
      <c r="Z125" s="557"/>
      <c r="AA125" s="557"/>
      <c r="AB125" s="557"/>
      <c r="AC125" s="557"/>
      <c r="AD125" s="557"/>
      <c r="AE125" s="557"/>
      <c r="AF125" s="557"/>
      <c r="AG125" s="557"/>
      <c r="AH125" s="557"/>
      <c r="AI125" s="557"/>
      <c r="AJ125" s="557"/>
      <c r="AK125" s="557"/>
      <c r="AL125" s="557"/>
      <c r="AM125" s="557"/>
      <c r="AN125" s="557"/>
      <c r="AO125" s="1179"/>
      <c r="AP125" s="1179"/>
      <c r="AQ125" s="557"/>
      <c r="AR125" s="194"/>
      <c r="AS125" s="194"/>
      <c r="AT125" s="194"/>
      <c r="AU125" s="194"/>
      <c r="AV125" s="194"/>
      <c r="AW125" s="194"/>
      <c r="AX125" s="194"/>
      <c r="AY125" s="194"/>
      <c r="AZ125" s="194"/>
      <c r="BA125" s="194"/>
      <c r="BB125" s="1187"/>
      <c r="BC125" s="1130"/>
      <c r="BD125" s="557"/>
      <c r="BF125" s="557"/>
      <c r="BI125" s="557"/>
      <c r="BJ125" s="194"/>
      <c r="BK125" s="194"/>
      <c r="BL125" s="194"/>
      <c r="BM125" s="194"/>
      <c r="BN125" s="194"/>
      <c r="BO125" s="194"/>
      <c r="BP125" s="194"/>
      <c r="BQ125" s="194"/>
      <c r="BR125" s="194"/>
      <c r="BS125" s="557"/>
      <c r="BT125" s="557"/>
      <c r="BU125" s="194"/>
      <c r="BV125" s="194"/>
      <c r="BW125" s="194"/>
      <c r="BX125" s="194"/>
      <c r="BY125" s="194"/>
      <c r="BZ125" s="194"/>
      <c r="CA125" s="194"/>
      <c r="CB125" s="194"/>
      <c r="CC125" s="557"/>
      <c r="CD125" s="557"/>
      <c r="CE125" s="557"/>
      <c r="CN125" s="194"/>
      <c r="CO125" s="572"/>
      <c r="CP125" s="572"/>
      <c r="CQ125" s="194"/>
      <c r="CR125" s="194"/>
      <c r="CS125" s="194"/>
      <c r="CT125" s="194"/>
      <c r="CU125" s="194"/>
      <c r="CV125" s="194"/>
      <c r="CW125" s="194"/>
      <c r="CX125" s="194"/>
    </row>
    <row r="126" customFormat="false" ht="15" hidden="false" customHeight="true" outlineLevel="0" collapsed="false">
      <c r="V126" s="557"/>
      <c r="W126" s="557"/>
      <c r="X126" s="557"/>
      <c r="Y126" s="557"/>
      <c r="Z126" s="557"/>
      <c r="AA126" s="557"/>
      <c r="AB126" s="557"/>
      <c r="AC126" s="557"/>
      <c r="AD126" s="557"/>
      <c r="AE126" s="557"/>
      <c r="AF126" s="557"/>
      <c r="AG126" s="557"/>
      <c r="AH126" s="557"/>
      <c r="AI126" s="557"/>
      <c r="AJ126" s="557"/>
      <c r="AK126" s="557"/>
      <c r="AL126" s="557"/>
      <c r="AM126" s="557"/>
      <c r="AN126" s="557"/>
      <c r="AO126" s="557"/>
      <c r="AP126" s="557"/>
      <c r="BC126" s="1130"/>
      <c r="BD126" s="557"/>
      <c r="BF126" s="557"/>
      <c r="BI126" s="557"/>
      <c r="BJ126" s="194"/>
      <c r="BK126" s="194"/>
      <c r="BL126" s="194"/>
      <c r="BM126" s="194"/>
      <c r="BN126" s="194"/>
      <c r="BO126" s="194"/>
      <c r="BP126" s="194"/>
      <c r="BQ126" s="194"/>
      <c r="BR126" s="194"/>
      <c r="BS126" s="557"/>
      <c r="BT126" s="557"/>
      <c r="BU126" s="194"/>
      <c r="BV126" s="194"/>
      <c r="BW126" s="194"/>
      <c r="BX126" s="194"/>
      <c r="BY126" s="194"/>
      <c r="BZ126" s="194"/>
      <c r="CA126" s="194"/>
      <c r="CB126" s="194"/>
      <c r="CC126" s="557"/>
      <c r="CD126" s="557"/>
      <c r="CE126" s="194"/>
      <c r="CN126" s="194"/>
      <c r="CO126" s="572"/>
      <c r="CP126" s="572"/>
      <c r="CQ126" s="194"/>
      <c r="CR126" s="194"/>
      <c r="CS126" s="194"/>
      <c r="CT126" s="194"/>
      <c r="CU126" s="194"/>
      <c r="CV126" s="194"/>
      <c r="CW126" s="194"/>
      <c r="CX126" s="194"/>
    </row>
    <row r="127" customFormat="false" ht="15" hidden="false" customHeight="true" outlineLevel="0" collapsed="false">
      <c r="V127" s="557"/>
      <c r="W127" s="557"/>
      <c r="X127" s="557"/>
      <c r="Y127" s="557"/>
      <c r="Z127" s="557"/>
      <c r="AA127" s="557"/>
      <c r="AB127" s="557"/>
      <c r="AC127" s="557"/>
      <c r="AD127" s="557"/>
      <c r="AE127" s="557"/>
      <c r="AF127" s="557"/>
      <c r="AG127" s="557"/>
      <c r="AH127" s="557"/>
      <c r="AI127" s="557"/>
      <c r="AJ127" s="557"/>
      <c r="AK127" s="557"/>
      <c r="AL127" s="557"/>
      <c r="AM127" s="557"/>
      <c r="AN127" s="557"/>
      <c r="AO127" s="638"/>
      <c r="AP127" s="638"/>
      <c r="BC127" s="1130"/>
      <c r="BD127" s="557"/>
      <c r="BF127" s="557"/>
      <c r="BI127" s="557"/>
      <c r="BJ127" s="194"/>
      <c r="BK127" s="194"/>
      <c r="BL127" s="194"/>
      <c r="BM127" s="194"/>
      <c r="BN127" s="194"/>
      <c r="BO127" s="194"/>
      <c r="BP127" s="194"/>
      <c r="BQ127" s="194"/>
      <c r="BR127" s="194"/>
      <c r="BS127" s="557"/>
      <c r="BT127" s="557"/>
      <c r="BU127" s="194"/>
      <c r="BV127" s="194"/>
      <c r="BW127" s="194"/>
      <c r="BX127" s="194"/>
      <c r="BY127" s="194"/>
      <c r="BZ127" s="194"/>
      <c r="CA127" s="194"/>
      <c r="CB127" s="194"/>
      <c r="CC127" s="557"/>
      <c r="CD127" s="557"/>
      <c r="CE127" s="194"/>
      <c r="CN127" s="194"/>
      <c r="CO127" s="572"/>
      <c r="CP127" s="572"/>
      <c r="CQ127" s="194"/>
      <c r="CR127" s="194"/>
      <c r="CS127" s="194"/>
      <c r="CT127" s="194"/>
      <c r="CU127" s="194"/>
      <c r="CV127" s="194"/>
      <c r="CW127" s="194"/>
      <c r="CX127" s="194"/>
    </row>
    <row r="128" customFormat="false" ht="15" hidden="false" customHeight="true" outlineLevel="0" collapsed="false">
      <c r="V128" s="557"/>
      <c r="W128" s="557"/>
      <c r="X128" s="557"/>
      <c r="Y128" s="557"/>
      <c r="Z128" s="557"/>
      <c r="AA128" s="557"/>
      <c r="AB128" s="557"/>
      <c r="AC128" s="557"/>
      <c r="AD128" s="557"/>
      <c r="AE128" s="557"/>
      <c r="AF128" s="557"/>
      <c r="AG128" s="557"/>
      <c r="AH128" s="557"/>
      <c r="AI128" s="557"/>
      <c r="AJ128" s="557"/>
      <c r="AK128" s="557"/>
      <c r="AL128" s="557"/>
      <c r="AM128" s="557"/>
      <c r="AN128" s="557"/>
      <c r="AO128" s="1256"/>
      <c r="AP128" s="1257"/>
      <c r="BC128" s="1130"/>
      <c r="BD128" s="557"/>
      <c r="BF128" s="557"/>
      <c r="BI128" s="557"/>
      <c r="BJ128" s="194"/>
      <c r="BK128" s="194"/>
      <c r="BL128" s="194"/>
      <c r="BM128" s="194"/>
      <c r="BN128" s="194"/>
      <c r="BO128" s="194"/>
      <c r="BP128" s="194"/>
      <c r="BQ128" s="194"/>
      <c r="BR128" s="194"/>
      <c r="BS128" s="557"/>
      <c r="BT128" s="557"/>
      <c r="BU128" s="194"/>
      <c r="BV128" s="194"/>
      <c r="BW128" s="194"/>
      <c r="BX128" s="194"/>
      <c r="BY128" s="194"/>
      <c r="BZ128" s="194"/>
      <c r="CA128" s="194"/>
      <c r="CB128" s="194"/>
      <c r="CC128" s="557"/>
      <c r="CD128" s="557"/>
      <c r="CE128" s="194"/>
      <c r="CN128" s="194"/>
      <c r="CO128" s="572"/>
      <c r="CP128" s="572"/>
      <c r="CQ128" s="194"/>
      <c r="CR128" s="194"/>
      <c r="CS128" s="194"/>
      <c r="CT128" s="194"/>
      <c r="CU128" s="194"/>
      <c r="CV128" s="194"/>
      <c r="CW128" s="194"/>
      <c r="CX128" s="194"/>
    </row>
    <row r="129" customFormat="false" ht="15" hidden="false" customHeight="true" outlineLevel="0" collapsed="false">
      <c r="V129" s="557"/>
      <c r="W129" s="557"/>
      <c r="X129" s="557"/>
      <c r="Y129" s="557"/>
      <c r="Z129" s="557"/>
      <c r="AA129" s="557"/>
      <c r="AB129" s="557"/>
      <c r="AC129" s="557"/>
      <c r="AD129" s="557"/>
      <c r="AE129" s="557"/>
      <c r="AF129" s="557"/>
      <c r="AG129" s="557"/>
      <c r="AH129" s="557"/>
      <c r="AI129" s="557"/>
      <c r="AJ129" s="557"/>
      <c r="AK129" s="557"/>
      <c r="AL129" s="557"/>
      <c r="AM129" s="557"/>
      <c r="AN129" s="557"/>
      <c r="AO129" s="1256"/>
      <c r="AP129" s="1257"/>
      <c r="BC129" s="1130"/>
      <c r="BD129" s="557"/>
      <c r="BF129" s="557"/>
      <c r="BI129" s="557"/>
      <c r="BJ129" s="194"/>
      <c r="BK129" s="194"/>
      <c r="BL129" s="194"/>
      <c r="BM129" s="194"/>
      <c r="BN129" s="194"/>
      <c r="BO129" s="194"/>
      <c r="BP129" s="194"/>
      <c r="BQ129" s="194"/>
      <c r="BR129" s="194"/>
      <c r="BS129" s="557"/>
      <c r="BT129" s="557"/>
      <c r="BU129" s="194"/>
      <c r="BV129" s="194"/>
      <c r="BW129" s="194"/>
      <c r="BX129" s="194"/>
      <c r="BY129" s="194"/>
      <c r="BZ129" s="194"/>
      <c r="CA129" s="194"/>
      <c r="CB129" s="194"/>
      <c r="CC129" s="557"/>
      <c r="CD129" s="557"/>
      <c r="CE129" s="194"/>
      <c r="CN129" s="194"/>
      <c r="CO129" s="572"/>
      <c r="CP129" s="572"/>
      <c r="CQ129" s="194"/>
      <c r="CR129" s="194"/>
      <c r="CS129" s="194"/>
      <c r="CT129" s="194"/>
      <c r="CU129" s="194"/>
      <c r="CV129" s="194"/>
      <c r="CW129" s="194"/>
      <c r="CX129" s="194"/>
    </row>
    <row r="130" customFormat="false" ht="15" hidden="false" customHeight="true" outlineLevel="0" collapsed="false">
      <c r="V130" s="557"/>
      <c r="W130" s="557"/>
      <c r="X130" s="557"/>
      <c r="Y130" s="557"/>
      <c r="Z130" s="557"/>
      <c r="AA130" s="557"/>
      <c r="AB130" s="557"/>
      <c r="AC130" s="557"/>
      <c r="AD130" s="557"/>
      <c r="AE130" s="557"/>
      <c r="AF130" s="557"/>
      <c r="AG130" s="557"/>
      <c r="AH130" s="557"/>
      <c r="AI130" s="557"/>
      <c r="AJ130" s="557"/>
      <c r="AK130" s="557"/>
      <c r="AL130" s="557"/>
      <c r="AM130" s="557"/>
      <c r="AN130" s="557"/>
      <c r="AO130" s="1256"/>
      <c r="AP130" s="1257"/>
      <c r="BC130" s="1130"/>
      <c r="BD130" s="557"/>
      <c r="BF130" s="557"/>
      <c r="BI130" s="557"/>
      <c r="BJ130" s="194"/>
      <c r="BK130" s="194"/>
      <c r="BL130" s="194"/>
      <c r="BM130" s="194"/>
      <c r="BN130" s="194"/>
      <c r="BO130" s="194"/>
      <c r="BP130" s="194"/>
      <c r="BQ130" s="194"/>
      <c r="BR130" s="194"/>
      <c r="BS130" s="557"/>
      <c r="BT130" s="557"/>
      <c r="BU130" s="194"/>
      <c r="BV130" s="194"/>
      <c r="BW130" s="194"/>
      <c r="BX130" s="194"/>
      <c r="BY130" s="194"/>
      <c r="BZ130" s="194"/>
      <c r="CA130" s="194"/>
      <c r="CB130" s="194"/>
      <c r="CC130" s="557"/>
      <c r="CD130" s="557"/>
      <c r="CE130" s="194"/>
      <c r="CN130" s="194"/>
      <c r="CO130" s="572"/>
      <c r="CP130" s="572"/>
      <c r="CQ130" s="194"/>
      <c r="CR130" s="194"/>
      <c r="CS130" s="194"/>
      <c r="CT130" s="194"/>
      <c r="CU130" s="194"/>
      <c r="CV130" s="194"/>
      <c r="CW130" s="194"/>
      <c r="CX130" s="194"/>
    </row>
    <row r="131" customFormat="false" ht="15" hidden="false" customHeight="true" outlineLevel="0" collapsed="false">
      <c r="V131" s="557"/>
      <c r="W131" s="557"/>
      <c r="X131" s="557"/>
      <c r="Y131" s="557"/>
      <c r="Z131" s="557"/>
      <c r="AA131" s="557"/>
      <c r="AB131" s="557"/>
      <c r="AC131" s="557"/>
      <c r="AD131" s="557"/>
      <c r="AE131" s="557"/>
      <c r="AF131" s="557"/>
      <c r="AG131" s="557"/>
      <c r="AH131" s="557"/>
      <c r="AI131" s="557"/>
      <c r="AJ131" s="557"/>
      <c r="AK131" s="557"/>
      <c r="AL131" s="557"/>
      <c r="AM131" s="557"/>
      <c r="AN131" s="557"/>
      <c r="AO131" s="1256"/>
      <c r="AP131" s="1257"/>
      <c r="BC131" s="1130"/>
      <c r="BD131" s="194"/>
      <c r="BF131" s="557"/>
      <c r="BI131" s="557"/>
      <c r="BJ131" s="194"/>
      <c r="BK131" s="194"/>
      <c r="BL131" s="194"/>
      <c r="BM131" s="194"/>
      <c r="BN131" s="194"/>
      <c r="BO131" s="194"/>
      <c r="BP131" s="194"/>
      <c r="BQ131" s="194"/>
      <c r="BR131" s="194"/>
      <c r="BS131" s="557"/>
      <c r="BT131" s="557"/>
      <c r="BU131" s="194"/>
      <c r="BV131" s="194"/>
      <c r="BW131" s="194"/>
      <c r="BX131" s="194"/>
      <c r="BY131" s="194"/>
      <c r="BZ131" s="194"/>
      <c r="CA131" s="194"/>
      <c r="CB131" s="194"/>
      <c r="CC131" s="557"/>
      <c r="CD131" s="557"/>
      <c r="CE131" s="194"/>
      <c r="CN131" s="194"/>
      <c r="CO131" s="572"/>
      <c r="CP131" s="572"/>
      <c r="CQ131" s="194"/>
      <c r="CR131" s="194"/>
      <c r="CS131" s="194"/>
      <c r="CT131" s="194"/>
      <c r="CU131" s="194"/>
      <c r="CV131" s="194"/>
      <c r="CW131" s="194"/>
      <c r="CX131" s="194"/>
    </row>
    <row r="132" customFormat="false" ht="15" hidden="false" customHeight="true" outlineLevel="0" collapsed="false">
      <c r="V132" s="557"/>
      <c r="W132" s="557"/>
      <c r="X132" s="557"/>
      <c r="Y132" s="557"/>
      <c r="Z132" s="557"/>
      <c r="AA132" s="557"/>
      <c r="AB132" s="557"/>
      <c r="AC132" s="557"/>
      <c r="AD132" s="557"/>
      <c r="AE132" s="557"/>
      <c r="AF132" s="557"/>
      <c r="AG132" s="557"/>
      <c r="AH132" s="557"/>
      <c r="AI132" s="557"/>
      <c r="AJ132" s="557"/>
      <c r="AK132" s="557"/>
      <c r="AL132" s="557"/>
      <c r="AM132" s="557"/>
      <c r="AN132" s="557"/>
      <c r="AO132" s="1256"/>
      <c r="AP132" s="1257"/>
      <c r="BC132" s="1130"/>
      <c r="BD132" s="194"/>
      <c r="BF132" s="557"/>
      <c r="BI132" s="557"/>
      <c r="BJ132" s="194"/>
      <c r="BK132" s="194"/>
      <c r="BL132" s="194"/>
      <c r="BM132" s="194"/>
      <c r="BN132" s="194"/>
      <c r="BO132" s="194"/>
      <c r="BP132" s="194"/>
      <c r="BQ132" s="194"/>
      <c r="BR132" s="194"/>
      <c r="BS132" s="557"/>
      <c r="BT132" s="557"/>
      <c r="BU132" s="194"/>
      <c r="BV132" s="194"/>
      <c r="BW132" s="194"/>
      <c r="BX132" s="194"/>
      <c r="BY132" s="194"/>
      <c r="BZ132" s="194"/>
      <c r="CA132" s="194"/>
      <c r="CB132" s="194"/>
      <c r="CC132" s="557"/>
      <c r="CD132" s="557"/>
      <c r="CE132" s="194"/>
      <c r="CN132" s="194"/>
      <c r="CO132" s="572"/>
      <c r="CP132" s="572"/>
      <c r="CQ132" s="194"/>
      <c r="CR132" s="194"/>
      <c r="CS132" s="194"/>
      <c r="CT132" s="194"/>
      <c r="CU132" s="194"/>
      <c r="CV132" s="194"/>
      <c r="CW132" s="194"/>
      <c r="CX132" s="194"/>
    </row>
    <row r="133" customFormat="false" ht="15" hidden="false" customHeight="true" outlineLevel="0" collapsed="false">
      <c r="V133" s="557"/>
      <c r="W133" s="557"/>
      <c r="X133" s="557"/>
      <c r="Y133" s="557"/>
      <c r="Z133" s="557"/>
      <c r="AA133" s="557"/>
      <c r="AB133" s="557"/>
      <c r="AC133" s="557"/>
      <c r="AD133" s="557"/>
      <c r="AE133" s="557"/>
      <c r="AF133" s="557"/>
      <c r="AG133" s="557"/>
      <c r="AH133" s="557"/>
      <c r="AI133" s="557"/>
      <c r="AJ133" s="557"/>
      <c r="AK133" s="557"/>
      <c r="AL133" s="557"/>
      <c r="AM133" s="557"/>
      <c r="AN133" s="557"/>
      <c r="AO133" s="1256"/>
      <c r="AP133" s="1257"/>
      <c r="BI133" s="557"/>
      <c r="BJ133" s="194"/>
      <c r="BK133" s="194"/>
      <c r="BL133" s="194"/>
      <c r="BM133" s="194"/>
      <c r="BN133" s="194"/>
      <c r="BO133" s="194"/>
      <c r="BP133" s="194"/>
      <c r="BQ133" s="194"/>
      <c r="BR133" s="194"/>
      <c r="BS133" s="557"/>
      <c r="BT133" s="557"/>
      <c r="BU133" s="194"/>
      <c r="BV133" s="194"/>
      <c r="BW133" s="194"/>
      <c r="BX133" s="194"/>
      <c r="BY133" s="194"/>
      <c r="BZ133" s="194"/>
      <c r="CA133" s="194"/>
      <c r="CB133" s="194"/>
      <c r="CC133" s="557"/>
      <c r="CD133" s="557"/>
      <c r="CE133" s="194"/>
      <c r="CN133" s="194"/>
      <c r="CO133" s="572"/>
      <c r="CP133" s="572"/>
      <c r="CQ133" s="194"/>
      <c r="CR133" s="194"/>
      <c r="CS133" s="194"/>
      <c r="CT133" s="194"/>
      <c r="CU133" s="194"/>
      <c r="CV133" s="194"/>
      <c r="CW133" s="194"/>
      <c r="CX133" s="194"/>
    </row>
    <row r="134" customFormat="false" ht="15" hidden="false" customHeight="true" outlineLevel="0" collapsed="false">
      <c r="V134" s="557"/>
      <c r="W134" s="557"/>
      <c r="X134" s="557"/>
      <c r="Y134" s="557"/>
      <c r="Z134" s="194"/>
      <c r="AA134" s="194"/>
      <c r="AB134" s="194"/>
      <c r="AC134" s="194"/>
      <c r="AD134" s="557"/>
      <c r="AE134" s="557"/>
      <c r="AJ134" s="557"/>
      <c r="AK134" s="557"/>
      <c r="AL134" s="557"/>
      <c r="AM134" s="557"/>
      <c r="AN134" s="557"/>
      <c r="AO134" s="1256"/>
      <c r="AP134" s="1257"/>
      <c r="BI134" s="557"/>
      <c r="BQ134" s="194"/>
      <c r="BR134" s="194"/>
      <c r="BS134" s="557"/>
      <c r="BT134" s="194"/>
      <c r="BU134" s="194"/>
      <c r="BV134" s="194"/>
      <c r="BW134" s="194"/>
      <c r="BX134" s="194"/>
      <c r="BY134" s="194"/>
      <c r="BZ134" s="194"/>
      <c r="CA134" s="194"/>
      <c r="CB134" s="194"/>
      <c r="CC134" s="557"/>
      <c r="CD134" s="557"/>
      <c r="CE134" s="194"/>
      <c r="CN134" s="194"/>
      <c r="CO134" s="572"/>
      <c r="CP134" s="572"/>
      <c r="CQ134" s="194"/>
      <c r="CR134" s="194"/>
      <c r="CS134" s="194"/>
      <c r="CT134" s="194"/>
      <c r="CU134" s="194"/>
      <c r="CV134" s="194"/>
      <c r="CW134" s="194"/>
      <c r="CX134" s="194"/>
    </row>
    <row r="135" customFormat="false" ht="15" hidden="false" customHeight="true" outlineLevel="0" collapsed="false">
      <c r="AJ135" s="557"/>
      <c r="AO135" s="1179"/>
      <c r="AP135" s="1179"/>
      <c r="BI135" s="557"/>
      <c r="BR135" s="194"/>
      <c r="BS135" s="557"/>
      <c r="BT135" s="194"/>
      <c r="BU135" s="194"/>
      <c r="BV135" s="194"/>
      <c r="BW135" s="194"/>
      <c r="BX135" s="194"/>
      <c r="BY135" s="194"/>
      <c r="BZ135" s="194"/>
      <c r="CA135" s="194"/>
      <c r="CB135" s="194"/>
      <c r="CC135" s="194"/>
      <c r="CD135" s="557"/>
      <c r="CE135" s="194"/>
      <c r="CN135" s="194"/>
      <c r="CO135" s="572"/>
      <c r="CP135" s="572"/>
    </row>
    <row r="136" customFormat="false" ht="15" hidden="false" customHeight="true" outlineLevel="0" collapsed="false">
      <c r="AO136" s="478"/>
      <c r="AP136" s="478"/>
      <c r="BI136" s="557"/>
      <c r="BR136" s="194"/>
      <c r="BS136" s="557"/>
      <c r="BT136" s="194"/>
      <c r="BU136" s="194"/>
      <c r="BV136" s="194"/>
      <c r="BW136" s="194"/>
      <c r="BX136" s="194"/>
      <c r="BY136" s="194"/>
      <c r="BZ136" s="194"/>
      <c r="CA136" s="194"/>
      <c r="CB136" s="194"/>
      <c r="CC136" s="194"/>
      <c r="CD136" s="557"/>
      <c r="CE136" s="194"/>
      <c r="CN136" s="194"/>
      <c r="CO136" s="572"/>
      <c r="CP136" s="572"/>
    </row>
    <row r="137" customFormat="false" ht="15" hidden="false" customHeight="true" outlineLevel="0" collapsed="false">
      <c r="AO137" s="638"/>
      <c r="AP137" s="638"/>
      <c r="BI137" s="557"/>
      <c r="BR137" s="194"/>
      <c r="BS137" s="557"/>
      <c r="BT137" s="194"/>
      <c r="BU137" s="194"/>
      <c r="BV137" s="194"/>
      <c r="BW137" s="194"/>
      <c r="BX137" s="194"/>
      <c r="BY137" s="194"/>
      <c r="BZ137" s="194"/>
      <c r="CA137" s="194"/>
      <c r="CB137" s="194"/>
      <c r="CC137" s="194"/>
      <c r="CD137" s="557"/>
      <c r="CE137" s="194"/>
      <c r="CN137" s="194"/>
      <c r="CO137" s="572"/>
      <c r="CP137" s="572"/>
    </row>
    <row r="138" customFormat="false" ht="15" hidden="false" customHeight="true" outlineLevel="0" collapsed="false">
      <c r="AO138" s="1256"/>
      <c r="AP138" s="1257"/>
      <c r="BI138" s="557"/>
      <c r="BR138" s="194"/>
      <c r="BS138" s="557"/>
      <c r="BT138" s="194"/>
      <c r="CB138" s="194"/>
      <c r="CC138" s="194"/>
      <c r="CD138" s="557"/>
      <c r="CE138" s="194"/>
      <c r="CN138" s="194"/>
      <c r="CO138" s="572"/>
      <c r="CP138" s="572"/>
    </row>
    <row r="139" customFormat="false" ht="15" hidden="false" customHeight="true" outlineLevel="0" collapsed="false">
      <c r="AO139" s="1112"/>
      <c r="AP139" s="1112"/>
      <c r="BI139" s="557"/>
      <c r="BS139" s="557"/>
      <c r="BT139" s="194"/>
      <c r="CC139" s="194"/>
      <c r="CD139" s="557"/>
      <c r="CE139" s="194"/>
      <c r="CO139" s="572"/>
      <c r="CP139" s="572"/>
    </row>
    <row r="140" customFormat="false" ht="15" hidden="false" customHeight="true" outlineLevel="0" collapsed="false">
      <c r="AO140" s="1256"/>
      <c r="AP140" s="1257"/>
      <c r="BI140" s="557"/>
      <c r="BS140" s="557"/>
      <c r="BT140" s="194"/>
      <c r="CC140" s="194"/>
      <c r="CD140" s="557"/>
      <c r="CE140" s="194"/>
      <c r="CO140" s="572"/>
      <c r="CP140" s="572"/>
    </row>
    <row r="141" customFormat="false" ht="15" hidden="false" customHeight="true" outlineLevel="0" collapsed="false">
      <c r="AO141" s="1179"/>
      <c r="AP141" s="1179"/>
      <c r="BI141" s="557"/>
      <c r="BS141" s="557"/>
      <c r="BT141" s="194"/>
      <c r="CC141" s="194"/>
      <c r="CD141" s="557"/>
      <c r="CE141" s="194"/>
      <c r="CO141" s="572"/>
      <c r="CP141" s="572"/>
    </row>
    <row r="142" customFormat="false" ht="15" hidden="false" customHeight="true" outlineLevel="0" collapsed="false">
      <c r="AO142" s="194"/>
      <c r="AP142" s="194"/>
      <c r="BI142" s="194"/>
      <c r="BS142" s="557"/>
      <c r="BT142" s="194"/>
      <c r="CC142" s="194"/>
      <c r="CD142" s="557"/>
      <c r="CO142" s="572"/>
      <c r="CP142" s="194"/>
    </row>
    <row r="143" customFormat="false" ht="15" hidden="false" customHeight="true" outlineLevel="0" collapsed="false">
      <c r="AO143" s="638"/>
      <c r="AP143" s="638"/>
      <c r="BI143" s="194"/>
      <c r="BS143" s="557"/>
      <c r="BT143" s="194"/>
      <c r="CC143" s="194"/>
      <c r="CD143" s="557"/>
      <c r="CO143" s="572"/>
      <c r="CP143" s="194"/>
    </row>
    <row r="144" customFormat="false" ht="15" hidden="false" customHeight="true" outlineLevel="0" collapsed="false">
      <c r="AO144" s="1256"/>
      <c r="AP144" s="1257"/>
      <c r="BI144" s="194"/>
      <c r="BS144" s="557"/>
      <c r="BT144" s="194"/>
      <c r="CC144" s="194"/>
      <c r="CD144" s="557"/>
      <c r="CO144" s="572"/>
      <c r="CP144" s="194"/>
    </row>
    <row r="145" customFormat="false" ht="15" hidden="false" customHeight="true" outlineLevel="0" collapsed="false">
      <c r="AO145" s="1179"/>
      <c r="AP145" s="1179"/>
      <c r="BI145" s="194"/>
      <c r="BS145" s="194"/>
      <c r="BT145" s="194"/>
      <c r="CC145" s="194"/>
      <c r="CD145" s="194"/>
      <c r="CO145" s="194"/>
      <c r="CP145" s="194"/>
    </row>
    <row r="146" customFormat="false" ht="15" hidden="false" customHeight="true" outlineLevel="0" collapsed="false">
      <c r="BI146" s="194"/>
      <c r="BS146" s="194"/>
      <c r="BT146" s="194"/>
      <c r="CC146" s="194"/>
      <c r="CD146" s="194"/>
      <c r="CO146" s="194"/>
      <c r="CP146" s="194"/>
    </row>
    <row r="147" customFormat="false" ht="15" hidden="false" customHeight="true" outlineLevel="0" collapsed="false">
      <c r="BI147" s="194"/>
      <c r="BS147" s="194"/>
      <c r="BT147" s="194"/>
      <c r="CC147" s="194"/>
      <c r="CD147" s="194"/>
      <c r="CO147" s="194"/>
      <c r="CP147" s="194"/>
    </row>
    <row r="148" customFormat="false" ht="15" hidden="false" customHeight="true" outlineLevel="0" collapsed="false">
      <c r="BI148" s="194"/>
      <c r="BS148" s="194"/>
      <c r="BT148" s="194"/>
      <c r="CC148" s="194"/>
      <c r="CD148" s="194"/>
      <c r="CO148" s="194"/>
      <c r="CP148" s="194"/>
    </row>
    <row r="149" customFormat="false" ht="15" hidden="false" customHeight="true" outlineLevel="0" collapsed="false">
      <c r="BI149" s="194"/>
      <c r="BS149" s="194"/>
      <c r="CC149" s="194"/>
      <c r="CD149" s="194"/>
      <c r="CO149" s="194"/>
      <c r="CP149" s="194"/>
    </row>
    <row r="150" customFormat="false" ht="15" hidden="false" customHeight="true" outlineLevel="0" collapsed="false">
      <c r="BI150" s="194"/>
      <c r="BS150" s="194"/>
      <c r="CD150" s="194"/>
      <c r="CO150" s="194"/>
      <c r="CP150" s="194"/>
    </row>
    <row r="151" customFormat="false" ht="15" hidden="false" customHeight="true" outlineLevel="0" collapsed="false">
      <c r="BI151" s="194"/>
      <c r="BS151" s="194"/>
      <c r="CD151" s="194"/>
      <c r="CO151" s="194"/>
      <c r="CP151" s="194"/>
    </row>
    <row r="152" customFormat="false" ht="15" hidden="false" customHeight="true" outlineLevel="0" collapsed="false">
      <c r="BI152" s="194"/>
      <c r="BS152" s="194"/>
      <c r="CD152" s="194"/>
      <c r="CO152" s="194"/>
      <c r="CP152" s="194"/>
    </row>
    <row r="153" customFormat="false" ht="15" hidden="false" customHeight="true" outlineLevel="0" collapsed="false">
      <c r="BI153" s="194"/>
      <c r="BS153" s="194"/>
      <c r="CD153" s="194"/>
      <c r="CO153" s="194"/>
      <c r="CP153" s="194"/>
    </row>
    <row r="154" customFormat="false" ht="15" hidden="false" customHeight="true" outlineLevel="0" collapsed="false">
      <c r="BI154" s="194"/>
      <c r="BS154" s="194"/>
      <c r="CD154" s="194"/>
      <c r="CO154" s="194"/>
      <c r="CP154" s="194"/>
    </row>
    <row r="155" customFormat="false" ht="15" hidden="false" customHeight="true" outlineLevel="0" collapsed="false">
      <c r="BS155" s="194"/>
      <c r="CD155" s="194"/>
      <c r="CO155" s="194"/>
      <c r="CP155" s="194"/>
    </row>
    <row r="156" customFormat="false" ht="15" hidden="false" customHeight="true" outlineLevel="0" collapsed="false">
      <c r="BS156" s="194"/>
      <c r="CD156" s="194"/>
      <c r="CO156" s="194"/>
      <c r="CP156" s="194"/>
    </row>
    <row r="157" customFormat="false" ht="15" hidden="false" customHeight="true" outlineLevel="0" collapsed="false">
      <c r="BS157" s="194"/>
      <c r="CD157" s="194"/>
      <c r="CO157" s="194"/>
    </row>
    <row r="158" customFormat="false" ht="15" hidden="false" customHeight="true" outlineLevel="0" collapsed="false">
      <c r="BS158" s="194"/>
      <c r="CD158" s="194"/>
      <c r="CO158" s="194"/>
    </row>
    <row r="159" customFormat="false" ht="15" hidden="false" customHeight="true" outlineLevel="0" collapsed="false">
      <c r="BS159" s="194"/>
      <c r="CD159" s="194"/>
      <c r="CO159" s="194"/>
    </row>
  </sheetData>
  <mergeCells count="103">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3:A11"/>
    <mergeCell ref="A12:A18"/>
    <mergeCell ref="A19:A41"/>
    <mergeCell ref="A42:A53"/>
    <mergeCell ref="U56:V56"/>
    <mergeCell ref="AO56:AP56"/>
    <mergeCell ref="I57:J57"/>
    <mergeCell ref="M57:M58"/>
    <mergeCell ref="N57:N58"/>
    <mergeCell ref="AF57:AF59"/>
    <mergeCell ref="M59:M60"/>
    <mergeCell ref="N59:N60"/>
    <mergeCell ref="M61:M62"/>
    <mergeCell ref="N61:N62"/>
    <mergeCell ref="L63:L64"/>
    <mergeCell ref="M63:M64"/>
    <mergeCell ref="N63:N64"/>
    <mergeCell ref="S63:S64"/>
    <mergeCell ref="AF64:AF66"/>
    <mergeCell ref="BI70:BK70"/>
  </mergeCells>
  <dataValidations count="1">
    <dataValidation allowBlank="true" errorStyle="stop" operator="between" showDropDown="false" showErrorMessage="true" showInputMessage="true" sqref="BR3:BR5 CC3:CC24 CN3:CN13 CY3:CY13 K4:K53" type="list">
      <formula1>#ref!</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C990BE30-A110-498E-9C70-90E47555258A}">
            <xm:f>"مصعدة"</xm:f>
            <x14:dxf>
              <font>
                <color rgb="FF9C6500"/>
              </font>
              <fill>
                <patternFill>
                  <bgColor rgb="FFFFEB9C"/>
                </patternFill>
              </fill>
            </x14:dxf>
          </x14:cfRule>
          <x14:cfRule type="cellIs" priority="3" operator="equal" id="{6C30E685-44B5-4061-AF35-254EC9E9F8DE}">
            <xm:f>"24 Hours"</xm:f>
            <x14:dxf>
              <fill>
                <patternFill>
                  <bgColor rgb="FF00B050"/>
                </patternFill>
              </fill>
            </x14:dxf>
          </x14:cfRule>
          <x14:cfRule type="cellIs" priority="4" operator="equal" id="{EBFE4E3E-F0D1-4B3D-B2A4-DEE3F7261A70}">
            <xm:f>"48 Hours"</xm:f>
            <x14:dxf>
              <fill>
                <patternFill>
                  <bgColor rgb="FF0070C0"/>
                </patternFill>
              </fill>
            </x14:dxf>
          </x14:cfRule>
          <x14:cfRule type="cellIs" priority="5" operator="equal" id="{44911550-EBEA-4DE5-A415-118F339D9668}">
            <xm:f>"72 Hours"</xm:f>
            <x14:dxf>
              <fill>
                <patternFill>
                  <bgColor rgb="FF00B0F0"/>
                </patternFill>
              </fill>
            </x14:dxf>
          </x14:cfRule>
          <x14:cfRule type="cellIs" priority="6" operator="equal" id="{DC69F213-1E16-4ACB-B879-45D7F7FD3239}">
            <xm:f>"More than 72 Hours"</xm:f>
            <x14:dxf>
              <fill>
                <patternFill>
                  <bgColor rgb="FFFF0000"/>
                </patternFill>
              </fill>
            </x14:dxf>
          </x14:cfRule>
          <xm:sqref>K3:K53</xm:sqref>
        </x14:conditionalFormatting>
        <x14:conditionalFormatting xmlns:xm="http://schemas.microsoft.com/office/excel/2006/main">
          <x14:cfRule type="cellIs" priority="7" operator="equal" id="{64C9D03B-9D72-45B6-935D-7EDEDFBCA928}">
            <xm:f>"Dissatisfied"</xm:f>
            <x14:dxf>
              <font>
                <color rgb="FF9C5700"/>
              </font>
              <fill>
                <patternFill>
                  <bgColor rgb="FFFFEB9C"/>
                </patternFill>
              </fill>
            </x14:dxf>
          </x14:cfRule>
          <x14:cfRule type="cellIs" priority="8" operator="equal" id="{F49C8C3B-7A32-473E-B2BE-F16AC4FB1F95}">
            <xm:f>"Neutral"</xm:f>
            <x14:dxf>
              <fill>
                <patternFill>
                  <bgColor theme="4" tint="0.7999"/>
                </patternFill>
              </fill>
            </x14:dxf>
          </x14:cfRule>
          <x14:cfRule type="cellIs" priority="9" operator="equal" id="{88D0AB41-A94A-4595-B7F7-B0202B5E69BD}">
            <xm:f>"Satisfied"</xm:f>
            <x14:dxf>
              <font>
                <color rgb="FF9C5700"/>
              </font>
              <fill>
                <patternFill>
                  <bgColor rgb="FFFFEB9C"/>
                </patternFill>
              </fill>
            </x14:dxf>
          </x14:cfRule>
          <xm:sqref>BI84</xm:sqref>
        </x14:conditionalFormatting>
        <x14:conditionalFormatting xmlns:xm="http://schemas.microsoft.com/office/excel/2006/main">
          <x14:cfRule type="cellIs" priority="10" operator="equal" id="{A7274CE8-8A9D-4DE1-BAF0-EFAB1C6658D5}">
            <xm:f>"مصعدة"</xm:f>
            <x14:dxf>
              <fill>
                <patternFill>
                  <bgColor theme="4" tint="0.7999"/>
                </patternFill>
              </fill>
            </x14:dxf>
          </x14:cfRule>
          <x14:cfRule type="cellIs" priority="11" operator="equal" id="{9AFA2A8F-C7BA-462B-B500-D646EF2FA295}">
            <xm:f>"24 Hours"</xm:f>
            <x14:dxf>
              <font>
                <color rgb="FF9C5700"/>
              </font>
              <fill>
                <patternFill>
                  <bgColor rgb="FFFFEB9C"/>
                </patternFill>
              </fill>
            </x14:dxf>
          </x14:cfRule>
          <x14:cfRule type="cellIs" priority="12" operator="equal" id="{AB3048DC-5590-4561-94AB-9B50819F93AD}">
            <xm:f>"48 Hours"</xm:f>
            <x14:dxf>
              <fill>
                <patternFill>
                  <bgColor theme="4" tint="0.7999"/>
                </patternFill>
              </fill>
            </x14:dxf>
          </x14:cfRule>
          <x14:cfRule type="cellIs" priority="13" operator="equal" id="{ADEDA11B-4150-4FBF-8C29-AEF6FD64E944}">
            <xm:f>"72 Hours"</xm:f>
            <x14:dxf>
              <font>
                <color rgb="FF9C5700"/>
              </font>
              <fill>
                <patternFill>
                  <bgColor rgb="FFFFEB9C"/>
                </patternFill>
              </fill>
            </x14:dxf>
          </x14:cfRule>
          <x14:cfRule type="cellIs" priority="14" operator="equal" id="{E2AEB314-345D-40FB-96D1-1156284E5E37}">
            <xm:f>"More than 72 Hours"</xm:f>
            <x14:dxf>
              <fill>
                <patternFill>
                  <bgColor theme="4" tint="0.7999"/>
                </patternFill>
              </fill>
            </x14:dxf>
          </x14:cfRule>
          <xm:sqref>BR3:BR5</xm:sqref>
        </x14:conditionalFormatting>
        <x14:conditionalFormatting xmlns:xm="http://schemas.microsoft.com/office/excel/2006/main">
          <x14:cfRule type="cellIs" priority="15" operator="equal" id="{23333075-3444-4728-83E8-95A9F51FCBAB}">
            <xm:f>"مصعدة"</xm:f>
            <x14:dxf>
              <font>
                <color rgb="FF9C5700"/>
              </font>
              <fill>
                <patternFill>
                  <bgColor rgb="FFFFEB9C"/>
                </patternFill>
              </fill>
            </x14:dxf>
          </x14:cfRule>
          <x14:cfRule type="cellIs" priority="16" operator="equal" id="{1E684EC1-D4DB-459F-B4F0-B096B377AC57}">
            <xm:f>"24 Hours"</xm:f>
            <x14:dxf>
              <fill>
                <patternFill>
                  <bgColor theme="4" tint="0.7999"/>
                </patternFill>
              </fill>
            </x14:dxf>
          </x14:cfRule>
          <x14:cfRule type="cellIs" priority="17" operator="equal" id="{DA2048E0-2091-41E6-8EED-1038D5E74F88}">
            <xm:f>"48 Hours"</xm:f>
            <x14:dxf>
              <font>
                <color rgb="FF9C5700"/>
              </font>
              <fill>
                <patternFill>
                  <bgColor rgb="FFFFEB9C"/>
                </patternFill>
              </fill>
            </x14:dxf>
          </x14:cfRule>
          <x14:cfRule type="cellIs" priority="18" operator="equal" id="{AD6CD09A-B5C0-4DA8-9D76-CC8962EB9469}">
            <xm:f>"72 Hours"</xm:f>
            <x14:dxf>
              <fill>
                <patternFill>
                  <bgColor theme="4" tint="0.7999"/>
                </patternFill>
              </fill>
            </x14:dxf>
          </x14:cfRule>
          <x14:cfRule type="cellIs" priority="19" operator="equal" id="{33B78177-2E43-4747-ABB2-27D49F3F2521}">
            <xm:f>"More than 72 Hours"</xm:f>
            <x14:dxf>
              <font>
                <color rgb="FF9C5700"/>
              </font>
              <fill>
                <patternFill>
                  <bgColor rgb="FFFFEB9C"/>
                </patternFill>
              </fill>
            </x14:dxf>
          </x14:cfRule>
          <xm:sqref>CC3:CC24</xm:sqref>
        </x14:conditionalFormatting>
        <x14:conditionalFormatting xmlns:xm="http://schemas.microsoft.com/office/excel/2006/main">
          <x14:cfRule type="cellIs" priority="20" operator="equal" id="{D1CAF867-1FDE-4CE0-ADFD-5D65482CB5C5}">
            <xm:f>"مصعدة"</xm:f>
            <x14:dxf>
              <fill>
                <patternFill>
                  <bgColor theme="4" tint="0.7999"/>
                </patternFill>
              </fill>
            </x14:dxf>
          </x14:cfRule>
          <x14:cfRule type="cellIs" priority="21" operator="equal" id="{92A6B362-C767-4124-A3E3-65853F9250C4}">
            <xm:f>"24 Hours"</xm:f>
            <x14:dxf>
              <font>
                <color rgb="FF9C6500"/>
              </font>
              <fill>
                <patternFill>
                  <bgColor rgb="FFFFEB9C"/>
                </patternFill>
              </fill>
            </x14:dxf>
          </x14:cfRule>
          <x14:cfRule type="cellIs" priority="22" operator="equal" id="{B54B8422-1CEE-42C5-B5C7-F5B3F02120BC}">
            <xm:f>"48 Hours"</xm:f>
            <x14:dxf>
              <fill>
                <patternFill>
                  <bgColor rgb="FF00B050"/>
                </patternFill>
              </fill>
            </x14:dxf>
          </x14:cfRule>
          <x14:cfRule type="cellIs" priority="23" operator="equal" id="{D27F6C89-26AE-4E36-9E9B-97EF2058D956}">
            <xm:f>"72 Hours"</xm:f>
            <x14:dxf>
              <fill>
                <patternFill>
                  <bgColor rgb="FF0070C0"/>
                </patternFill>
              </fill>
            </x14:dxf>
          </x14:cfRule>
          <x14:cfRule type="cellIs" priority="24" operator="equal" id="{77C79AD5-1AFE-49E4-9F70-5AC8B09134A6}">
            <xm:f>"More than 72 Hours"</xm:f>
            <x14:dxf>
              <fill>
                <patternFill>
                  <bgColor rgb="FF00B0F0"/>
                </patternFill>
              </fill>
            </x14:dxf>
          </x14:cfRule>
          <xm:sqref>CN3:CN13</xm:sqref>
        </x14:conditionalFormatting>
        <x14:conditionalFormatting xmlns:xm="http://schemas.microsoft.com/office/excel/2006/main">
          <x14:cfRule type="cellIs" priority="25" operator="equal" id="{FEF6747F-80D5-4564-92C9-4AF04B9AC5DE}">
            <xm:f>"More than 72 hours"</xm:f>
            <x14:dxf>
              <fill>
                <patternFill>
                  <bgColor rgb="FFFF0000"/>
                </patternFill>
              </fill>
            </x14:dxf>
          </x14:cfRule>
          <x14:cfRule type="cellIs" priority="26" operator="equal" id="{57CCB9E5-BB43-4AC8-9B58-53BA24C29882}">
            <xm:f>"72 Hours"</xm:f>
            <x14:dxf>
              <fill>
                <patternFill>
                  <bgColor rgb="FFFFEB9C"/>
                </patternFill>
              </fill>
            </x14:dxf>
          </x14:cfRule>
          <x14:cfRule type="cellIs" priority="27" operator="equal" id="{9AE0DEBA-E266-4C4E-B34D-A61742AA49CB}">
            <xm:f>"48 Hours"</xm:f>
            <x14:dxf>
              <fill>
                <patternFill>
                  <bgColor rgb="FF00B050"/>
                </patternFill>
              </fill>
            </x14:dxf>
          </x14:cfRule>
          <x14:cfRule type="cellIs" priority="28" operator="equal" id="{3C9033B4-7B93-4BAE-8E17-FE893DBDDB7D}">
            <xm:f>"24 Hours"</xm:f>
            <x14:dxf>
              <fill>
                <patternFill>
                  <bgColor rgb="FF0070C0"/>
                </patternFill>
              </fill>
            </x14:dxf>
          </x14:cfRule>
          <xm:sqref>CN25:CN26</xm:sqref>
        </x14:conditionalFormatting>
        <x14:conditionalFormatting xmlns:xm="http://schemas.microsoft.com/office/excel/2006/main">
          <x14:cfRule type="cellIs" priority="29" operator="equal" id="{7D84BE8F-3C30-4A97-BBA1-7FD9F243C0CB}">
            <xm:f>"مصعدة"</xm:f>
            <x14:dxf>
              <fill>
                <patternFill>
                  <bgColor rgb="FF00B0F0"/>
                </patternFill>
              </fill>
            </x14:dxf>
          </x14:cfRule>
          <x14:cfRule type="cellIs" priority="30" operator="equal" id="{CF5DD560-AE73-4069-92B2-7BB65C903AE4}">
            <xm:f>"24 Hours"</xm:f>
            <x14:dxf>
              <fill>
                <patternFill>
                  <bgColor rgb="FFFF0000"/>
                </patternFill>
              </fill>
            </x14:dxf>
          </x14:cfRule>
          <x14:cfRule type="cellIs" priority="31" operator="equal" id="{57D380EB-68EF-41CC-A28C-CEF2F55D457B}">
            <xm:f>"48 Hours"</xm:f>
            <x14:dxf>
              <font>
                <color rgb="FF9C6500"/>
              </font>
              <fill>
                <patternFill>
                  <bgColor rgb="FFFFEB9C"/>
                </patternFill>
              </fill>
            </x14:dxf>
          </x14:cfRule>
          <x14:cfRule type="cellIs" priority="32" operator="equal" id="{C34CA08D-7EEB-40AC-BCFF-B073B1C7A05C}">
            <xm:f>"72 Hours"</xm:f>
            <x14:dxf>
              <fill>
                <patternFill>
                  <bgColor rgb="FF00B050"/>
                </patternFill>
              </fill>
            </x14:dxf>
          </x14:cfRule>
          <x14:cfRule type="cellIs" priority="33" operator="equal" id="{A61A1229-28C0-46EA-9539-704CED1110C3}">
            <xm:f>"More than 72 Hours"</xm:f>
            <x14:dxf>
              <fill>
                <patternFill>
                  <bgColor rgb="FF0070C0"/>
                </patternFill>
              </fill>
            </x14:dxf>
          </x14:cfRule>
          <xm:sqref>CY3:CY13</xm:sqref>
        </x14:conditionalFormatting>
        <x14:conditionalFormatting xmlns:xm="http://schemas.microsoft.com/office/excel/2006/main">
          <x14:cfRule type="cellIs" priority="34" operator="equal" id="{67B8B0B0-9D92-49DA-8096-F0CD69AEA4B0}">
            <xm:f>"More than 72 hours"</xm:f>
            <x14:dxf>
              <fill>
                <patternFill>
                  <bgColor rgb="FF00B0F0"/>
                </patternFill>
              </fill>
            </x14:dxf>
          </x14:cfRule>
          <x14:cfRule type="cellIs" priority="35" operator="equal" id="{D11240D8-7CA0-49CE-8B78-EFC8AA93B23B}">
            <xm:f>"72 Hours"</xm:f>
            <x14:dxf>
              <fill>
                <patternFill>
                  <bgColor rgb="FFFF0000"/>
                </patternFill>
              </fill>
            </x14:dxf>
          </x14:cfRule>
          <x14:cfRule type="cellIs" priority="36" operator="equal" id="{20B6A817-13F0-495A-8BF4-6C18B8C15EA0}">
            <xm:f>"48 Hours"</xm:f>
            <x14:dxf>
              <font>
                <color rgb="FF9C6500"/>
              </font>
              <fill>
                <patternFill>
                  <bgColor rgb="FFFFEB9C"/>
                </patternFill>
              </fill>
            </x14:dxf>
          </x14:cfRule>
          <x14:cfRule type="cellIs" priority="37" operator="equal" id="{FF45D157-6B47-49D4-B48C-805D36D996B7}">
            <xm:f>"24 Hours"</xm:f>
            <x14:dxf>
              <fill>
                <patternFill>
                  <bgColor rgb="FF00B050"/>
                </patternFill>
              </fill>
            </x14:dxf>
          </x14:cfRule>
          <xm:sqref>CY24:CY26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8"/>
  <sheetViews>
    <sheetView showFormulas="false" showGridLines="true" showRowColHeaders="true" showZeros="true" rightToLeft="false" tabSelected="false" showOutlineSymbols="true" defaultGridColor="true" view="normal" topLeftCell="A1" colorId="64" zoomScale="100" zoomScaleNormal="100" zoomScalePageLayoutView="60" workbookViewId="0">
      <selection pane="topLeft" activeCell="A1" activeCellId="0" sqref="A1"/>
    </sheetView>
  </sheetViews>
  <sheetFormatPr defaultColWidth="10.16015625" defaultRowHeight="12.8" zeroHeight="false" outlineLevelRow="0" outlineLevelCol="0"/>
  <sheetData>
    <row r="1" customFormat="false" ht="13.8" hidden="false" customHeight="false" outlineLevel="0" collapsed="false">
      <c r="A1" s="0" t="s">
        <v>10</v>
      </c>
    </row>
    <row r="2" customFormat="false" ht="13.8" hidden="false" customHeight="false" outlineLevel="0" collapsed="false">
      <c r="A2" s="0" t="s">
        <v>52</v>
      </c>
    </row>
    <row r="3" customFormat="false" ht="13.8" hidden="false" customHeight="false" outlineLevel="0" collapsed="false">
      <c r="A3" s="0" t="s">
        <v>71</v>
      </c>
    </row>
    <row r="4" customFormat="false" ht="13.8" hidden="false" customHeight="false" outlineLevel="0" collapsed="false">
      <c r="A4" s="0" t="s">
        <v>52</v>
      </c>
    </row>
    <row r="5" customFormat="false" ht="13.8" hidden="false" customHeight="false" outlineLevel="0" collapsed="false">
      <c r="A5" s="0" t="s">
        <v>52</v>
      </c>
    </row>
    <row r="6" customFormat="false" ht="13.8" hidden="false" customHeight="false" outlineLevel="0" collapsed="false">
      <c r="A6" s="0" t="s">
        <v>48</v>
      </c>
    </row>
    <row r="7" customFormat="false" ht="13.8" hidden="false" customHeight="false" outlineLevel="0" collapsed="false">
      <c r="A7" s="0" t="s">
        <v>48</v>
      </c>
    </row>
    <row r="8" customFormat="false" ht="13.8" hidden="false" customHeight="false" outlineLevel="0" collapsed="false">
      <c r="A8" s="0" t="s">
        <v>48</v>
      </c>
    </row>
    <row r="9" customFormat="false" ht="13.8" hidden="false" customHeight="false" outlineLevel="0" collapsed="false">
      <c r="A9" s="0" t="s">
        <v>71</v>
      </c>
    </row>
    <row r="10" customFormat="false" ht="13.8" hidden="false" customHeight="false" outlineLevel="0" collapsed="false">
      <c r="A10" s="0" t="s">
        <v>52</v>
      </c>
    </row>
    <row r="11" customFormat="false" ht="13.8" hidden="false" customHeight="false" outlineLevel="0" collapsed="false">
      <c r="A11" s="0" t="s">
        <v>52</v>
      </c>
    </row>
    <row r="12" customFormat="false" ht="13.8" hidden="false" customHeight="false" outlineLevel="0" collapsed="false">
      <c r="A12" s="0" t="s">
        <v>71</v>
      </c>
    </row>
    <row r="13" customFormat="false" ht="13.8" hidden="false" customHeight="false" outlineLevel="0" collapsed="false">
      <c r="A13" s="0" t="s">
        <v>71</v>
      </c>
    </row>
    <row r="14" customFormat="false" ht="13.8" hidden="false" customHeight="false" outlineLevel="0" collapsed="false">
      <c r="A14" s="0" t="s">
        <v>48</v>
      </c>
    </row>
    <row r="15" customFormat="false" ht="13.8" hidden="false" customHeight="false" outlineLevel="0" collapsed="false">
      <c r="A15" s="0" t="s">
        <v>52</v>
      </c>
    </row>
    <row r="16" customFormat="false" ht="13.8" hidden="false" customHeight="false" outlineLevel="0" collapsed="false">
      <c r="A16" s="0" t="s">
        <v>52</v>
      </c>
    </row>
    <row r="17" customFormat="false" ht="13.8" hidden="false" customHeight="false" outlineLevel="0" collapsed="false">
      <c r="A17" s="0" t="s">
        <v>67</v>
      </c>
    </row>
    <row r="18" customFormat="false" ht="13.8" hidden="false" customHeight="false" outlineLevel="0" collapsed="false">
      <c r="A18" s="0" t="s">
        <v>71</v>
      </c>
    </row>
    <row r="19" customFormat="false" ht="13.8" hidden="false" customHeight="false" outlineLevel="0" collapsed="false">
      <c r="A19" s="0" t="s">
        <v>48</v>
      </c>
    </row>
    <row r="20" customFormat="false" ht="13.8" hidden="false" customHeight="false" outlineLevel="0" collapsed="false">
      <c r="A20" s="0" t="s">
        <v>71</v>
      </c>
    </row>
    <row r="21" customFormat="false" ht="13.8" hidden="false" customHeight="false" outlineLevel="0" collapsed="false">
      <c r="A21" s="0" t="s">
        <v>71</v>
      </c>
    </row>
    <row r="22" customFormat="false" ht="13.8" hidden="false" customHeight="false" outlineLevel="0" collapsed="false">
      <c r="A22" s="0" t="s">
        <v>52</v>
      </c>
    </row>
    <row r="23" customFormat="false" ht="13.8" hidden="false" customHeight="false" outlineLevel="0" collapsed="false">
      <c r="A23" s="0" t="s">
        <v>67</v>
      </c>
    </row>
    <row r="24" customFormat="false" ht="13.8" hidden="false" customHeight="false" outlineLevel="0" collapsed="false">
      <c r="A24" s="0" t="s">
        <v>67</v>
      </c>
    </row>
    <row r="25" customFormat="false" ht="13.8" hidden="false" customHeight="false" outlineLevel="0" collapsed="false">
      <c r="A25" s="0" t="s">
        <v>48</v>
      </c>
    </row>
    <row r="26" customFormat="false" ht="13.8" hidden="false" customHeight="false" outlineLevel="0" collapsed="false">
      <c r="A26" s="0" t="s">
        <v>71</v>
      </c>
    </row>
    <row r="27" customFormat="false" ht="13.8" hidden="false" customHeight="false" outlineLevel="0" collapsed="false">
      <c r="A27" s="0" t="s">
        <v>71</v>
      </c>
    </row>
    <row r="28" customFormat="false" ht="13.8" hidden="false" customHeight="false" outlineLevel="0" collapsed="false">
      <c r="A28" s="0" t="s">
        <v>71</v>
      </c>
    </row>
    <row r="29" customFormat="false" ht="13.8" hidden="false" customHeight="false" outlineLevel="0" collapsed="false">
      <c r="A29" s="0" t="s">
        <v>71</v>
      </c>
    </row>
    <row r="30" customFormat="false" ht="13.8" hidden="false" customHeight="false" outlineLevel="0" collapsed="false">
      <c r="A30" s="0" t="s">
        <v>67</v>
      </c>
    </row>
    <row r="31" customFormat="false" ht="13.8" hidden="false" customHeight="false" outlineLevel="0" collapsed="false">
      <c r="A31" s="0" t="s">
        <v>71</v>
      </c>
    </row>
    <row r="32" customFormat="false" ht="13.8" hidden="false" customHeight="false" outlineLevel="0" collapsed="false">
      <c r="A32" s="0" t="s">
        <v>48</v>
      </c>
    </row>
    <row r="33" customFormat="false" ht="13.8" hidden="false" customHeight="false" outlineLevel="0" collapsed="false">
      <c r="A33" s="0" t="s">
        <v>52</v>
      </c>
    </row>
    <row r="34" customFormat="false" ht="13.8" hidden="false" customHeight="false" outlineLevel="0" collapsed="false">
      <c r="A34" s="0" t="s">
        <v>52</v>
      </c>
    </row>
    <row r="35" customFormat="false" ht="13.8" hidden="false" customHeight="false" outlineLevel="0" collapsed="false">
      <c r="A35" s="0" t="s">
        <v>71</v>
      </c>
    </row>
    <row r="36" customFormat="false" ht="13.8" hidden="false" customHeight="false" outlineLevel="0" collapsed="false">
      <c r="A36" s="0" t="s">
        <v>71</v>
      </c>
    </row>
    <row r="37" customFormat="false" ht="13.8" hidden="false" customHeight="false" outlineLevel="0" collapsed="false">
      <c r="A37" s="0" t="s">
        <v>71</v>
      </c>
    </row>
    <row r="38" customFormat="false" ht="13.8" hidden="false" customHeight="false" outlineLevel="0" collapsed="false">
      <c r="A38" s="0" t="s">
        <v>71</v>
      </c>
    </row>
    <row r="39" customFormat="false" ht="13.8" hidden="false" customHeight="false" outlineLevel="0" collapsed="false">
      <c r="A39" s="0" t="s">
        <v>71</v>
      </c>
    </row>
    <row r="40" customFormat="false" ht="13.8" hidden="false" customHeight="false" outlineLevel="0" collapsed="false">
      <c r="A40" s="0" t="s">
        <v>48</v>
      </c>
    </row>
    <row r="41" customFormat="false" ht="13.8" hidden="false" customHeight="false" outlineLevel="0" collapsed="false">
      <c r="A41" s="0" t="s">
        <v>52</v>
      </c>
    </row>
    <row r="42" customFormat="false" ht="13.8" hidden="false" customHeight="false" outlineLevel="0" collapsed="false">
      <c r="A42" s="0" t="s">
        <v>71</v>
      </c>
    </row>
    <row r="43" customFormat="false" ht="13.8" hidden="false" customHeight="false" outlineLevel="0" collapsed="false">
      <c r="A43" s="0" t="s">
        <v>71</v>
      </c>
    </row>
    <row r="44" customFormat="false" ht="13.8" hidden="false" customHeight="false" outlineLevel="0" collapsed="false">
      <c r="A44" s="0" t="s">
        <v>71</v>
      </c>
    </row>
    <row r="45" customFormat="false" ht="13.8" hidden="false" customHeight="false" outlineLevel="0" collapsed="false">
      <c r="A45" s="0" t="s">
        <v>48</v>
      </c>
    </row>
    <row r="46" customFormat="false" ht="13.8" hidden="false" customHeight="false" outlineLevel="0" collapsed="false">
      <c r="A46" s="0" t="s">
        <v>71</v>
      </c>
    </row>
    <row r="47" customFormat="false" ht="13.8" hidden="false" customHeight="false" outlineLevel="0" collapsed="false">
      <c r="A47" s="0" t="s">
        <v>48</v>
      </c>
    </row>
    <row r="48" customFormat="false" ht="13.8" hidden="false" customHeight="false" outlineLevel="0" collapsed="false">
      <c r="A48" s="0" t="s">
        <v>71</v>
      </c>
    </row>
    <row r="49" customFormat="false" ht="13.8" hidden="false" customHeight="false" outlineLevel="0" collapsed="false">
      <c r="A49" s="0" t="s">
        <v>71</v>
      </c>
    </row>
    <row r="50" customFormat="false" ht="13.8" hidden="false" customHeight="false" outlineLevel="0" collapsed="false">
      <c r="A50" s="0" t="s">
        <v>71</v>
      </c>
    </row>
    <row r="51" customFormat="false" ht="13.8" hidden="false" customHeight="false" outlineLevel="0" collapsed="false">
      <c r="A51" s="0" t="s">
        <v>67</v>
      </c>
    </row>
    <row r="52" customFormat="false" ht="13.8" hidden="false" customHeight="false" outlineLevel="0" collapsed="false">
      <c r="A52" s="0" t="s">
        <v>71</v>
      </c>
    </row>
    <row r="53" customFormat="false" ht="13.8" hidden="false" customHeight="false" outlineLevel="0" collapsed="false">
      <c r="A53" s="0" t="s">
        <v>71</v>
      </c>
    </row>
    <row r="54" customFormat="false" ht="13.8" hidden="false" customHeight="false" outlineLevel="0" collapsed="false">
      <c r="A54" s="0" t="s">
        <v>48</v>
      </c>
    </row>
    <row r="55" customFormat="false" ht="13.8" hidden="false" customHeight="false" outlineLevel="0" collapsed="false">
      <c r="A55" s="0" t="s">
        <v>52</v>
      </c>
    </row>
    <row r="56" customFormat="false" ht="13.8" hidden="false" customHeight="false" outlineLevel="0" collapsed="false">
      <c r="A56" s="0" t="s">
        <v>71</v>
      </c>
    </row>
    <row r="57" customFormat="false" ht="13.8" hidden="false" customHeight="false" outlineLevel="0" collapsed="false">
      <c r="A57" s="0" t="s">
        <v>67</v>
      </c>
    </row>
    <row r="58" customFormat="false" ht="13.8" hidden="false" customHeight="false" outlineLevel="0" collapsed="false">
      <c r="A58" s="0" t="s">
        <v>52</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D206"/>
  <sheetViews>
    <sheetView showFormulas="false" showGridLines="true" showRowColHeaders="true" showZeros="true" rightToLeft="false" tabSelected="false" showOutlineSymbols="true" defaultGridColor="true" view="normal" topLeftCell="AY1" colorId="64" zoomScale="100" zoomScaleNormal="100" zoomScalePageLayoutView="100" workbookViewId="0">
      <selection pane="topLeft" activeCell="X62" activeCellId="0" sqref="X62"/>
    </sheetView>
  </sheetViews>
  <sheetFormatPr defaultColWidth="9.4296875" defaultRowHeight="14.25" zeroHeight="false" outlineLevelRow="0" outlineLevelCol="0"/>
  <cols>
    <col collapsed="false" customWidth="true" hidden="false" outlineLevel="0" max="1" min="1" style="321" width="6.57"/>
    <col collapsed="false" customWidth="true" hidden="false" outlineLevel="0" max="2" min="2" style="1" width="6.71"/>
    <col collapsed="false" customWidth="true" hidden="false" outlineLevel="0" max="3" min="3" style="2" width="13.29"/>
    <col collapsed="false" customWidth="true" hidden="false" outlineLevel="0" max="4" min="4" style="1" width="16.43"/>
    <col collapsed="false" customWidth="true" hidden="false" outlineLevel="0" max="5" min="5" style="1" width="19"/>
    <col collapsed="false" customWidth="true" hidden="false" outlineLevel="0" max="6" min="6" style="1" width="17.43"/>
    <col collapsed="false" customWidth="true" hidden="false" outlineLevel="0" max="7" min="7" style="1" width="20.43"/>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43"/>
    <col collapsed="false" customWidth="true" hidden="false" outlineLevel="0" max="14" min="14" style="1" width="16"/>
    <col collapsed="false" customWidth="true" hidden="false" outlineLevel="0" max="15" min="15" style="1" width="28.72"/>
    <col collapsed="false" customWidth="true" hidden="false" outlineLevel="0" max="16" min="16" style="1" width="20.43"/>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43"/>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6.86"/>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43"/>
    <col collapsed="false" customWidth="true" hidden="false" outlineLevel="0" max="38" min="38" style="1" width="11"/>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43"/>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43"/>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43"/>
    <col collapsed="false" customWidth="true" hidden="false" outlineLevel="0" max="57" min="57" style="1" width="27.15"/>
    <col collapsed="false" customWidth="true" hidden="false" outlineLevel="0" max="58" min="58" style="1" width="37.71"/>
    <col collapsed="false" customWidth="false" hidden="false" outlineLevel="0" max="60" min="59" style="1" width="9.43"/>
    <col collapsed="false" customWidth="true" hidden="false" outlineLevel="0" max="61" min="61" style="1" width="24.29"/>
    <col collapsed="false" customWidth="true" hidden="false" outlineLevel="0" max="62" min="62" style="1" width="27.15"/>
    <col collapsed="false" customWidth="true" hidden="false" outlineLevel="0" max="63" min="63" style="1" width="18.43"/>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0.29"/>
    <col collapsed="false" customWidth="true" hidden="false" outlineLevel="0" max="70" min="70" style="1" width="12.29"/>
    <col collapsed="false" customWidth="false" hidden="false" outlineLevel="0" max="71" min="71" style="1" width="9.43"/>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2.29"/>
    <col collapsed="false" customWidth="false" hidden="false" outlineLevel="0" max="82" min="82" style="1" width="9.43"/>
    <col collapsed="false" customWidth="true" hidden="false" outlineLevel="0" max="83" min="83" style="1" width="20.43"/>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2.29"/>
    <col collapsed="false" customWidth="false" hidden="false" outlineLevel="0" max="93" min="93" style="1" width="9.43"/>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43"/>
  </cols>
  <sheetData>
    <row r="1" s="22" customFormat="true" ht="36.75" hidden="false" customHeight="true" outlineLevel="0" collapsed="false">
      <c r="A1" s="322" t="s">
        <v>0</v>
      </c>
      <c r="B1" s="7" t="s">
        <v>1</v>
      </c>
      <c r="C1" s="8"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18" t="s">
        <v>30</v>
      </c>
      <c r="AW1" s="19" t="s">
        <v>31</v>
      </c>
      <c r="AX1" s="18" t="s">
        <v>32</v>
      </c>
      <c r="AY1" s="18" t="s">
        <v>33</v>
      </c>
      <c r="AZ1" s="18" t="s">
        <v>34</v>
      </c>
      <c r="BA1" s="18" t="s">
        <v>35</v>
      </c>
      <c r="BB1" s="20" t="s">
        <v>36</v>
      </c>
      <c r="BC1" s="20" t="s">
        <v>37</v>
      </c>
      <c r="BD1" s="21" t="s">
        <v>38</v>
      </c>
      <c r="BE1" s="21" t="s">
        <v>39</v>
      </c>
      <c r="BF1" s="21" t="s">
        <v>40</v>
      </c>
      <c r="BH1" s="23"/>
      <c r="BJ1" s="24"/>
      <c r="BK1" s="25"/>
      <c r="BL1" s="25"/>
      <c r="BM1" s="25"/>
      <c r="BN1" s="25"/>
      <c r="BO1" s="26" t="s">
        <v>2</v>
      </c>
      <c r="BP1" s="8" t="s">
        <v>3</v>
      </c>
      <c r="BQ1" s="8" t="s">
        <v>4</v>
      </c>
      <c r="BR1" s="8" t="s">
        <v>5</v>
      </c>
      <c r="BS1" s="8" t="s">
        <v>6</v>
      </c>
      <c r="BT1" s="8" t="s">
        <v>7</v>
      </c>
      <c r="BU1" s="8" t="s">
        <v>8</v>
      </c>
      <c r="BV1" s="8" t="s">
        <v>9</v>
      </c>
      <c r="BW1" s="27" t="s">
        <v>10</v>
      </c>
      <c r="BX1" s="28"/>
      <c r="BY1" s="26" t="s">
        <v>2</v>
      </c>
      <c r="BZ1" s="26" t="s">
        <v>3</v>
      </c>
      <c r="CA1" s="26" t="s">
        <v>4</v>
      </c>
      <c r="CB1" s="26" t="s">
        <v>5</v>
      </c>
      <c r="CC1" s="26" t="s">
        <v>6</v>
      </c>
      <c r="CD1" s="26" t="s">
        <v>7</v>
      </c>
      <c r="CE1" s="26" t="s">
        <v>8</v>
      </c>
      <c r="CF1" s="26" t="s">
        <v>9</v>
      </c>
      <c r="CG1" s="29" t="s">
        <v>10</v>
      </c>
      <c r="CH1" s="28"/>
      <c r="CI1" s="30" t="s">
        <v>2</v>
      </c>
      <c r="CJ1" s="8" t="s">
        <v>3</v>
      </c>
      <c r="CK1" s="8" t="s">
        <v>4</v>
      </c>
      <c r="CL1" s="8" t="s">
        <v>5</v>
      </c>
      <c r="CM1" s="8" t="s">
        <v>6</v>
      </c>
      <c r="CN1" s="8" t="s">
        <v>7</v>
      </c>
      <c r="CO1" s="8" t="s">
        <v>8</v>
      </c>
      <c r="CP1" s="8" t="s">
        <v>9</v>
      </c>
      <c r="CQ1" s="27" t="s">
        <v>10</v>
      </c>
      <c r="CR1" s="28"/>
      <c r="CS1" s="26" t="s">
        <v>2</v>
      </c>
      <c r="CT1" s="26" t="s">
        <v>3</v>
      </c>
      <c r="CU1" s="26" t="s">
        <v>4</v>
      </c>
      <c r="CV1" s="26" t="s">
        <v>5</v>
      </c>
      <c r="CW1" s="26" t="s">
        <v>6</v>
      </c>
      <c r="CX1" s="26" t="s">
        <v>7</v>
      </c>
      <c r="CY1" s="26" t="s">
        <v>8</v>
      </c>
      <c r="CZ1" s="26" t="s">
        <v>9</v>
      </c>
      <c r="DA1" s="29" t="s">
        <v>10</v>
      </c>
    </row>
    <row r="2" s="22" customFormat="true" ht="12.75" hidden="false" customHeight="true" outlineLevel="0" collapsed="false">
      <c r="A2" s="322"/>
      <c r="B2" s="7"/>
      <c r="C2" s="323"/>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18"/>
      <c r="AW2" s="18"/>
      <c r="AX2" s="18"/>
      <c r="AY2" s="18"/>
      <c r="AZ2" s="18"/>
      <c r="BA2" s="18"/>
      <c r="BB2" s="20"/>
      <c r="BC2" s="20"/>
      <c r="BD2" s="21"/>
      <c r="BE2" s="21"/>
      <c r="BF2" s="21"/>
      <c r="BG2" s="33"/>
      <c r="BJ2" s="24"/>
      <c r="BK2" s="25"/>
      <c r="BL2" s="25"/>
      <c r="BM2" s="25"/>
      <c r="BN2" s="25"/>
      <c r="BO2" s="34" t="n">
        <v>2171</v>
      </c>
      <c r="BP2" s="35" t="n">
        <v>30313372</v>
      </c>
      <c r="BQ2" s="35" t="s">
        <v>43</v>
      </c>
      <c r="BR2" s="35" t="s">
        <v>44</v>
      </c>
      <c r="BS2" s="35" t="s">
        <v>45</v>
      </c>
      <c r="BT2" s="35" t="s">
        <v>46</v>
      </c>
      <c r="BU2" s="36" t="n">
        <v>45327.5104166667</v>
      </c>
      <c r="BV2" s="35" t="s">
        <v>51</v>
      </c>
      <c r="BW2" s="37" t="s">
        <v>48</v>
      </c>
      <c r="BX2" s="38"/>
      <c r="BY2" s="34" t="n">
        <v>2155</v>
      </c>
      <c r="BZ2" s="35" t="n">
        <v>30175276</v>
      </c>
      <c r="CA2" s="35" t="s">
        <v>49</v>
      </c>
      <c r="CB2" s="35" t="s">
        <v>44</v>
      </c>
      <c r="CC2" s="35" t="s">
        <v>54</v>
      </c>
      <c r="CD2" s="35" t="s">
        <v>336</v>
      </c>
      <c r="CE2" s="36" t="n">
        <v>45323.4520833333</v>
      </c>
      <c r="CF2" s="35" t="s">
        <v>77</v>
      </c>
      <c r="CG2" s="37" t="s">
        <v>71</v>
      </c>
      <c r="CH2" s="38"/>
      <c r="CI2" s="34" t="n">
        <v>2183</v>
      </c>
      <c r="CJ2" s="35" t="n">
        <v>30034926</v>
      </c>
      <c r="CK2" s="35" t="s">
        <v>53</v>
      </c>
      <c r="CL2" s="35" t="s">
        <v>44</v>
      </c>
      <c r="CM2" s="35" t="s">
        <v>54</v>
      </c>
      <c r="CN2" s="35" t="s">
        <v>337</v>
      </c>
      <c r="CO2" s="36" t="n">
        <v>45332.5340277778</v>
      </c>
      <c r="CP2" s="35" t="s">
        <v>51</v>
      </c>
      <c r="CQ2" s="37" t="s">
        <v>71</v>
      </c>
      <c r="CR2" s="41"/>
      <c r="CS2" s="34" t="n">
        <v>2177</v>
      </c>
      <c r="CT2" s="35" t="n">
        <v>30157806</v>
      </c>
      <c r="CU2" s="35" t="s">
        <v>56</v>
      </c>
      <c r="CV2" s="35" t="s">
        <v>44</v>
      </c>
      <c r="CW2" s="35" t="s">
        <v>54</v>
      </c>
      <c r="CX2" s="35" t="s">
        <v>87</v>
      </c>
      <c r="CY2" s="36" t="n">
        <v>45328.7701388889</v>
      </c>
      <c r="CZ2" s="35" t="s">
        <v>47</v>
      </c>
      <c r="DA2" s="37" t="s">
        <v>67</v>
      </c>
    </row>
    <row r="3" customFormat="false" ht="15" hidden="false" customHeight="true" outlineLevel="0" collapsed="false">
      <c r="A3" s="324" t="n">
        <v>1</v>
      </c>
      <c r="B3" s="43" t="n">
        <v>1</v>
      </c>
      <c r="C3" s="34" t="n">
        <v>2155</v>
      </c>
      <c r="D3" s="35" t="n">
        <v>30175276</v>
      </c>
      <c r="E3" s="35" t="s">
        <v>49</v>
      </c>
      <c r="F3" s="35" t="s">
        <v>44</v>
      </c>
      <c r="G3" s="35" t="s">
        <v>54</v>
      </c>
      <c r="H3" s="35" t="s">
        <v>336</v>
      </c>
      <c r="I3" s="36" t="n">
        <v>45323.4520833333</v>
      </c>
      <c r="J3" s="35" t="s">
        <v>77</v>
      </c>
      <c r="K3" s="37" t="s">
        <v>71</v>
      </c>
      <c r="L3" s="44" t="n">
        <v>45323</v>
      </c>
      <c r="M3" s="50" t="n">
        <v>0.452083333333333</v>
      </c>
      <c r="N3" s="95" t="s">
        <v>77</v>
      </c>
      <c r="O3" s="44" t="n">
        <v>45323</v>
      </c>
      <c r="P3" s="50" t="n">
        <v>0.452083333333333</v>
      </c>
      <c r="Q3" s="47"/>
      <c r="R3" s="48"/>
      <c r="S3" s="49"/>
      <c r="T3" s="44" t="n">
        <v>45323</v>
      </c>
      <c r="U3" s="50" t="n">
        <v>0.505555555555556</v>
      </c>
      <c r="V3" s="95" t="s">
        <v>77</v>
      </c>
      <c r="W3" s="51" t="n">
        <f aca="false">(U3+T3)-(P3+O3)</f>
        <v>0.0534722222222222</v>
      </c>
      <c r="X3" s="52"/>
      <c r="Y3" s="48"/>
      <c r="Z3" s="49"/>
      <c r="AA3" s="53" t="n">
        <f aca="false">(Y3+X3)-(U3+T3)</f>
        <v>-45323.5055555556</v>
      </c>
      <c r="AB3" s="52"/>
      <c r="AC3" s="48"/>
      <c r="AD3" s="49"/>
      <c r="AE3" s="53" t="n">
        <f aca="false">(AC3+AB3)-(U3+T3)</f>
        <v>-45323.5055555556</v>
      </c>
      <c r="AF3" s="58"/>
      <c r="AG3" s="73"/>
      <c r="AH3" s="73"/>
      <c r="AI3" s="54"/>
      <c r="AJ3" s="55" t="n">
        <f aca="false">(AG3+AF3)-(U3+T3)</f>
        <v>-45323.5055555556</v>
      </c>
      <c r="AK3" s="52"/>
      <c r="AL3" s="48"/>
      <c r="AM3" s="49"/>
      <c r="AN3" s="55" t="n">
        <f aca="false">(AL3+AK3)-(U3+T3)</f>
        <v>-45323.5055555556</v>
      </c>
      <c r="AO3" s="56" t="n">
        <v>45323</v>
      </c>
      <c r="AP3" s="45" t="n">
        <v>0.886111111111111</v>
      </c>
      <c r="AQ3" s="53" t="n">
        <f aca="false">(AO3+AN3)-(Y3+X3)</f>
        <v>-0.505555555562685</v>
      </c>
      <c r="AR3" s="58" t="n">
        <v>45336</v>
      </c>
      <c r="AS3" s="45" t="n">
        <v>0.459027777777778</v>
      </c>
      <c r="AT3" s="95" t="s">
        <v>77</v>
      </c>
      <c r="AU3" s="59" t="n">
        <f aca="false">(AS3+AR3)-(U3+T3)</f>
        <v>12.9534722222222</v>
      </c>
      <c r="AV3" s="161" t="n">
        <v>4904</v>
      </c>
      <c r="AW3" s="161" t="s">
        <v>338</v>
      </c>
      <c r="AX3" s="61" t="s">
        <v>58</v>
      </c>
      <c r="AY3" s="61" t="s">
        <v>72</v>
      </c>
      <c r="AZ3" s="162" t="s">
        <v>73</v>
      </c>
      <c r="BA3" s="61" t="s">
        <v>263</v>
      </c>
      <c r="BB3" s="122" t="s">
        <v>339</v>
      </c>
      <c r="BC3" s="325" t="s">
        <v>340</v>
      </c>
      <c r="BD3" s="66"/>
      <c r="BE3" s="326" t="s">
        <v>64</v>
      </c>
      <c r="BF3" s="68"/>
      <c r="BJ3" s="69"/>
      <c r="BK3" s="70"/>
      <c r="BL3" s="70"/>
      <c r="BM3" s="70"/>
      <c r="BN3" s="70"/>
      <c r="BO3" s="34" t="n">
        <v>2174</v>
      </c>
      <c r="BP3" s="35" t="n">
        <v>30271626</v>
      </c>
      <c r="BQ3" s="35" t="s">
        <v>43</v>
      </c>
      <c r="BR3" s="35" t="s">
        <v>69</v>
      </c>
      <c r="BS3" s="35" t="s">
        <v>45</v>
      </c>
      <c r="BT3" s="35" t="s">
        <v>341</v>
      </c>
      <c r="BU3" s="36" t="n">
        <v>45327.5777777778</v>
      </c>
      <c r="BV3" s="35" t="s">
        <v>47</v>
      </c>
      <c r="BW3" s="37" t="s">
        <v>48</v>
      </c>
      <c r="BX3" s="38"/>
      <c r="BY3" s="34" t="n">
        <v>2161</v>
      </c>
      <c r="BZ3" s="35" t="n">
        <v>30304268</v>
      </c>
      <c r="CA3" s="35" t="s">
        <v>49</v>
      </c>
      <c r="CB3" s="35" t="s">
        <v>69</v>
      </c>
      <c r="CC3" s="35" t="s">
        <v>54</v>
      </c>
      <c r="CD3" s="35" t="s">
        <v>342</v>
      </c>
      <c r="CE3" s="36" t="n">
        <v>45325.8298611111</v>
      </c>
      <c r="CF3" s="35" t="s">
        <v>47</v>
      </c>
      <c r="CG3" s="37" t="s">
        <v>71</v>
      </c>
      <c r="CH3" s="38"/>
      <c r="CI3" s="34" t="n">
        <v>2188</v>
      </c>
      <c r="CJ3" s="35" t="n">
        <v>30303864</v>
      </c>
      <c r="CK3" s="35" t="s">
        <v>53</v>
      </c>
      <c r="CL3" s="35" t="s">
        <v>44</v>
      </c>
      <c r="CM3" s="35" t="s">
        <v>80</v>
      </c>
      <c r="CN3" s="35" t="s">
        <v>343</v>
      </c>
      <c r="CO3" s="36" t="n">
        <v>45333.7909722222</v>
      </c>
      <c r="CP3" s="35" t="s">
        <v>51</v>
      </c>
      <c r="CQ3" s="37" t="s">
        <v>71</v>
      </c>
      <c r="CR3" s="41"/>
      <c r="CS3" s="40" t="n">
        <v>2180</v>
      </c>
      <c r="CT3" s="35" t="n">
        <v>30105091</v>
      </c>
      <c r="CU3" s="35" t="s">
        <v>56</v>
      </c>
      <c r="CV3" s="35" t="s">
        <v>44</v>
      </c>
      <c r="CW3" s="35" t="s">
        <v>80</v>
      </c>
      <c r="CX3" s="35" t="s">
        <v>81</v>
      </c>
      <c r="CY3" s="36" t="n">
        <v>45330.8152777778</v>
      </c>
      <c r="CZ3" s="35" t="s">
        <v>47</v>
      </c>
      <c r="DA3" s="37" t="s">
        <v>52</v>
      </c>
    </row>
    <row r="4" customFormat="false" ht="15" hidden="false" customHeight="true" outlineLevel="0" collapsed="false">
      <c r="A4" s="324"/>
      <c r="B4" s="43" t="n">
        <v>2</v>
      </c>
      <c r="C4" s="34" t="n">
        <v>2161</v>
      </c>
      <c r="D4" s="35" t="n">
        <v>30304268</v>
      </c>
      <c r="E4" s="35" t="s">
        <v>49</v>
      </c>
      <c r="F4" s="35" t="s">
        <v>69</v>
      </c>
      <c r="G4" s="35" t="s">
        <v>54</v>
      </c>
      <c r="H4" s="35" t="s">
        <v>342</v>
      </c>
      <c r="I4" s="36" t="n">
        <v>45325.8298611111</v>
      </c>
      <c r="J4" s="35" t="s">
        <v>47</v>
      </c>
      <c r="K4" s="37" t="s">
        <v>71</v>
      </c>
      <c r="L4" s="58" t="n">
        <v>45325</v>
      </c>
      <c r="M4" s="50" t="n">
        <v>0.829861111111111</v>
      </c>
      <c r="N4" s="74" t="s">
        <v>47</v>
      </c>
      <c r="O4" s="58" t="n">
        <v>45325</v>
      </c>
      <c r="P4" s="50" t="n">
        <v>0.829861111111111</v>
      </c>
      <c r="Q4" s="58"/>
      <c r="R4" s="50"/>
      <c r="S4" s="73"/>
      <c r="T4" s="58" t="n">
        <v>45329</v>
      </c>
      <c r="U4" s="50" t="n">
        <v>0.60625</v>
      </c>
      <c r="V4" s="74" t="s">
        <v>47</v>
      </c>
      <c r="W4" s="51" t="n">
        <f aca="false">(U4+T4)-(P4+O4)</f>
        <v>3.77638888888889</v>
      </c>
      <c r="X4" s="58" t="n">
        <v>45330</v>
      </c>
      <c r="Y4" s="45" t="n">
        <v>0.622916666666667</v>
      </c>
      <c r="Z4" s="46" t="s">
        <v>51</v>
      </c>
      <c r="AA4" s="53" t="n">
        <f aca="false">(Y4+X4)-(U4+T4)</f>
        <v>1.01666666666667</v>
      </c>
      <c r="AB4" s="58" t="n">
        <v>45332</v>
      </c>
      <c r="AC4" s="45" t="n">
        <v>0.798611111111111</v>
      </c>
      <c r="AD4" s="327" t="s">
        <v>47</v>
      </c>
      <c r="AE4" s="53" t="n">
        <f aca="false">(AC4+AB4)-(U4+T4)</f>
        <v>3.19236111111111</v>
      </c>
      <c r="AF4" s="58"/>
      <c r="AG4" s="73"/>
      <c r="AH4" s="73"/>
      <c r="AI4" s="54"/>
      <c r="AJ4" s="55" t="n">
        <f aca="false">(AG4+AF4)-(U4+T4)</f>
        <v>-45329.60625</v>
      </c>
      <c r="AK4" s="73"/>
      <c r="AL4" s="73"/>
      <c r="AM4" s="73"/>
      <c r="AN4" s="55" t="n">
        <f aca="false">(AL4+AK4)-(U4+T4)</f>
        <v>-45329.60625</v>
      </c>
      <c r="AO4" s="56" t="n">
        <v>45333</v>
      </c>
      <c r="AP4" s="45" t="n">
        <v>0.395138888888889</v>
      </c>
      <c r="AQ4" s="53" t="n">
        <f aca="false">(AO4+AN4)-(Y4+X4)</f>
        <v>-45327.2291666667</v>
      </c>
      <c r="AR4" s="58" t="n">
        <v>45333</v>
      </c>
      <c r="AS4" s="45" t="n">
        <v>0.606944444444444</v>
      </c>
      <c r="AT4" s="74" t="s">
        <v>47</v>
      </c>
      <c r="AU4" s="59" t="n">
        <f aca="false">(AS4+AR4)-(U4+T4)</f>
        <v>4.00069444444444</v>
      </c>
      <c r="AV4" s="161" t="n">
        <v>15095</v>
      </c>
      <c r="AW4" s="161" t="s">
        <v>344</v>
      </c>
      <c r="AX4" s="61" t="s">
        <v>90</v>
      </c>
      <c r="AY4" s="328" t="s">
        <v>91</v>
      </c>
      <c r="AZ4" s="93" t="s">
        <v>195</v>
      </c>
      <c r="BA4" s="61" t="s">
        <v>107</v>
      </c>
      <c r="BB4" s="122" t="s">
        <v>345</v>
      </c>
      <c r="BC4" s="101" t="s">
        <v>346</v>
      </c>
      <c r="BD4" s="66"/>
      <c r="BE4" s="326" t="s">
        <v>64</v>
      </c>
      <c r="BF4" s="68"/>
      <c r="BJ4" s="69"/>
      <c r="BK4" s="70"/>
      <c r="BL4" s="70"/>
      <c r="BM4" s="70"/>
      <c r="BN4" s="70"/>
      <c r="BO4" s="40" t="n">
        <v>2195</v>
      </c>
      <c r="BP4" s="35" t="n">
        <v>30036213</v>
      </c>
      <c r="BQ4" s="35" t="s">
        <v>43</v>
      </c>
      <c r="BR4" s="35" t="s">
        <v>44</v>
      </c>
      <c r="BS4" s="35" t="s">
        <v>45</v>
      </c>
      <c r="BT4" s="35" t="s">
        <v>46</v>
      </c>
      <c r="BU4" s="36" t="n">
        <v>45335.7368055556</v>
      </c>
      <c r="BV4" s="35" t="s">
        <v>51</v>
      </c>
      <c r="BW4" s="37" t="s">
        <v>67</v>
      </c>
      <c r="BX4" s="38"/>
      <c r="BY4" s="39" t="n">
        <v>2172</v>
      </c>
      <c r="BZ4" s="35" t="n">
        <v>30212982</v>
      </c>
      <c r="CA4" s="35" t="s">
        <v>49</v>
      </c>
      <c r="CB4" s="35" t="s">
        <v>44</v>
      </c>
      <c r="CC4" s="35" t="s">
        <v>54</v>
      </c>
      <c r="CD4" s="35" t="s">
        <v>104</v>
      </c>
      <c r="CE4" s="36" t="n">
        <v>45327.5180555556</v>
      </c>
      <c r="CF4" s="35" t="s">
        <v>51</v>
      </c>
      <c r="CG4" s="37" t="s">
        <v>52</v>
      </c>
      <c r="CH4" s="38"/>
      <c r="CI4" s="34" t="n">
        <v>2205</v>
      </c>
      <c r="CJ4" s="35" t="n">
        <v>30122175</v>
      </c>
      <c r="CK4" s="35" t="s">
        <v>53</v>
      </c>
      <c r="CL4" s="35" t="s">
        <v>69</v>
      </c>
      <c r="CM4" s="35" t="s">
        <v>54</v>
      </c>
      <c r="CN4" s="35" t="s">
        <v>342</v>
      </c>
      <c r="CO4" s="36" t="n">
        <v>45337.8854166667</v>
      </c>
      <c r="CP4" s="91" t="s">
        <v>47</v>
      </c>
      <c r="CQ4" s="37" t="s">
        <v>71</v>
      </c>
      <c r="CR4" s="41"/>
      <c r="CS4" s="40" t="n">
        <v>2185</v>
      </c>
      <c r="CT4" s="35" t="n">
        <v>30118655</v>
      </c>
      <c r="CU4" s="35" t="s">
        <v>56</v>
      </c>
      <c r="CV4" s="35" t="s">
        <v>44</v>
      </c>
      <c r="CW4" s="35" t="s">
        <v>54</v>
      </c>
      <c r="CX4" s="35" t="s">
        <v>166</v>
      </c>
      <c r="CY4" s="36" t="n">
        <v>45332.6930555556</v>
      </c>
      <c r="CZ4" s="35" t="s">
        <v>51</v>
      </c>
      <c r="DA4" s="37" t="s">
        <v>48</v>
      </c>
    </row>
    <row r="5" customFormat="false" ht="18.75" hidden="false" customHeight="true" outlineLevel="0" collapsed="false">
      <c r="A5" s="324"/>
      <c r="B5" s="43" t="n">
        <v>3</v>
      </c>
      <c r="C5" s="34" t="n">
        <v>2171</v>
      </c>
      <c r="D5" s="35" t="n">
        <v>30313372</v>
      </c>
      <c r="E5" s="35" t="s">
        <v>43</v>
      </c>
      <c r="F5" s="35" t="s">
        <v>44</v>
      </c>
      <c r="G5" s="35" t="s">
        <v>45</v>
      </c>
      <c r="H5" s="35" t="s">
        <v>46</v>
      </c>
      <c r="I5" s="36" t="n">
        <v>45327.5104166667</v>
      </c>
      <c r="J5" s="35" t="s">
        <v>51</v>
      </c>
      <c r="K5" s="37" t="s">
        <v>48</v>
      </c>
      <c r="L5" s="58" t="n">
        <v>45327</v>
      </c>
      <c r="M5" s="50" t="n">
        <v>0.510416666666667</v>
      </c>
      <c r="N5" s="46" t="s">
        <v>51</v>
      </c>
      <c r="O5" s="58" t="n">
        <v>45327</v>
      </c>
      <c r="P5" s="50" t="n">
        <v>0.510416666666667</v>
      </c>
      <c r="Q5" s="58"/>
      <c r="R5" s="50"/>
      <c r="S5" s="82"/>
      <c r="T5" s="58" t="n">
        <v>45327</v>
      </c>
      <c r="U5" s="50" t="n">
        <v>0.517361111111111</v>
      </c>
      <c r="V5" s="46" t="s">
        <v>51</v>
      </c>
      <c r="W5" s="51" t="n">
        <f aca="false">(U5+T5)-(P5+O5)</f>
        <v>0.00694444444444444</v>
      </c>
      <c r="X5" s="58"/>
      <c r="Y5" s="73"/>
      <c r="Z5" s="73"/>
      <c r="AA5" s="53" t="n">
        <f aca="false">(Y5+X5)-(U5+T5)</f>
        <v>-45327.5173611111</v>
      </c>
      <c r="AB5" s="58"/>
      <c r="AC5" s="73"/>
      <c r="AD5" s="73"/>
      <c r="AE5" s="53" t="n">
        <f aca="false">(AC5+AB5)-(U5+T5)</f>
        <v>-45327.5173611111</v>
      </c>
      <c r="AF5" s="58"/>
      <c r="AG5" s="73"/>
      <c r="AH5" s="73"/>
      <c r="AI5" s="54"/>
      <c r="AJ5" s="55" t="n">
        <f aca="false">(AG5+AF5)-(U5+T5)</f>
        <v>-45327.5173611111</v>
      </c>
      <c r="AK5" s="73"/>
      <c r="AL5" s="73"/>
      <c r="AM5" s="73"/>
      <c r="AN5" s="55" t="n">
        <f aca="false">(AL5+AK5)-(U5+T5)</f>
        <v>-45327.5173611111</v>
      </c>
      <c r="AO5" s="56" t="n">
        <v>45327</v>
      </c>
      <c r="AP5" s="45" t="n">
        <v>0.522222222222222</v>
      </c>
      <c r="AQ5" s="53" t="n">
        <f aca="false">(AO5+AN5)-(Y5+X5)</f>
        <v>-0.517361111111111</v>
      </c>
      <c r="AR5" s="58" t="n">
        <v>45328</v>
      </c>
      <c r="AS5" s="45" t="n">
        <v>0.538194444444444</v>
      </c>
      <c r="AT5" s="46" t="s">
        <v>51</v>
      </c>
      <c r="AU5" s="59" t="n">
        <f aca="false">(AS5+AR5)-(U5+T5)</f>
        <v>1.02083333333333</v>
      </c>
      <c r="AV5" s="60"/>
      <c r="AW5" s="60"/>
      <c r="AX5" s="61" t="s">
        <v>58</v>
      </c>
      <c r="AY5" s="61" t="s">
        <v>72</v>
      </c>
      <c r="AZ5" s="101" t="s">
        <v>181</v>
      </c>
      <c r="BA5" s="61" t="s">
        <v>347</v>
      </c>
      <c r="BB5" s="122" t="s">
        <v>348</v>
      </c>
      <c r="BC5" s="101" t="s">
        <v>349</v>
      </c>
      <c r="BD5" s="66"/>
      <c r="BE5" s="326" t="s">
        <v>64</v>
      </c>
      <c r="BF5" s="68"/>
      <c r="BJ5" s="83"/>
      <c r="BK5" s="84"/>
      <c r="BL5" s="84"/>
      <c r="BM5" s="84"/>
      <c r="BN5" s="84"/>
      <c r="BO5" s="40" t="n">
        <v>2217</v>
      </c>
      <c r="BP5" s="35" t="n">
        <v>1598009</v>
      </c>
      <c r="BQ5" s="35" t="s">
        <v>43</v>
      </c>
      <c r="BR5" s="35" t="s">
        <v>44</v>
      </c>
      <c r="BS5" s="35" t="s">
        <v>45</v>
      </c>
      <c r="BT5" s="35" t="s">
        <v>350</v>
      </c>
      <c r="BU5" s="36" t="n">
        <v>45340.74375</v>
      </c>
      <c r="BV5" s="35" t="s">
        <v>51</v>
      </c>
      <c r="BW5" s="37" t="s">
        <v>48</v>
      </c>
      <c r="BX5" s="38"/>
      <c r="BY5" s="34" t="n">
        <v>2181</v>
      </c>
      <c r="BZ5" s="35" t="n">
        <v>30294036</v>
      </c>
      <c r="CA5" s="35" t="s">
        <v>49</v>
      </c>
      <c r="CB5" s="35" t="s">
        <v>44</v>
      </c>
      <c r="CC5" s="35" t="s">
        <v>45</v>
      </c>
      <c r="CD5" s="35" t="s">
        <v>46</v>
      </c>
      <c r="CE5" s="36" t="n">
        <v>45330.8430555556</v>
      </c>
      <c r="CF5" s="35" t="s">
        <v>47</v>
      </c>
      <c r="CG5" s="37" t="s">
        <v>48</v>
      </c>
      <c r="CH5" s="38"/>
      <c r="CI5" s="34" t="n">
        <v>2207</v>
      </c>
      <c r="CJ5" s="35" t="n">
        <v>30301481</v>
      </c>
      <c r="CK5" s="35" t="s">
        <v>53</v>
      </c>
      <c r="CL5" s="35" t="s">
        <v>44</v>
      </c>
      <c r="CM5" s="35" t="s">
        <v>54</v>
      </c>
      <c r="CN5" s="35" t="s">
        <v>171</v>
      </c>
      <c r="CO5" s="36" t="n">
        <v>45339.6347222222</v>
      </c>
      <c r="CP5" s="35" t="s">
        <v>47</v>
      </c>
      <c r="CQ5" s="37" t="s">
        <v>71</v>
      </c>
      <c r="CR5" s="41"/>
      <c r="CS5" s="39" t="n">
        <v>2202</v>
      </c>
      <c r="CT5" s="35" t="n">
        <v>30313889</v>
      </c>
      <c r="CU5" s="35" t="s">
        <v>56</v>
      </c>
      <c r="CV5" s="35" t="s">
        <v>69</v>
      </c>
      <c r="CW5" s="35" t="s">
        <v>80</v>
      </c>
      <c r="CX5" s="35" t="s">
        <v>351</v>
      </c>
      <c r="CY5" s="36" t="n">
        <v>45337.1222222222</v>
      </c>
      <c r="CZ5" s="35" t="s">
        <v>47</v>
      </c>
      <c r="DA5" s="37" t="s">
        <v>67</v>
      </c>
    </row>
    <row r="6" customFormat="false" ht="19.5" hidden="false" customHeight="true" outlineLevel="0" collapsed="false">
      <c r="A6" s="324"/>
      <c r="B6" s="43" t="n">
        <v>4</v>
      </c>
      <c r="C6" s="39" t="n">
        <v>2172</v>
      </c>
      <c r="D6" s="35" t="n">
        <v>30212982</v>
      </c>
      <c r="E6" s="35" t="s">
        <v>49</v>
      </c>
      <c r="F6" s="35" t="s">
        <v>44</v>
      </c>
      <c r="G6" s="35" t="s">
        <v>54</v>
      </c>
      <c r="H6" s="35" t="s">
        <v>104</v>
      </c>
      <c r="I6" s="36" t="n">
        <v>45327.5180555556</v>
      </c>
      <c r="J6" s="35" t="s">
        <v>51</v>
      </c>
      <c r="K6" s="37" t="s">
        <v>52</v>
      </c>
      <c r="L6" s="58" t="n">
        <v>45327</v>
      </c>
      <c r="M6" s="50" t="n">
        <v>0.518055555555556</v>
      </c>
      <c r="N6" s="46" t="s">
        <v>51</v>
      </c>
      <c r="O6" s="58" t="n">
        <v>45327</v>
      </c>
      <c r="P6" s="50" t="n">
        <v>0.518055555555556</v>
      </c>
      <c r="Q6" s="58"/>
      <c r="R6" s="50"/>
      <c r="S6" s="73"/>
      <c r="T6" s="58" t="n">
        <v>45327</v>
      </c>
      <c r="U6" s="50" t="n">
        <v>0.550694444444445</v>
      </c>
      <c r="V6" s="46" t="s">
        <v>51</v>
      </c>
      <c r="W6" s="51" t="n">
        <f aca="false">(U6+T6)-(P6+O6)</f>
        <v>0.0326388888888889</v>
      </c>
      <c r="X6" s="58"/>
      <c r="Y6" s="73"/>
      <c r="Z6" s="73"/>
      <c r="AA6" s="53" t="n">
        <f aca="false">(Y6+X6)-(U6+T6)</f>
        <v>-45327.5506944444</v>
      </c>
      <c r="AB6" s="58"/>
      <c r="AC6" s="73"/>
      <c r="AD6" s="73"/>
      <c r="AE6" s="53" t="n">
        <f aca="false">(AC6+AB6)-(U6+T6)</f>
        <v>-45327.5506944444</v>
      </c>
      <c r="AF6" s="58"/>
      <c r="AG6" s="73"/>
      <c r="AH6" s="73"/>
      <c r="AI6" s="54"/>
      <c r="AJ6" s="55" t="n">
        <f aca="false">(AG6+AF6)-(U6+T6)</f>
        <v>-45327.5506944444</v>
      </c>
      <c r="AK6" s="73"/>
      <c r="AL6" s="73"/>
      <c r="AM6" s="73"/>
      <c r="AN6" s="55" t="n">
        <f aca="false">(AL6+AK6)-(U6+T6)</f>
        <v>-45327.5506944444</v>
      </c>
      <c r="AO6" s="56" t="n">
        <v>45327</v>
      </c>
      <c r="AP6" s="45" t="n">
        <v>0.727777777777778</v>
      </c>
      <c r="AQ6" s="53" t="n">
        <f aca="false">(AO6+AN6)-(Y6+X6)</f>
        <v>-0.550694444444445</v>
      </c>
      <c r="AR6" s="58" t="n">
        <v>45328</v>
      </c>
      <c r="AS6" s="45" t="n">
        <v>0.538194444444444</v>
      </c>
      <c r="AT6" s="46" t="s">
        <v>51</v>
      </c>
      <c r="AU6" s="59" t="n">
        <f aca="false">(AS6+AR6)-(U6+T6)</f>
        <v>0.9875</v>
      </c>
      <c r="AV6" s="161" t="n">
        <v>11936</v>
      </c>
      <c r="AW6" s="161" t="s">
        <v>236</v>
      </c>
      <c r="AX6" s="61" t="s">
        <v>58</v>
      </c>
      <c r="AY6" s="328" t="s">
        <v>91</v>
      </c>
      <c r="AZ6" s="101" t="s">
        <v>254</v>
      </c>
      <c r="BA6" s="61" t="s">
        <v>125</v>
      </c>
      <c r="BB6" s="122" t="s">
        <v>352</v>
      </c>
      <c r="BC6" s="101" t="s">
        <v>353</v>
      </c>
      <c r="BD6" s="66"/>
      <c r="BE6" s="326" t="s">
        <v>64</v>
      </c>
      <c r="BF6" s="68"/>
      <c r="BJ6" s="83"/>
      <c r="BK6" s="84"/>
      <c r="BL6" s="84"/>
      <c r="BM6" s="84"/>
      <c r="BN6" s="84"/>
      <c r="BO6" s="39" t="n">
        <v>2237</v>
      </c>
      <c r="BP6" s="35" t="n">
        <v>30298192</v>
      </c>
      <c r="BQ6" s="35" t="s">
        <v>43</v>
      </c>
      <c r="BR6" s="35" t="s">
        <v>44</v>
      </c>
      <c r="BS6" s="35" t="s">
        <v>45</v>
      </c>
      <c r="BT6" s="35" t="s">
        <v>46</v>
      </c>
      <c r="BU6" s="36" t="n">
        <v>45348.8291666667</v>
      </c>
      <c r="BV6" s="35" t="s">
        <v>47</v>
      </c>
      <c r="BW6" s="37" t="s">
        <v>52</v>
      </c>
      <c r="BX6" s="38"/>
      <c r="BY6" s="40" t="n">
        <v>2193</v>
      </c>
      <c r="BZ6" s="35" t="n">
        <v>30286500</v>
      </c>
      <c r="CA6" s="35" t="s">
        <v>49</v>
      </c>
      <c r="CB6" s="35" t="s">
        <v>44</v>
      </c>
      <c r="CC6" s="35" t="s">
        <v>80</v>
      </c>
      <c r="CD6" s="35" t="s">
        <v>81</v>
      </c>
      <c r="CE6" s="36" t="n">
        <v>45334.8597222222</v>
      </c>
      <c r="CF6" s="35" t="s">
        <v>47</v>
      </c>
      <c r="CG6" s="37" t="s">
        <v>52</v>
      </c>
      <c r="CH6" s="38"/>
      <c r="CI6" s="40" t="n">
        <v>2238</v>
      </c>
      <c r="CJ6" s="35" t="n">
        <v>30210437</v>
      </c>
      <c r="CK6" s="35" t="s">
        <v>53</v>
      </c>
      <c r="CL6" s="35" t="s">
        <v>44</v>
      </c>
      <c r="CM6" s="35" t="s">
        <v>54</v>
      </c>
      <c r="CN6" s="35" t="s">
        <v>354</v>
      </c>
      <c r="CO6" s="36" t="n">
        <v>45349.7215277778</v>
      </c>
      <c r="CP6" s="35" t="s">
        <v>47</v>
      </c>
      <c r="CQ6" s="37" t="s">
        <v>52</v>
      </c>
      <c r="CR6" s="41"/>
      <c r="CS6" s="39" t="n">
        <v>2206</v>
      </c>
      <c r="CT6" s="329" t="s">
        <v>355</v>
      </c>
      <c r="CU6" s="71" t="s">
        <v>56</v>
      </c>
      <c r="CV6" s="71" t="s">
        <v>44</v>
      </c>
      <c r="CW6" s="71" t="s">
        <v>54</v>
      </c>
      <c r="CX6" s="71" t="s">
        <v>97</v>
      </c>
      <c r="CY6" s="72" t="n">
        <v>45339.4548611111</v>
      </c>
      <c r="CZ6" s="71" t="s">
        <v>77</v>
      </c>
      <c r="DA6" s="37"/>
    </row>
    <row r="7" customFormat="false" ht="22.5" hidden="false" customHeight="true" outlineLevel="0" collapsed="false">
      <c r="A7" s="324"/>
      <c r="B7" s="43" t="n">
        <v>5</v>
      </c>
      <c r="C7" s="34" t="n">
        <v>2174</v>
      </c>
      <c r="D7" s="35" t="n">
        <v>30271626</v>
      </c>
      <c r="E7" s="35" t="s">
        <v>43</v>
      </c>
      <c r="F7" s="35" t="s">
        <v>69</v>
      </c>
      <c r="G7" s="35" t="s">
        <v>45</v>
      </c>
      <c r="H7" s="35" t="s">
        <v>341</v>
      </c>
      <c r="I7" s="36" t="n">
        <v>45327.5777777778</v>
      </c>
      <c r="J7" s="35" t="s">
        <v>47</v>
      </c>
      <c r="K7" s="37" t="s">
        <v>48</v>
      </c>
      <c r="L7" s="58" t="n">
        <v>45327</v>
      </c>
      <c r="M7" s="50" t="n">
        <v>0.577777777777778</v>
      </c>
      <c r="N7" s="74" t="s">
        <v>47</v>
      </c>
      <c r="O7" s="58" t="n">
        <v>45327</v>
      </c>
      <c r="P7" s="50" t="n">
        <v>0.577777777777778</v>
      </c>
      <c r="Q7" s="58"/>
      <c r="R7" s="50"/>
      <c r="S7" s="73"/>
      <c r="T7" s="58" t="n">
        <v>45327</v>
      </c>
      <c r="U7" s="50" t="n">
        <v>0.851388888888889</v>
      </c>
      <c r="V7" s="74" t="s">
        <v>47</v>
      </c>
      <c r="W7" s="51" t="n">
        <f aca="false">(U7+T7)-(P7+O7)</f>
        <v>0.273611111111111</v>
      </c>
      <c r="X7" s="58"/>
      <c r="Y7" s="73"/>
      <c r="Z7" s="73"/>
      <c r="AA7" s="53" t="n">
        <f aca="false">(Y7+X7)-(U7+T7)</f>
        <v>-45327.8513888889</v>
      </c>
      <c r="AB7" s="58"/>
      <c r="AC7" s="73"/>
      <c r="AD7" s="73"/>
      <c r="AE7" s="53" t="n">
        <f aca="false">(AC7+AB7)-(U7+T7)</f>
        <v>-45327.8513888889</v>
      </c>
      <c r="AF7" s="58"/>
      <c r="AG7" s="73"/>
      <c r="AH7" s="73"/>
      <c r="AI7" s="54"/>
      <c r="AJ7" s="55" t="n">
        <f aca="false">(AG7+AF7)-(U7+T7)</f>
        <v>-45327.8513888889</v>
      </c>
      <c r="AK7" s="73"/>
      <c r="AL7" s="73"/>
      <c r="AM7" s="73"/>
      <c r="AN7" s="55" t="n">
        <f aca="false">(AL7+AK7)-(U7+T7)</f>
        <v>-45327.8513888889</v>
      </c>
      <c r="AO7" s="56" t="n">
        <v>45329</v>
      </c>
      <c r="AP7" s="45" t="n">
        <v>0.559027777777778</v>
      </c>
      <c r="AQ7" s="53" t="n">
        <f aca="false">(AO7+AN7)-(Y7+X7)</f>
        <v>1.14861111111111</v>
      </c>
      <c r="AR7" s="58" t="n">
        <v>45329</v>
      </c>
      <c r="AS7" s="45" t="n">
        <v>0.575694444444444</v>
      </c>
      <c r="AT7" s="74" t="s">
        <v>47</v>
      </c>
      <c r="AU7" s="59" t="n">
        <f aca="false">(AS7+AR7)-(U7+T7)</f>
        <v>1.72430555555556</v>
      </c>
      <c r="AV7" s="60"/>
      <c r="AW7" s="60"/>
      <c r="AX7" s="61" t="s">
        <v>58</v>
      </c>
      <c r="AY7" s="162" t="s">
        <v>91</v>
      </c>
      <c r="AZ7" s="43" t="s">
        <v>203</v>
      </c>
      <c r="BA7" s="61" t="s">
        <v>215</v>
      </c>
      <c r="BB7" s="199" t="s">
        <v>356</v>
      </c>
      <c r="BC7" s="43" t="s">
        <v>357</v>
      </c>
      <c r="BD7" s="66"/>
      <c r="BE7" s="326" t="s">
        <v>64</v>
      </c>
      <c r="BF7" s="68"/>
      <c r="BJ7" s="83"/>
      <c r="BK7" s="84"/>
      <c r="BL7" s="84"/>
      <c r="BM7" s="84"/>
      <c r="BN7" s="84"/>
      <c r="BO7" s="39" t="n">
        <v>2239</v>
      </c>
      <c r="BP7" s="35" t="n">
        <v>30182581</v>
      </c>
      <c r="BQ7" s="35" t="s">
        <v>43</v>
      </c>
      <c r="BR7" s="35" t="s">
        <v>65</v>
      </c>
      <c r="BS7" s="35" t="s">
        <v>45</v>
      </c>
      <c r="BT7" s="35" t="s">
        <v>68</v>
      </c>
      <c r="BU7" s="36" t="n">
        <v>45349.7354166667</v>
      </c>
      <c r="BV7" s="35" t="s">
        <v>51</v>
      </c>
      <c r="BW7" s="37" t="s">
        <v>48</v>
      </c>
      <c r="BX7" s="38"/>
      <c r="BY7" s="39" t="n">
        <v>2199</v>
      </c>
      <c r="BZ7" s="35" t="n">
        <v>30101833</v>
      </c>
      <c r="CA7" s="35" t="s">
        <v>49</v>
      </c>
      <c r="CB7" s="35" t="s">
        <v>65</v>
      </c>
      <c r="CC7" s="35" t="s">
        <v>54</v>
      </c>
      <c r="CD7" s="35" t="s">
        <v>358</v>
      </c>
      <c r="CE7" s="36" t="n">
        <v>45336.7013888889</v>
      </c>
      <c r="CF7" s="35" t="s">
        <v>47</v>
      </c>
      <c r="CG7" s="37" t="s">
        <v>52</v>
      </c>
      <c r="CH7" s="38"/>
      <c r="CI7" s="38"/>
      <c r="CJ7" s="38"/>
      <c r="CK7" s="38"/>
      <c r="CL7" s="38"/>
      <c r="CM7" s="38"/>
      <c r="CN7" s="38"/>
      <c r="CO7" s="38"/>
      <c r="CP7" s="38"/>
      <c r="CQ7" s="38"/>
      <c r="CR7" s="41"/>
      <c r="CS7" s="34" t="n">
        <v>2240</v>
      </c>
      <c r="CT7" s="35" t="n">
        <v>30226915</v>
      </c>
      <c r="CU7" s="35" t="s">
        <v>56</v>
      </c>
      <c r="CV7" s="35" t="s">
        <v>44</v>
      </c>
      <c r="CW7" s="35" t="s">
        <v>54</v>
      </c>
      <c r="CX7" s="35" t="s">
        <v>87</v>
      </c>
      <c r="CY7" s="36" t="n">
        <v>45350.1201388889</v>
      </c>
      <c r="CZ7" s="35" t="s">
        <v>47</v>
      </c>
      <c r="DA7" s="37" t="s">
        <v>71</v>
      </c>
    </row>
    <row r="8" customFormat="false" ht="14.25" hidden="false" customHeight="true" outlineLevel="0" collapsed="false">
      <c r="A8" s="324"/>
      <c r="B8" s="43" t="n">
        <v>6</v>
      </c>
      <c r="C8" s="34" t="n">
        <v>2177</v>
      </c>
      <c r="D8" s="35" t="n">
        <v>30157806</v>
      </c>
      <c r="E8" s="35" t="s">
        <v>56</v>
      </c>
      <c r="F8" s="35" t="s">
        <v>44</v>
      </c>
      <c r="G8" s="35" t="s">
        <v>54</v>
      </c>
      <c r="H8" s="35" t="s">
        <v>87</v>
      </c>
      <c r="I8" s="36" t="n">
        <v>45328.7701388889</v>
      </c>
      <c r="J8" s="35" t="s">
        <v>47</v>
      </c>
      <c r="K8" s="37" t="s">
        <v>71</v>
      </c>
      <c r="L8" s="58" t="n">
        <v>45327</v>
      </c>
      <c r="M8" s="50" t="n">
        <v>0.793055555555556</v>
      </c>
      <c r="N8" s="74" t="s">
        <v>47</v>
      </c>
      <c r="O8" s="58" t="n">
        <v>45328</v>
      </c>
      <c r="P8" s="50" t="n">
        <v>0.770138888888889</v>
      </c>
      <c r="Q8" s="58" t="n">
        <v>45329</v>
      </c>
      <c r="R8" s="50" t="n">
        <v>0.78125</v>
      </c>
      <c r="S8" s="74" t="s">
        <v>47</v>
      </c>
      <c r="T8" s="58" t="n">
        <v>45329</v>
      </c>
      <c r="U8" s="50" t="n">
        <v>0.782638888888889</v>
      </c>
      <c r="V8" s="74" t="s">
        <v>47</v>
      </c>
      <c r="W8" s="51" t="n">
        <f aca="false">(U8+T8)-(P8+O8)</f>
        <v>1.0125</v>
      </c>
      <c r="X8" s="58" t="n">
        <v>45330</v>
      </c>
      <c r="Y8" s="45" t="n">
        <v>0.624305555555556</v>
      </c>
      <c r="Z8" s="46" t="s">
        <v>51</v>
      </c>
      <c r="AA8" s="53" t="n">
        <f aca="false">(Y8+X8)-(U8+T8)</f>
        <v>0.841666666666667</v>
      </c>
      <c r="AB8" s="58" t="n">
        <v>45332</v>
      </c>
      <c r="AC8" s="45" t="n">
        <v>0.681944444444445</v>
      </c>
      <c r="AD8" s="46" t="s">
        <v>51</v>
      </c>
      <c r="AE8" s="53" t="n">
        <f aca="false">(AC8+AB8)-(U8+T8)</f>
        <v>2.89930555555556</v>
      </c>
      <c r="AF8" s="58"/>
      <c r="AG8" s="73"/>
      <c r="AH8" s="73"/>
      <c r="AI8" s="54"/>
      <c r="AJ8" s="55" t="n">
        <f aca="false">(AG8+AF8)-(U8+T8)</f>
        <v>-45329.7826388889</v>
      </c>
      <c r="AK8" s="73"/>
      <c r="AL8" s="73"/>
      <c r="AM8" s="73"/>
      <c r="AN8" s="55" t="n">
        <f aca="false">(AL8+AK8)-(U8+T8)</f>
        <v>-45329.7826388889</v>
      </c>
      <c r="AO8" s="56" t="n">
        <v>45333</v>
      </c>
      <c r="AP8" s="45" t="n">
        <v>0.495833333333333</v>
      </c>
      <c r="AQ8" s="53" t="n">
        <f aca="false">(AO8+AN8)-(Y8+X8)</f>
        <v>-45327.4069444445</v>
      </c>
      <c r="AR8" s="58" t="n">
        <v>45333</v>
      </c>
      <c r="AS8" s="45" t="n">
        <v>0.551388888888889</v>
      </c>
      <c r="AT8" s="74" t="s">
        <v>47</v>
      </c>
      <c r="AU8" s="59" t="n">
        <f aca="false">(AS8+AR8)-(U8+T8)</f>
        <v>3.76875</v>
      </c>
      <c r="AV8" s="60"/>
      <c r="AW8" s="60"/>
      <c r="AX8" s="61" t="s">
        <v>58</v>
      </c>
      <c r="AY8" s="328" t="s">
        <v>59</v>
      </c>
      <c r="AZ8" s="61" t="s">
        <v>60</v>
      </c>
      <c r="BA8" s="61" t="s">
        <v>359</v>
      </c>
      <c r="BB8" s="122" t="s">
        <v>360</v>
      </c>
      <c r="BC8" s="101" t="s">
        <v>361</v>
      </c>
      <c r="BD8" s="66"/>
      <c r="BE8" s="326" t="s">
        <v>64</v>
      </c>
      <c r="BF8" s="68"/>
      <c r="BJ8" s="83"/>
      <c r="BK8" s="84"/>
      <c r="BL8" s="84"/>
      <c r="BM8" s="84"/>
      <c r="BN8" s="84"/>
      <c r="BO8" s="38"/>
      <c r="BP8" s="38"/>
      <c r="BQ8" s="38"/>
      <c r="BR8" s="38"/>
      <c r="BS8" s="38"/>
      <c r="BT8" s="38"/>
      <c r="BU8" s="38"/>
      <c r="BV8" s="38"/>
      <c r="BW8" s="38"/>
      <c r="BX8" s="38"/>
      <c r="BY8" s="34" t="n">
        <v>2203</v>
      </c>
      <c r="BZ8" s="35" t="n">
        <v>30312309</v>
      </c>
      <c r="CA8" s="35" t="s">
        <v>49</v>
      </c>
      <c r="CB8" s="35" t="s">
        <v>44</v>
      </c>
      <c r="CC8" s="35" t="s">
        <v>45</v>
      </c>
      <c r="CD8" s="35" t="s">
        <v>46</v>
      </c>
      <c r="CE8" s="36" t="n">
        <v>45337.7951388889</v>
      </c>
      <c r="CF8" s="35" t="s">
        <v>47</v>
      </c>
      <c r="CG8" s="37" t="s">
        <v>67</v>
      </c>
      <c r="CH8" s="38"/>
      <c r="CI8" s="38"/>
      <c r="CJ8" s="38"/>
      <c r="CK8" s="38"/>
      <c r="CL8" s="38"/>
      <c r="CM8" s="38"/>
      <c r="CN8" s="38"/>
      <c r="CO8" s="38"/>
      <c r="CP8" s="38"/>
      <c r="CQ8" s="38"/>
      <c r="CR8" s="41"/>
      <c r="CS8" s="39" t="n">
        <v>2240</v>
      </c>
      <c r="CT8" s="35" t="n">
        <v>30226915</v>
      </c>
      <c r="CU8" s="35" t="s">
        <v>56</v>
      </c>
      <c r="CV8" s="35" t="s">
        <v>69</v>
      </c>
      <c r="CW8" s="35" t="s">
        <v>80</v>
      </c>
      <c r="CX8" s="35" t="s">
        <v>362</v>
      </c>
      <c r="CY8" s="36" t="n">
        <v>45349.8319444444</v>
      </c>
      <c r="CZ8" s="35" t="s">
        <v>47</v>
      </c>
      <c r="DA8" s="37" t="s">
        <v>67</v>
      </c>
    </row>
    <row r="9" customFormat="false" ht="15" hidden="false" customHeight="true" outlineLevel="0" collapsed="false">
      <c r="A9" s="324" t="n">
        <v>2</v>
      </c>
      <c r="B9" s="43" t="n">
        <v>7</v>
      </c>
      <c r="C9" s="40" t="n">
        <v>2180</v>
      </c>
      <c r="D9" s="35" t="n">
        <v>30105091</v>
      </c>
      <c r="E9" s="35" t="s">
        <v>56</v>
      </c>
      <c r="F9" s="35" t="s">
        <v>44</v>
      </c>
      <c r="G9" s="35" t="s">
        <v>80</v>
      </c>
      <c r="H9" s="35" t="s">
        <v>81</v>
      </c>
      <c r="I9" s="36" t="n">
        <v>45330.8152777778</v>
      </c>
      <c r="J9" s="35" t="s">
        <v>47</v>
      </c>
      <c r="K9" s="37" t="s">
        <v>52</v>
      </c>
      <c r="L9" s="58" t="n">
        <v>45330</v>
      </c>
      <c r="M9" s="50" t="n">
        <v>0.797222222222222</v>
      </c>
      <c r="N9" s="74" t="s">
        <v>47</v>
      </c>
      <c r="O9" s="58" t="n">
        <v>45330</v>
      </c>
      <c r="P9" s="50" t="n">
        <v>0.815277777777778</v>
      </c>
      <c r="Q9" s="58" t="n">
        <v>45330</v>
      </c>
      <c r="R9" s="50" t="n">
        <v>0.88125</v>
      </c>
      <c r="S9" s="74" t="s">
        <v>47</v>
      </c>
      <c r="T9" s="58" t="n">
        <v>45332</v>
      </c>
      <c r="U9" s="50" t="n">
        <v>0.623611111111111</v>
      </c>
      <c r="V9" s="46" t="s">
        <v>51</v>
      </c>
      <c r="W9" s="51" t="n">
        <f aca="false">(U9+T9)-(P9+O9)</f>
        <v>1.80833333333333</v>
      </c>
      <c r="X9" s="58"/>
      <c r="Y9" s="45"/>
      <c r="Z9" s="73"/>
      <c r="AA9" s="53" t="n">
        <f aca="false">(Y9+X9)-(U9+T9)</f>
        <v>-45332.6236111111</v>
      </c>
      <c r="AB9" s="58"/>
      <c r="AC9" s="73"/>
      <c r="AD9" s="73"/>
      <c r="AE9" s="53" t="n">
        <f aca="false">(AC9+AB9)-(U9+T9)</f>
        <v>-45332.6236111111</v>
      </c>
      <c r="AF9" s="58"/>
      <c r="AG9" s="73"/>
      <c r="AH9" s="73"/>
      <c r="AI9" s="54"/>
      <c r="AJ9" s="55" t="n">
        <f aca="false">(AG9+AF9)-(U9+T9)</f>
        <v>-45332.6236111111</v>
      </c>
      <c r="AK9" s="73"/>
      <c r="AL9" s="73"/>
      <c r="AM9" s="73"/>
      <c r="AN9" s="55" t="n">
        <f aca="false">(AL9+AK9)-(U9+T9)</f>
        <v>-45332.6236111111</v>
      </c>
      <c r="AO9" s="56" t="n">
        <v>45332</v>
      </c>
      <c r="AP9" s="45" t="n">
        <v>0.882638888888889</v>
      </c>
      <c r="AQ9" s="53" t="n">
        <f aca="false">(AO9+AN9)-(Y9+X9)</f>
        <v>-0.62361111111662</v>
      </c>
      <c r="AR9" s="58" t="n">
        <v>45333</v>
      </c>
      <c r="AS9" s="45" t="n">
        <v>0.611805555555556</v>
      </c>
      <c r="AT9" s="74" t="s">
        <v>47</v>
      </c>
      <c r="AU9" s="59" t="n">
        <f aca="false">(AS9+AR9)-(U9+T9)</f>
        <v>0.988194444444445</v>
      </c>
      <c r="AV9" s="60"/>
      <c r="AW9" s="60"/>
      <c r="AX9" s="61" t="s">
        <v>90</v>
      </c>
      <c r="AY9" s="328" t="s">
        <v>91</v>
      </c>
      <c r="AZ9" s="61" t="s">
        <v>106</v>
      </c>
      <c r="BA9" s="61" t="s">
        <v>177</v>
      </c>
      <c r="BB9" s="122" t="s">
        <v>363</v>
      </c>
      <c r="BC9" s="101" t="s">
        <v>364</v>
      </c>
      <c r="BD9" s="66"/>
      <c r="BE9" s="326" t="s">
        <v>64</v>
      </c>
      <c r="BF9" s="68"/>
      <c r="BJ9" s="93"/>
      <c r="BK9" s="94"/>
      <c r="BL9" s="94"/>
      <c r="BM9" s="94"/>
      <c r="BN9" s="94"/>
      <c r="BO9" s="38"/>
      <c r="BP9" s="38"/>
      <c r="BQ9" s="38"/>
      <c r="BR9" s="38"/>
      <c r="BS9" s="38"/>
      <c r="BT9" s="38"/>
      <c r="BU9" s="38"/>
      <c r="BV9" s="38"/>
      <c r="BW9" s="38"/>
      <c r="BX9" s="38"/>
      <c r="BY9" s="34" t="n">
        <v>2204</v>
      </c>
      <c r="BZ9" s="35" t="n">
        <v>30048922</v>
      </c>
      <c r="CA9" s="35" t="s">
        <v>49</v>
      </c>
      <c r="CB9" s="35" t="s">
        <v>44</v>
      </c>
      <c r="CC9" s="35" t="s">
        <v>54</v>
      </c>
      <c r="CD9" s="35" t="s">
        <v>129</v>
      </c>
      <c r="CE9" s="36" t="n">
        <v>45337.8222222222</v>
      </c>
      <c r="CF9" s="35" t="s">
        <v>47</v>
      </c>
      <c r="CG9" s="37" t="s">
        <v>48</v>
      </c>
      <c r="CH9" s="38"/>
      <c r="CI9" s="38"/>
      <c r="CJ9" s="38"/>
      <c r="CK9" s="38"/>
      <c r="CL9" s="38"/>
      <c r="CM9" s="38"/>
      <c r="CN9" s="38"/>
      <c r="CO9" s="38"/>
      <c r="CP9" s="38"/>
      <c r="CQ9" s="38"/>
      <c r="CR9" s="41"/>
      <c r="CS9" s="126" t="n">
        <v>2244</v>
      </c>
      <c r="CT9" s="127" t="n">
        <v>30116435</v>
      </c>
      <c r="CU9" s="127" t="s">
        <v>56</v>
      </c>
      <c r="CV9" s="127" t="s">
        <v>44</v>
      </c>
      <c r="CW9" s="127" t="s">
        <v>54</v>
      </c>
      <c r="CX9" s="127" t="s">
        <v>365</v>
      </c>
      <c r="CY9" s="128" t="n">
        <v>45351.7416666667</v>
      </c>
      <c r="CZ9" s="127" t="s">
        <v>47</v>
      </c>
      <c r="DA9" s="119" t="s">
        <v>52</v>
      </c>
    </row>
    <row r="10" customFormat="false" ht="15" hidden="false" customHeight="true" outlineLevel="0" collapsed="false">
      <c r="A10" s="324"/>
      <c r="B10" s="43" t="n">
        <v>8</v>
      </c>
      <c r="C10" s="34" t="n">
        <v>2181</v>
      </c>
      <c r="D10" s="35" t="n">
        <v>30294036</v>
      </c>
      <c r="E10" s="35" t="s">
        <v>49</v>
      </c>
      <c r="F10" s="35" t="s">
        <v>44</v>
      </c>
      <c r="G10" s="35" t="s">
        <v>45</v>
      </c>
      <c r="H10" s="35" t="s">
        <v>46</v>
      </c>
      <c r="I10" s="36" t="n">
        <v>45330.8430555556</v>
      </c>
      <c r="J10" s="35" t="s">
        <v>47</v>
      </c>
      <c r="K10" s="37" t="s">
        <v>48</v>
      </c>
      <c r="L10" s="58" t="n">
        <v>45330</v>
      </c>
      <c r="M10" s="50" t="n">
        <v>0.843055555555556</v>
      </c>
      <c r="N10" s="74" t="s">
        <v>47</v>
      </c>
      <c r="O10" s="58" t="n">
        <v>45330</v>
      </c>
      <c r="P10" s="50" t="n">
        <v>0.843055555555556</v>
      </c>
      <c r="Q10" s="58"/>
      <c r="R10" s="50"/>
      <c r="S10" s="73"/>
      <c r="T10" s="58" t="n">
        <v>45330</v>
      </c>
      <c r="U10" s="50" t="n">
        <v>0.852083333333333</v>
      </c>
      <c r="V10" s="74" t="s">
        <v>47</v>
      </c>
      <c r="W10" s="51" t="n">
        <f aca="false">(U10+T10)-(P10+O10)</f>
        <v>0.00902777777777778</v>
      </c>
      <c r="X10" s="58"/>
      <c r="Y10" s="45"/>
      <c r="Z10" s="73"/>
      <c r="AA10" s="53" t="n">
        <f aca="false">(Y10+X10)-(U10+T10)</f>
        <v>-45330.8520833333</v>
      </c>
      <c r="AB10" s="58"/>
      <c r="AC10" s="73"/>
      <c r="AD10" s="73"/>
      <c r="AE10" s="53" t="n">
        <f aca="false">(AC10+AB10)-(U10+T10)</f>
        <v>-45330.8520833333</v>
      </c>
      <c r="AF10" s="58"/>
      <c r="AG10" s="45"/>
      <c r="AH10" s="73"/>
      <c r="AI10" s="54"/>
      <c r="AJ10" s="55" t="n">
        <f aca="false">(AG10+AF10)-(U10+T10)</f>
        <v>-45330.8520833333</v>
      </c>
      <c r="AK10" s="198"/>
      <c r="AL10" s="45"/>
      <c r="AM10" s="95"/>
      <c r="AN10" s="55" t="n">
        <f aca="false">(AL10+AK10)-(U10+T10)</f>
        <v>-45330.8520833333</v>
      </c>
      <c r="AO10" s="75" t="n">
        <v>45332</v>
      </c>
      <c r="AP10" s="45" t="n">
        <v>0.436805555555556</v>
      </c>
      <c r="AQ10" s="53" t="n">
        <f aca="false">(AO10+AN10)-(Y10+X10)</f>
        <v>1.14791666666667</v>
      </c>
      <c r="AR10" s="58" t="n">
        <v>45332</v>
      </c>
      <c r="AS10" s="45" t="n">
        <v>0.724305555555556</v>
      </c>
      <c r="AT10" s="74" t="s">
        <v>47</v>
      </c>
      <c r="AU10" s="59" t="n">
        <f aca="false">(AS10+AR10)-(U10+T10)</f>
        <v>1.87222222222222</v>
      </c>
      <c r="AV10" s="60"/>
      <c r="AW10" s="60"/>
      <c r="AX10" s="61" t="s">
        <v>58</v>
      </c>
      <c r="AY10" s="328" t="s">
        <v>91</v>
      </c>
      <c r="AZ10" s="101" t="s">
        <v>203</v>
      </c>
      <c r="BA10" s="61" t="s">
        <v>101</v>
      </c>
      <c r="BB10" s="122" t="s">
        <v>366</v>
      </c>
      <c r="BC10" s="101" t="s">
        <v>367</v>
      </c>
      <c r="BD10" s="66"/>
      <c r="BE10" s="326" t="s">
        <v>64</v>
      </c>
      <c r="BF10" s="68"/>
      <c r="BJ10" s="93"/>
      <c r="BK10" s="94"/>
      <c r="BL10" s="94"/>
      <c r="BM10" s="94"/>
      <c r="BN10" s="94"/>
      <c r="BO10" s="38"/>
      <c r="BP10" s="38"/>
      <c r="BQ10" s="38"/>
      <c r="BR10" s="38"/>
      <c r="BS10" s="38"/>
      <c r="BT10" s="38"/>
      <c r="BU10" s="38"/>
      <c r="BV10" s="38"/>
      <c r="BW10" s="38"/>
      <c r="BX10" s="38"/>
      <c r="BY10" s="39" t="n">
        <v>2212</v>
      </c>
      <c r="BZ10" s="35" t="n">
        <v>30315607</v>
      </c>
      <c r="CA10" s="35" t="s">
        <v>49</v>
      </c>
      <c r="CB10" s="35" t="s">
        <v>65</v>
      </c>
      <c r="CC10" s="35" t="s">
        <v>54</v>
      </c>
      <c r="CD10" s="35" t="s">
        <v>358</v>
      </c>
      <c r="CE10" s="36" t="n">
        <v>45340.6013888889</v>
      </c>
      <c r="CF10" s="35" t="s">
        <v>47</v>
      </c>
      <c r="CG10" s="37" t="s">
        <v>52</v>
      </c>
      <c r="CH10" s="38"/>
      <c r="CI10" s="131" t="s">
        <v>135</v>
      </c>
      <c r="CJ10" s="132" t="s">
        <v>136</v>
      </c>
      <c r="CK10" s="105" t="s">
        <v>137</v>
      </c>
      <c r="CL10" s="106" t="s">
        <v>52</v>
      </c>
      <c r="CM10" s="107" t="s">
        <v>48</v>
      </c>
      <c r="CN10" s="108" t="s">
        <v>67</v>
      </c>
      <c r="CO10" s="109" t="s">
        <v>138</v>
      </c>
      <c r="CP10" s="110" t="s">
        <v>139</v>
      </c>
      <c r="CQ10" s="38"/>
      <c r="CR10" s="41"/>
      <c r="CS10" s="38"/>
      <c r="CT10" s="38"/>
      <c r="CU10" s="38"/>
      <c r="CV10" s="38"/>
      <c r="CW10" s="38"/>
      <c r="CX10" s="38"/>
      <c r="CY10" s="38"/>
      <c r="CZ10" s="38"/>
      <c r="DA10" s="38"/>
    </row>
    <row r="11" customFormat="false" ht="15" hidden="false" customHeight="true" outlineLevel="0" collapsed="false">
      <c r="A11" s="324"/>
      <c r="B11" s="43" t="n">
        <v>9</v>
      </c>
      <c r="C11" s="34" t="n">
        <v>2183</v>
      </c>
      <c r="D11" s="35" t="n">
        <v>30034926</v>
      </c>
      <c r="E11" s="35" t="s">
        <v>53</v>
      </c>
      <c r="F11" s="35" t="s">
        <v>44</v>
      </c>
      <c r="G11" s="35" t="s">
        <v>54</v>
      </c>
      <c r="H11" s="35" t="s">
        <v>337</v>
      </c>
      <c r="I11" s="36" t="n">
        <v>45332.5340277778</v>
      </c>
      <c r="J11" s="35" t="s">
        <v>51</v>
      </c>
      <c r="K11" s="37" t="s">
        <v>71</v>
      </c>
      <c r="L11" s="58" t="n">
        <v>45332</v>
      </c>
      <c r="M11" s="50" t="n">
        <v>0.526388888888889</v>
      </c>
      <c r="N11" s="46" t="s">
        <v>51</v>
      </c>
      <c r="O11" s="58" t="n">
        <v>45332</v>
      </c>
      <c r="P11" s="50" t="n">
        <v>0.534027777777778</v>
      </c>
      <c r="Q11" s="58" t="n">
        <v>45332</v>
      </c>
      <c r="R11" s="50" t="n">
        <v>0.63125</v>
      </c>
      <c r="S11" s="74" t="s">
        <v>47</v>
      </c>
      <c r="T11" s="58" t="n">
        <v>45332</v>
      </c>
      <c r="U11" s="50" t="n">
        <v>0.631944444444444</v>
      </c>
      <c r="V11" s="74" t="s">
        <v>47</v>
      </c>
      <c r="W11" s="51" t="n">
        <f aca="false">(U11+T11)-(P11+O11)</f>
        <v>0.0979166666666667</v>
      </c>
      <c r="X11" s="58"/>
      <c r="Y11" s="45"/>
      <c r="Z11" s="73"/>
      <c r="AA11" s="53" t="n">
        <f aca="false">(Y11+X11)-(U11+T11)</f>
        <v>-45332.6319444444</v>
      </c>
      <c r="AB11" s="58"/>
      <c r="AC11" s="45"/>
      <c r="AD11" s="73"/>
      <c r="AE11" s="53" t="n">
        <f aca="false">(AC11+AB11)-(U11+T11)</f>
        <v>-45332.6319444444</v>
      </c>
      <c r="AF11" s="58"/>
      <c r="AG11" s="73"/>
      <c r="AH11" s="73"/>
      <c r="AI11" s="54"/>
      <c r="AJ11" s="55" t="n">
        <f aca="false">(AG11+AF11)-(U11+T11)</f>
        <v>-45332.6319444444</v>
      </c>
      <c r="AK11" s="73"/>
      <c r="AL11" s="73"/>
      <c r="AM11" s="73"/>
      <c r="AN11" s="55" t="n">
        <f aca="false">(AL11+AK11)-(U11+T11)</f>
        <v>-45332.6319444444</v>
      </c>
      <c r="AO11" s="75"/>
      <c r="AP11" s="45"/>
      <c r="AQ11" s="53" t="n">
        <f aca="false">(AO11+AN11)-(Y11+X11)</f>
        <v>-45332.6319444444</v>
      </c>
      <c r="AR11" s="58" t="n">
        <v>45340</v>
      </c>
      <c r="AS11" s="45" t="n">
        <v>0.734027777777778</v>
      </c>
      <c r="AT11" s="74" t="s">
        <v>47</v>
      </c>
      <c r="AU11" s="59" t="n">
        <f aca="false">(AS11+AR11)-(U11+T11)</f>
        <v>8.10208333333333</v>
      </c>
      <c r="AV11" s="60"/>
      <c r="AW11" s="60"/>
      <c r="AX11" s="61" t="s">
        <v>58</v>
      </c>
      <c r="AY11" s="328" t="s">
        <v>91</v>
      </c>
      <c r="AZ11" s="101" t="s">
        <v>203</v>
      </c>
      <c r="BA11" s="61" t="s">
        <v>101</v>
      </c>
      <c r="BB11" s="122" t="s">
        <v>368</v>
      </c>
      <c r="BC11" s="101" t="s">
        <v>369</v>
      </c>
      <c r="BD11" s="66"/>
      <c r="BE11" s="326" t="s">
        <v>64</v>
      </c>
      <c r="BF11" s="68"/>
      <c r="BJ11" s="99"/>
      <c r="BK11" s="99"/>
      <c r="BL11" s="99"/>
      <c r="BM11" s="99"/>
      <c r="BN11" s="99"/>
      <c r="BO11" s="131" t="s">
        <v>135</v>
      </c>
      <c r="BP11" s="132" t="s">
        <v>136</v>
      </c>
      <c r="BQ11" s="105" t="s">
        <v>137</v>
      </c>
      <c r="BR11" s="106" t="s">
        <v>52</v>
      </c>
      <c r="BS11" s="107" t="s">
        <v>48</v>
      </c>
      <c r="BT11" s="108" t="s">
        <v>67</v>
      </c>
      <c r="BU11" s="109" t="s">
        <v>138</v>
      </c>
      <c r="BV11" s="110" t="s">
        <v>139</v>
      </c>
      <c r="BW11" s="38"/>
      <c r="BX11" s="38"/>
      <c r="BY11" s="39" t="n">
        <v>2215</v>
      </c>
      <c r="BZ11" s="35" t="n">
        <v>30133147</v>
      </c>
      <c r="CA11" s="35" t="s">
        <v>49</v>
      </c>
      <c r="CB11" s="35" t="s">
        <v>44</v>
      </c>
      <c r="CC11" s="35" t="s">
        <v>45</v>
      </c>
      <c r="CD11" s="35" t="s">
        <v>50</v>
      </c>
      <c r="CE11" s="36" t="n">
        <v>45340.6798611111</v>
      </c>
      <c r="CF11" s="35" t="s">
        <v>77</v>
      </c>
      <c r="CG11" s="37" t="s">
        <v>52</v>
      </c>
      <c r="CH11" s="38"/>
      <c r="CI11" s="138" t="s">
        <v>51</v>
      </c>
      <c r="CJ11" s="112" t="n">
        <v>2</v>
      </c>
      <c r="CK11" s="113" t="n">
        <f aca="false">CJ11/CJ14</f>
        <v>0.4</v>
      </c>
      <c r="CL11" s="37" t="n">
        <v>0</v>
      </c>
      <c r="CM11" s="37" t="n">
        <v>0</v>
      </c>
      <c r="CN11" s="37" t="n">
        <v>0</v>
      </c>
      <c r="CO11" s="37" t="n">
        <v>2</v>
      </c>
      <c r="CP11" s="114" t="n">
        <v>2</v>
      </c>
      <c r="CQ11" s="38"/>
      <c r="CR11" s="41"/>
      <c r="CS11" s="131" t="s">
        <v>135</v>
      </c>
      <c r="CT11" s="132" t="s">
        <v>136</v>
      </c>
      <c r="CU11" s="105" t="s">
        <v>137</v>
      </c>
      <c r="CV11" s="106" t="s">
        <v>52</v>
      </c>
      <c r="CW11" s="107" t="s">
        <v>48</v>
      </c>
      <c r="CX11" s="108" t="s">
        <v>67</v>
      </c>
      <c r="CY11" s="109" t="s">
        <v>138</v>
      </c>
      <c r="CZ11" s="110" t="s">
        <v>139</v>
      </c>
      <c r="DA11" s="38"/>
    </row>
    <row r="12" customFormat="false" ht="15" hidden="false" customHeight="true" outlineLevel="0" collapsed="false">
      <c r="A12" s="324"/>
      <c r="B12" s="43" t="n">
        <v>10</v>
      </c>
      <c r="C12" s="40" t="n">
        <v>2185</v>
      </c>
      <c r="D12" s="35" t="n">
        <v>30118655</v>
      </c>
      <c r="E12" s="35" t="s">
        <v>56</v>
      </c>
      <c r="F12" s="35" t="s">
        <v>44</v>
      </c>
      <c r="G12" s="35" t="s">
        <v>54</v>
      </c>
      <c r="H12" s="35" t="s">
        <v>166</v>
      </c>
      <c r="I12" s="36" t="n">
        <v>45332.6930555556</v>
      </c>
      <c r="J12" s="35" t="s">
        <v>51</v>
      </c>
      <c r="K12" s="37" t="s">
        <v>48</v>
      </c>
      <c r="L12" s="58" t="n">
        <v>45332</v>
      </c>
      <c r="M12" s="50" t="n">
        <v>0.684722222222222</v>
      </c>
      <c r="N12" s="46" t="s">
        <v>51</v>
      </c>
      <c r="O12" s="58" t="n">
        <v>45332</v>
      </c>
      <c r="P12" s="50" t="n">
        <v>0.693055555555556</v>
      </c>
      <c r="Q12" s="58" t="n">
        <v>45332</v>
      </c>
      <c r="R12" s="50" t="n">
        <v>0.697222222222222</v>
      </c>
      <c r="S12" s="74" t="s">
        <v>47</v>
      </c>
      <c r="T12" s="58" t="n">
        <v>45332</v>
      </c>
      <c r="U12" s="50" t="n">
        <v>0.699305555555556</v>
      </c>
      <c r="V12" s="74" t="s">
        <v>47</v>
      </c>
      <c r="W12" s="51" t="n">
        <f aca="false">(U12+T12)-(P12+O12)</f>
        <v>0.00625</v>
      </c>
      <c r="X12" s="58" t="n">
        <v>45333</v>
      </c>
      <c r="Y12" s="45" t="n">
        <v>0.645833333333333</v>
      </c>
      <c r="Z12" s="74" t="s">
        <v>47</v>
      </c>
      <c r="AA12" s="53" t="n">
        <f aca="false">(Y12+X12)-(U12+T12)</f>
        <v>0.946527777777778</v>
      </c>
      <c r="AB12" s="58"/>
      <c r="AC12" s="73"/>
      <c r="AD12" s="73"/>
      <c r="AE12" s="53" t="n">
        <f aca="false">(AC12+AB12)-(U12+T12)</f>
        <v>-45332.6993055556</v>
      </c>
      <c r="AF12" s="58"/>
      <c r="AG12" s="45"/>
      <c r="AH12" s="73"/>
      <c r="AI12" s="54"/>
      <c r="AJ12" s="55" t="n">
        <f aca="false">(AG12+AF12)-(U12+T12)</f>
        <v>-45332.6993055556</v>
      </c>
      <c r="AK12" s="73"/>
      <c r="AL12" s="73"/>
      <c r="AM12" s="73"/>
      <c r="AN12" s="55" t="n">
        <f aca="false">(AL12+AK12)-(U12+T12)</f>
        <v>-45332.6993055556</v>
      </c>
      <c r="AO12" s="75"/>
      <c r="AP12" s="45"/>
      <c r="AQ12" s="53" t="n">
        <f aca="false">(AO12+AN12)-(Y12+X12)</f>
        <v>-90666.3451388889</v>
      </c>
      <c r="AR12" s="58" t="n">
        <v>45334</v>
      </c>
      <c r="AS12" s="45" t="n">
        <v>0.572916666666667</v>
      </c>
      <c r="AT12" s="46" t="s">
        <v>51</v>
      </c>
      <c r="AU12" s="59" t="n">
        <f aca="false">(AS12+AR12)-(U12+T12)</f>
        <v>1.87361111111111</v>
      </c>
      <c r="AV12" s="161" t="n">
        <v>6876</v>
      </c>
      <c r="AW12" s="161" t="s">
        <v>370</v>
      </c>
      <c r="AX12" s="61" t="s">
        <v>58</v>
      </c>
      <c r="AY12" s="61" t="s">
        <v>72</v>
      </c>
      <c r="AZ12" s="61" t="s">
        <v>200</v>
      </c>
      <c r="BA12" s="61" t="s">
        <v>371</v>
      </c>
      <c r="BB12" s="122" t="s">
        <v>372</v>
      </c>
      <c r="BC12" s="101" t="s">
        <v>373</v>
      </c>
      <c r="BD12" s="66"/>
      <c r="BE12" s="326" t="s">
        <v>64</v>
      </c>
      <c r="BF12" s="68"/>
      <c r="BO12" s="138" t="s">
        <v>51</v>
      </c>
      <c r="BP12" s="112" t="n">
        <v>4</v>
      </c>
      <c r="BQ12" s="113" t="n">
        <v>0</v>
      </c>
      <c r="BR12" s="37" t="n">
        <v>0</v>
      </c>
      <c r="BS12" s="37" t="n">
        <v>3</v>
      </c>
      <c r="BT12" s="37" t="n">
        <v>1</v>
      </c>
      <c r="BU12" s="37" t="n">
        <v>0</v>
      </c>
      <c r="BV12" s="114" t="n">
        <v>4</v>
      </c>
      <c r="BW12" s="38"/>
      <c r="BX12" s="38"/>
      <c r="BY12" s="34" t="n">
        <v>2216</v>
      </c>
      <c r="BZ12" s="35" t="n">
        <v>30261660</v>
      </c>
      <c r="CA12" s="35" t="s">
        <v>49</v>
      </c>
      <c r="CB12" s="35" t="s">
        <v>44</v>
      </c>
      <c r="CC12" s="35" t="s">
        <v>45</v>
      </c>
      <c r="CD12" s="35" t="s">
        <v>79</v>
      </c>
      <c r="CE12" s="36" t="n">
        <v>45340.6833333333</v>
      </c>
      <c r="CF12" s="35" t="s">
        <v>77</v>
      </c>
      <c r="CG12" s="37" t="s">
        <v>67</v>
      </c>
      <c r="CH12" s="38"/>
      <c r="CI12" s="138" t="s">
        <v>77</v>
      </c>
      <c r="CJ12" s="112" t="n">
        <v>0</v>
      </c>
      <c r="CK12" s="113" t="n">
        <f aca="false">CJ12/CJ14</f>
        <v>0</v>
      </c>
      <c r="CL12" s="37" t="n">
        <v>0</v>
      </c>
      <c r="CM12" s="37" t="n">
        <v>0</v>
      </c>
      <c r="CN12" s="37" t="n">
        <v>0</v>
      </c>
      <c r="CO12" s="37" t="n">
        <v>0</v>
      </c>
      <c r="CP12" s="114" t="n">
        <v>0</v>
      </c>
      <c r="CQ12" s="38"/>
      <c r="CR12" s="41"/>
      <c r="CS12" s="138" t="s">
        <v>51</v>
      </c>
      <c r="CT12" s="112" t="n">
        <v>1</v>
      </c>
      <c r="CU12" s="113" t="n">
        <f aca="false">CT12/CT15</f>
        <v>0.142857142857143</v>
      </c>
      <c r="CV12" s="37" t="n">
        <v>0</v>
      </c>
      <c r="CW12" s="37" t="n">
        <v>1</v>
      </c>
      <c r="CX12" s="37" t="n">
        <v>0</v>
      </c>
      <c r="CY12" s="37" t="n">
        <v>0</v>
      </c>
      <c r="CZ12" s="114" t="n">
        <v>1</v>
      </c>
      <c r="DA12" s="38"/>
    </row>
    <row r="13" customFormat="false" ht="15" hidden="false" customHeight="true" outlineLevel="0" collapsed="false">
      <c r="A13" s="324"/>
      <c r="B13" s="43" t="n">
        <v>11</v>
      </c>
      <c r="C13" s="34" t="n">
        <v>2188</v>
      </c>
      <c r="D13" s="35" t="n">
        <v>30303864</v>
      </c>
      <c r="E13" s="35" t="s">
        <v>53</v>
      </c>
      <c r="F13" s="35" t="s">
        <v>44</v>
      </c>
      <c r="G13" s="35" t="s">
        <v>80</v>
      </c>
      <c r="H13" s="35" t="s">
        <v>343</v>
      </c>
      <c r="I13" s="36" t="n">
        <v>45333.7909722222</v>
      </c>
      <c r="J13" s="35" t="s">
        <v>51</v>
      </c>
      <c r="K13" s="37" t="s">
        <v>71</v>
      </c>
      <c r="L13" s="58" t="n">
        <v>45333</v>
      </c>
      <c r="M13" s="50" t="n">
        <v>0.782638888888889</v>
      </c>
      <c r="N13" s="46" t="s">
        <v>51</v>
      </c>
      <c r="O13" s="58" t="n">
        <v>45333</v>
      </c>
      <c r="P13" s="50" t="n">
        <v>0.790972222222222</v>
      </c>
      <c r="Q13" s="58" t="n">
        <v>45333</v>
      </c>
      <c r="R13" s="50" t="n">
        <v>0.835416666666667</v>
      </c>
      <c r="S13" s="74" t="s">
        <v>47</v>
      </c>
      <c r="T13" s="58" t="n">
        <v>45333</v>
      </c>
      <c r="U13" s="50" t="n">
        <v>0.838888888888889</v>
      </c>
      <c r="V13" s="74" t="s">
        <v>47</v>
      </c>
      <c r="W13" s="51" t="n">
        <f aca="false">(U13+T13)-(P13+O13)</f>
        <v>0.0479166666666667</v>
      </c>
      <c r="X13" s="58"/>
      <c r="Y13" s="45"/>
      <c r="Z13" s="95"/>
      <c r="AA13" s="53" t="n">
        <f aca="false">(Y13+X13)-(U13+T13)</f>
        <v>-45333.8388888889</v>
      </c>
      <c r="AB13" s="58"/>
      <c r="AC13" s="45"/>
      <c r="AD13" s="73"/>
      <c r="AE13" s="53" t="n">
        <f aca="false">(AC13+AB13)-(U13+T13)</f>
        <v>-45333.8388888889</v>
      </c>
      <c r="AF13" s="58"/>
      <c r="AG13" s="73"/>
      <c r="AH13" s="73"/>
      <c r="AI13" s="54"/>
      <c r="AJ13" s="55" t="n">
        <f aca="false">(AG13+AF13)-(U13+T13)</f>
        <v>-45333.8388888889</v>
      </c>
      <c r="AK13" s="73"/>
      <c r="AL13" s="73"/>
      <c r="AM13" s="73"/>
      <c r="AN13" s="55" t="n">
        <f aca="false">(AL13+AK13)-(U13+T13)</f>
        <v>-45333.8388888889</v>
      </c>
      <c r="AO13" s="75" t="n">
        <v>45334</v>
      </c>
      <c r="AP13" s="45" t="n">
        <v>0.485416666666667</v>
      </c>
      <c r="AQ13" s="53" t="n">
        <f aca="false">(AO13+AN13)-(Y13+X13)</f>
        <v>0.161111111111111</v>
      </c>
      <c r="AR13" s="58" t="n">
        <v>45343</v>
      </c>
      <c r="AS13" s="45" t="n">
        <v>0.370833333333333</v>
      </c>
      <c r="AT13" s="74" t="s">
        <v>47</v>
      </c>
      <c r="AU13" s="59" t="n">
        <f aca="false">(AS13+AR13)-(U13+T13)</f>
        <v>9.53194444444445</v>
      </c>
      <c r="AV13" s="161" t="n">
        <v>11856</v>
      </c>
      <c r="AW13" s="161" t="s">
        <v>374</v>
      </c>
      <c r="AX13" s="61" t="s">
        <v>58</v>
      </c>
      <c r="AY13" s="61" t="s">
        <v>72</v>
      </c>
      <c r="AZ13" s="61" t="s">
        <v>200</v>
      </c>
      <c r="BA13" s="61" t="s">
        <v>371</v>
      </c>
      <c r="BB13" s="122" t="s">
        <v>375</v>
      </c>
      <c r="BC13" s="101" t="s">
        <v>376</v>
      </c>
      <c r="BD13" s="66"/>
      <c r="BE13" s="326" t="s">
        <v>64</v>
      </c>
      <c r="BF13" s="68"/>
      <c r="BO13" s="138" t="s">
        <v>77</v>
      </c>
      <c r="BP13" s="112" t="n">
        <v>0</v>
      </c>
      <c r="BQ13" s="113" t="n">
        <v>0</v>
      </c>
      <c r="BR13" s="37" t="n">
        <v>0</v>
      </c>
      <c r="BS13" s="37" t="n">
        <v>0</v>
      </c>
      <c r="BT13" s="37" t="n">
        <v>0</v>
      </c>
      <c r="BU13" s="37" t="n">
        <v>0</v>
      </c>
      <c r="BV13" s="114" t="n">
        <v>0</v>
      </c>
      <c r="BW13" s="38"/>
      <c r="BX13" s="38"/>
      <c r="BY13" s="39" t="n">
        <v>2218</v>
      </c>
      <c r="BZ13" s="35" t="n">
        <v>52507</v>
      </c>
      <c r="CA13" s="35" t="s">
        <v>49</v>
      </c>
      <c r="CB13" s="35" t="s">
        <v>44</v>
      </c>
      <c r="CC13" s="35" t="s">
        <v>45</v>
      </c>
      <c r="CD13" s="35" t="s">
        <v>50</v>
      </c>
      <c r="CE13" s="36" t="n">
        <v>45340.7895833333</v>
      </c>
      <c r="CF13" s="35" t="s">
        <v>77</v>
      </c>
      <c r="CG13" s="37" t="s">
        <v>52</v>
      </c>
      <c r="CH13" s="38"/>
      <c r="CI13" s="138" t="s">
        <v>47</v>
      </c>
      <c r="CJ13" s="112" t="n">
        <v>3</v>
      </c>
      <c r="CK13" s="113" t="n">
        <f aca="false">CJ13/CJ14</f>
        <v>0.6</v>
      </c>
      <c r="CL13" s="37" t="n">
        <v>1</v>
      </c>
      <c r="CM13" s="37" t="n">
        <v>0</v>
      </c>
      <c r="CN13" s="37" t="n">
        <v>0</v>
      </c>
      <c r="CO13" s="37" t="n">
        <v>2</v>
      </c>
      <c r="CP13" s="114" t="n">
        <v>3</v>
      </c>
      <c r="CQ13" s="38"/>
      <c r="CR13" s="41"/>
      <c r="CS13" s="138" t="s">
        <v>77</v>
      </c>
      <c r="CT13" s="112" t="n">
        <v>0</v>
      </c>
      <c r="CU13" s="113" t="n">
        <f aca="false">CT13/CT15</f>
        <v>0</v>
      </c>
      <c r="CV13" s="37" t="n">
        <v>0</v>
      </c>
      <c r="CW13" s="37" t="n">
        <v>0</v>
      </c>
      <c r="CX13" s="37" t="n">
        <v>0</v>
      </c>
      <c r="CY13" s="37" t="n">
        <v>0</v>
      </c>
      <c r="CZ13" s="114" t="n">
        <v>0</v>
      </c>
      <c r="DA13" s="38"/>
    </row>
    <row r="14" customFormat="false" ht="15" hidden="false" customHeight="true" outlineLevel="0" collapsed="false">
      <c r="A14" s="324"/>
      <c r="B14" s="43" t="n">
        <v>12</v>
      </c>
      <c r="C14" s="40" t="n">
        <v>2193</v>
      </c>
      <c r="D14" s="35" t="n">
        <v>30286500</v>
      </c>
      <c r="E14" s="35" t="s">
        <v>49</v>
      </c>
      <c r="F14" s="35" t="s">
        <v>44</v>
      </c>
      <c r="G14" s="35" t="s">
        <v>80</v>
      </c>
      <c r="H14" s="35" t="s">
        <v>81</v>
      </c>
      <c r="I14" s="36" t="n">
        <v>45334.8597222222</v>
      </c>
      <c r="J14" s="35" t="s">
        <v>47</v>
      </c>
      <c r="K14" s="37" t="s">
        <v>52</v>
      </c>
      <c r="L14" s="58" t="n">
        <v>45334</v>
      </c>
      <c r="M14" s="50" t="n">
        <v>0.859722222222222</v>
      </c>
      <c r="N14" s="74" t="s">
        <v>47</v>
      </c>
      <c r="O14" s="58" t="n">
        <v>45334</v>
      </c>
      <c r="P14" s="50" t="n">
        <v>0.859722222222222</v>
      </c>
      <c r="Q14" s="58"/>
      <c r="R14" s="45"/>
      <c r="S14" s="73"/>
      <c r="T14" s="58" t="n">
        <v>45334</v>
      </c>
      <c r="U14" s="50" t="n">
        <v>0.8625</v>
      </c>
      <c r="V14" s="74" t="s">
        <v>47</v>
      </c>
      <c r="W14" s="51" t="n">
        <f aca="false">(U14+T14)-(P14+O14)</f>
        <v>0.00277777777777778</v>
      </c>
      <c r="X14" s="58"/>
      <c r="Y14" s="45"/>
      <c r="Z14" s="73"/>
      <c r="AA14" s="53" t="n">
        <f aca="false">(Y14+X14)-(U14+T14)</f>
        <v>-45334.8625</v>
      </c>
      <c r="AB14" s="58"/>
      <c r="AC14" s="73"/>
      <c r="AD14" s="73"/>
      <c r="AE14" s="53" t="n">
        <f aca="false">(AC14+AB14)-(U14+T14)</f>
        <v>-45334.8625</v>
      </c>
      <c r="AF14" s="58"/>
      <c r="AG14" s="73"/>
      <c r="AH14" s="73"/>
      <c r="AI14" s="54"/>
      <c r="AJ14" s="55" t="n">
        <f aca="false">(AG14+AF14)-(U14+T14)</f>
        <v>-45334.8625</v>
      </c>
      <c r="AK14" s="73"/>
      <c r="AL14" s="73"/>
      <c r="AM14" s="73"/>
      <c r="AN14" s="55" t="n">
        <f aca="false">(AL14+AK14)-(U14+T14)</f>
        <v>-45334.8625</v>
      </c>
      <c r="AO14" s="75" t="n">
        <v>45334</v>
      </c>
      <c r="AP14" s="45" t="n">
        <v>0.870833333333333</v>
      </c>
      <c r="AQ14" s="53" t="n">
        <f aca="false">(AO14+AN14)-(Y14+X14)</f>
        <v>-0.862500000005833</v>
      </c>
      <c r="AR14" s="58" t="n">
        <v>45334</v>
      </c>
      <c r="AS14" s="45" t="n">
        <v>0.880555555555556</v>
      </c>
      <c r="AT14" s="74" t="s">
        <v>47</v>
      </c>
      <c r="AU14" s="59" t="n">
        <f aca="false">(AS14+AR14)-(U14+T14)</f>
        <v>0.0180555555555556</v>
      </c>
      <c r="AV14" s="60"/>
      <c r="AW14" s="60"/>
      <c r="AX14" s="61" t="s">
        <v>90</v>
      </c>
      <c r="AY14" s="61" t="s">
        <v>99</v>
      </c>
      <c r="AZ14" s="101" t="s">
        <v>254</v>
      </c>
      <c r="BA14" s="61" t="s">
        <v>84</v>
      </c>
      <c r="BB14" s="122" t="s">
        <v>377</v>
      </c>
      <c r="BC14" s="101" t="s">
        <v>378</v>
      </c>
      <c r="BD14" s="66"/>
      <c r="BE14" s="326" t="s">
        <v>64</v>
      </c>
      <c r="BF14" s="68"/>
      <c r="BO14" s="138" t="s">
        <v>47</v>
      </c>
      <c r="BP14" s="112" t="n">
        <v>2</v>
      </c>
      <c r="BQ14" s="113" t="n">
        <v>1</v>
      </c>
      <c r="BR14" s="37" t="n">
        <v>1</v>
      </c>
      <c r="BS14" s="37" t="n">
        <v>1</v>
      </c>
      <c r="BT14" s="37" t="n">
        <v>0</v>
      </c>
      <c r="BU14" s="37" t="n">
        <v>0</v>
      </c>
      <c r="BV14" s="114" t="n">
        <v>2</v>
      </c>
      <c r="BW14" s="38"/>
      <c r="BX14" s="38"/>
      <c r="BY14" s="40" t="n">
        <v>2219</v>
      </c>
      <c r="BZ14" s="35" t="n">
        <v>30303190</v>
      </c>
      <c r="CA14" s="35" t="s">
        <v>49</v>
      </c>
      <c r="CB14" s="35" t="s">
        <v>44</v>
      </c>
      <c r="CC14" s="35" t="s">
        <v>54</v>
      </c>
      <c r="CD14" s="35" t="s">
        <v>128</v>
      </c>
      <c r="CE14" s="36" t="n">
        <v>45341.66875</v>
      </c>
      <c r="CF14" s="35" t="s">
        <v>77</v>
      </c>
      <c r="CG14" s="37" t="s">
        <v>52</v>
      </c>
      <c r="CH14" s="38"/>
      <c r="CI14" s="155" t="s">
        <v>139</v>
      </c>
      <c r="CJ14" s="117" t="n">
        <v>5</v>
      </c>
      <c r="CK14" s="118" t="n">
        <v>1</v>
      </c>
      <c r="CL14" s="119" t="n">
        <v>1</v>
      </c>
      <c r="CM14" s="119" t="n">
        <v>0</v>
      </c>
      <c r="CN14" s="119" t="n">
        <v>0</v>
      </c>
      <c r="CO14" s="119" t="n">
        <v>4</v>
      </c>
      <c r="CP14" s="120" t="n">
        <v>5</v>
      </c>
      <c r="CQ14" s="38"/>
      <c r="CR14" s="41"/>
      <c r="CS14" s="138" t="s">
        <v>47</v>
      </c>
      <c r="CT14" s="112" t="n">
        <v>6</v>
      </c>
      <c r="CU14" s="113" t="n">
        <f aca="false">CT14/CT15</f>
        <v>0.857142857142857</v>
      </c>
      <c r="CV14" s="37" t="n">
        <v>2</v>
      </c>
      <c r="CW14" s="37" t="n">
        <v>0</v>
      </c>
      <c r="CX14" s="37" t="n">
        <v>3</v>
      </c>
      <c r="CY14" s="37" t="n">
        <v>1</v>
      </c>
      <c r="CZ14" s="114" t="n">
        <v>6</v>
      </c>
      <c r="DA14" s="38"/>
    </row>
    <row r="15" customFormat="false" ht="15" hidden="false" customHeight="true" outlineLevel="0" collapsed="false">
      <c r="A15" s="324"/>
      <c r="B15" s="43" t="n">
        <v>13</v>
      </c>
      <c r="C15" s="40" t="n">
        <v>2195</v>
      </c>
      <c r="D15" s="35" t="n">
        <v>30036213</v>
      </c>
      <c r="E15" s="35" t="s">
        <v>43</v>
      </c>
      <c r="F15" s="35" t="s">
        <v>44</v>
      </c>
      <c r="G15" s="35" t="s">
        <v>45</v>
      </c>
      <c r="H15" s="35" t="s">
        <v>46</v>
      </c>
      <c r="I15" s="36" t="n">
        <v>45335.7368055556</v>
      </c>
      <c r="J15" s="35" t="s">
        <v>51</v>
      </c>
      <c r="K15" s="37" t="s">
        <v>67</v>
      </c>
      <c r="L15" s="58" t="n">
        <v>45337</v>
      </c>
      <c r="M15" s="50" t="n">
        <v>0.795138888888889</v>
      </c>
      <c r="N15" s="74" t="s">
        <v>47</v>
      </c>
      <c r="O15" s="58" t="n">
        <v>45337</v>
      </c>
      <c r="P15" s="50" t="n">
        <v>0.795138888888889</v>
      </c>
      <c r="Q15" s="58"/>
      <c r="R15" s="50"/>
      <c r="S15" s="73"/>
      <c r="T15" s="58" t="n">
        <v>45337</v>
      </c>
      <c r="U15" s="50" t="n">
        <v>0.799305555555556</v>
      </c>
      <c r="V15" s="74" t="s">
        <v>47</v>
      </c>
      <c r="W15" s="51" t="n">
        <f aca="false">(U15+T15)-(P15+O15)</f>
        <v>0.00416666666666667</v>
      </c>
      <c r="X15" s="58" t="n">
        <v>45339</v>
      </c>
      <c r="Y15" s="45" t="n">
        <v>0.569444444444444</v>
      </c>
      <c r="Z15" s="95" t="s">
        <v>77</v>
      </c>
      <c r="AA15" s="53" t="n">
        <f aca="false">(Y15+X15)-(U15+T15)</f>
        <v>1.77013888888889</v>
      </c>
      <c r="AB15" s="58" t="n">
        <v>45340</v>
      </c>
      <c r="AC15" s="45" t="n">
        <v>0.614583333333333</v>
      </c>
      <c r="AD15" s="74" t="s">
        <v>47</v>
      </c>
      <c r="AE15" s="53" t="n">
        <f aca="false">(AC15+AB15)-(U15+T15)</f>
        <v>2.81527777777778</v>
      </c>
      <c r="AF15" s="58"/>
      <c r="AG15" s="45"/>
      <c r="AH15" s="73"/>
      <c r="AI15" s="54"/>
      <c r="AJ15" s="55" t="n">
        <f aca="false">(AG15+AF15)-(U15+T15)</f>
        <v>-45337.7993055556</v>
      </c>
      <c r="AK15" s="73"/>
      <c r="AL15" s="73"/>
      <c r="AM15" s="73"/>
      <c r="AN15" s="55" t="n">
        <f aca="false">(AL15+AK15)-(U15+T15)</f>
        <v>-45337.7993055556</v>
      </c>
      <c r="AO15" s="75" t="n">
        <v>45336</v>
      </c>
      <c r="AP15" s="45" t="n">
        <v>0.560416666666667</v>
      </c>
      <c r="AQ15" s="53" t="n">
        <f aca="false">(AO15+AN15)-(Y15+X15)</f>
        <v>-45341.36875</v>
      </c>
      <c r="AR15" s="58" t="n">
        <v>45340</v>
      </c>
      <c r="AS15" s="45" t="n">
        <v>0.777083333333333</v>
      </c>
      <c r="AT15" s="46" t="s">
        <v>51</v>
      </c>
      <c r="AU15" s="59" t="n">
        <f aca="false">(AS15+AR15)-(U15+T15)</f>
        <v>2.97777777777778</v>
      </c>
      <c r="AV15" s="60"/>
      <c r="AW15" s="60"/>
      <c r="AX15" s="61" t="s">
        <v>58</v>
      </c>
      <c r="AY15" s="328" t="s">
        <v>91</v>
      </c>
      <c r="AZ15" s="101" t="s">
        <v>203</v>
      </c>
      <c r="BA15" s="61" t="s">
        <v>101</v>
      </c>
      <c r="BB15" s="122" t="s">
        <v>379</v>
      </c>
      <c r="BC15" s="330" t="s">
        <v>380</v>
      </c>
      <c r="BD15" s="66"/>
      <c r="BE15" s="326" t="s">
        <v>64</v>
      </c>
      <c r="BF15" s="68"/>
      <c r="BO15" s="155" t="s">
        <v>139</v>
      </c>
      <c r="BP15" s="117" t="n">
        <v>6</v>
      </c>
      <c r="BQ15" s="118" t="n">
        <v>1</v>
      </c>
      <c r="BR15" s="119" t="n">
        <v>1</v>
      </c>
      <c r="BS15" s="119" t="n">
        <v>4</v>
      </c>
      <c r="BT15" s="119" t="n">
        <v>1</v>
      </c>
      <c r="BU15" s="119" t="n">
        <v>0</v>
      </c>
      <c r="BV15" s="120" t="n">
        <v>6</v>
      </c>
      <c r="BW15" s="38"/>
      <c r="BX15" s="38"/>
      <c r="BY15" s="34" t="n">
        <v>2220</v>
      </c>
      <c r="BZ15" s="35" t="n">
        <v>30244508</v>
      </c>
      <c r="CA15" s="35" t="s">
        <v>49</v>
      </c>
      <c r="CB15" s="35" t="s">
        <v>44</v>
      </c>
      <c r="CC15" s="35" t="s">
        <v>54</v>
      </c>
      <c r="CD15" s="35" t="s">
        <v>128</v>
      </c>
      <c r="CE15" s="36" t="n">
        <v>45341.7652777778</v>
      </c>
      <c r="CF15" s="35" t="s">
        <v>51</v>
      </c>
      <c r="CG15" s="37" t="s">
        <v>71</v>
      </c>
      <c r="CH15" s="38"/>
      <c r="CI15" s="38"/>
      <c r="CJ15" s="38"/>
      <c r="CK15" s="38"/>
      <c r="CL15" s="38"/>
      <c r="CM15" s="38"/>
      <c r="CN15" s="38"/>
      <c r="CO15" s="38"/>
      <c r="CP15" s="38"/>
      <c r="CQ15" s="38"/>
      <c r="CR15" s="41"/>
      <c r="CS15" s="155" t="s">
        <v>139</v>
      </c>
      <c r="CT15" s="117" t="n">
        <f aca="false">CT12+CT13+CT14</f>
        <v>7</v>
      </c>
      <c r="CU15" s="118" t="n">
        <v>1</v>
      </c>
      <c r="CV15" s="119" t="n">
        <v>2</v>
      </c>
      <c r="CW15" s="119" t="n">
        <v>1</v>
      </c>
      <c r="CX15" s="119" t="n">
        <v>3</v>
      </c>
      <c r="CY15" s="119" t="n">
        <v>1</v>
      </c>
      <c r="CZ15" s="120" t="n">
        <f aca="false">CZ12+CZ13+CZ14</f>
        <v>7</v>
      </c>
      <c r="DA15" s="38"/>
    </row>
    <row r="16" customFormat="false" ht="15" hidden="false" customHeight="true" outlineLevel="0" collapsed="false">
      <c r="A16" s="324"/>
      <c r="B16" s="43" t="n">
        <v>14</v>
      </c>
      <c r="C16" s="39" t="n">
        <v>2199</v>
      </c>
      <c r="D16" s="35" t="n">
        <v>30101833</v>
      </c>
      <c r="E16" s="35" t="s">
        <v>49</v>
      </c>
      <c r="F16" s="35" t="s">
        <v>65</v>
      </c>
      <c r="G16" s="35" t="s">
        <v>54</v>
      </c>
      <c r="H16" s="35" t="s">
        <v>358</v>
      </c>
      <c r="I16" s="36" t="n">
        <v>45336.7013888889</v>
      </c>
      <c r="J16" s="35" t="s">
        <v>47</v>
      </c>
      <c r="K16" s="37" t="s">
        <v>52</v>
      </c>
      <c r="L16" s="58" t="n">
        <v>45336</v>
      </c>
      <c r="M16" s="50" t="n">
        <v>0.701388888888889</v>
      </c>
      <c r="N16" s="74" t="s">
        <v>47</v>
      </c>
      <c r="O16" s="58" t="n">
        <v>45336</v>
      </c>
      <c r="P16" s="50" t="n">
        <v>0.701388888888889</v>
      </c>
      <c r="Q16" s="58"/>
      <c r="R16" s="50"/>
      <c r="S16" s="73"/>
      <c r="T16" s="58" t="n">
        <v>45336</v>
      </c>
      <c r="U16" s="50" t="n">
        <v>0.755555555555556</v>
      </c>
      <c r="V16" s="74" t="s">
        <v>47</v>
      </c>
      <c r="W16" s="51" t="n">
        <f aca="false">(U16+T16)-(P16+O16)</f>
        <v>0.0541666666666667</v>
      </c>
      <c r="X16" s="58"/>
      <c r="Y16" s="45"/>
      <c r="Z16" s="46"/>
      <c r="AA16" s="53" t="n">
        <f aca="false">(Y16+X16)-(U16+T16)</f>
        <v>-45336.7555555556</v>
      </c>
      <c r="AB16" s="58"/>
      <c r="AC16" s="45"/>
      <c r="AD16" s="73"/>
      <c r="AE16" s="53" t="n">
        <f aca="false">(AC16+AB16)-(U16+T16)</f>
        <v>-45336.7555555556</v>
      </c>
      <c r="AF16" s="58"/>
      <c r="AG16" s="73"/>
      <c r="AH16" s="73"/>
      <c r="AI16" s="54"/>
      <c r="AJ16" s="55" t="n">
        <f aca="false">(AG16+AF16)-(U16+T16)</f>
        <v>-45336.7555555556</v>
      </c>
      <c r="AK16" s="198"/>
      <c r="AL16" s="45"/>
      <c r="AM16" s="73"/>
      <c r="AN16" s="55" t="n">
        <f aca="false">(AL16+AK16)-(U16+T16)</f>
        <v>-45336.7555555556</v>
      </c>
      <c r="AO16" s="75" t="n">
        <v>45337</v>
      </c>
      <c r="AP16" s="45" t="n">
        <v>0.610416666666667</v>
      </c>
      <c r="AQ16" s="53" t="n">
        <f aca="false">(AO16+AN16)-(Y16+X16)</f>
        <v>0.244444444444444</v>
      </c>
      <c r="AR16" s="58" t="n">
        <v>45337</v>
      </c>
      <c r="AS16" s="45" t="n">
        <v>0.632638888888889</v>
      </c>
      <c r="AT16" s="95" t="s">
        <v>77</v>
      </c>
      <c r="AU16" s="59" t="n">
        <f aca="false">(AS16+AR16)-(U16+T16)</f>
        <v>0.877083333333333</v>
      </c>
      <c r="AV16" s="60"/>
      <c r="AW16" s="161" t="s">
        <v>381</v>
      </c>
      <c r="AX16" s="61" t="s">
        <v>58</v>
      </c>
      <c r="AY16" s="61" t="s">
        <v>72</v>
      </c>
      <c r="AZ16" s="101" t="s">
        <v>181</v>
      </c>
      <c r="BA16" s="61" t="s">
        <v>382</v>
      </c>
      <c r="BB16" s="122" t="s">
        <v>383</v>
      </c>
      <c r="BC16" s="101" t="s">
        <v>384</v>
      </c>
      <c r="BD16" s="66"/>
      <c r="BE16" s="331" t="s">
        <v>156</v>
      </c>
      <c r="BF16" s="68"/>
      <c r="BO16" s="38"/>
      <c r="BP16" s="38"/>
      <c r="BQ16" s="38"/>
      <c r="BR16" s="38"/>
      <c r="BS16" s="38"/>
      <c r="BT16" s="38"/>
      <c r="BU16" s="38"/>
      <c r="BV16" s="38"/>
      <c r="BW16" s="38"/>
      <c r="BX16" s="38"/>
      <c r="BY16" s="34" t="n">
        <v>2221</v>
      </c>
      <c r="BZ16" s="35" t="n">
        <v>1732449</v>
      </c>
      <c r="CA16" s="35" t="s">
        <v>49</v>
      </c>
      <c r="CB16" s="35" t="s">
        <v>44</v>
      </c>
      <c r="CC16" s="35" t="s">
        <v>54</v>
      </c>
      <c r="CD16" s="35" t="s">
        <v>104</v>
      </c>
      <c r="CE16" s="36" t="n">
        <v>45342.6923611111</v>
      </c>
      <c r="CF16" s="35" t="s">
        <v>47</v>
      </c>
      <c r="CG16" s="37" t="s">
        <v>71</v>
      </c>
      <c r="CH16" s="38"/>
      <c r="CI16" s="172" t="s">
        <v>207</v>
      </c>
      <c r="CJ16" s="160" t="n">
        <v>5</v>
      </c>
      <c r="CK16" s="125" t="n">
        <f aca="false">CJ16/BP34</f>
        <v>0.128205128205128</v>
      </c>
      <c r="CL16" s="41"/>
      <c r="CM16" s="41"/>
      <c r="CN16" s="41"/>
      <c r="CO16" s="41"/>
      <c r="CP16" s="41"/>
      <c r="CQ16" s="41"/>
      <c r="CR16" s="41"/>
      <c r="CS16" s="41"/>
      <c r="CT16" s="41"/>
      <c r="CU16" s="41"/>
      <c r="CV16" s="41"/>
      <c r="CW16" s="41"/>
      <c r="CX16" s="41"/>
      <c r="CY16" s="41"/>
      <c r="CZ16" s="41"/>
      <c r="DA16" s="41"/>
    </row>
    <row r="17" customFormat="false" ht="15" hidden="false" customHeight="true" outlineLevel="0" collapsed="false">
      <c r="A17" s="324" t="n">
        <v>3</v>
      </c>
      <c r="B17" s="43" t="n">
        <v>15</v>
      </c>
      <c r="C17" s="39" t="n">
        <v>2202</v>
      </c>
      <c r="D17" s="35" t="n">
        <v>30313889</v>
      </c>
      <c r="E17" s="35" t="s">
        <v>56</v>
      </c>
      <c r="F17" s="35" t="s">
        <v>69</v>
      </c>
      <c r="G17" s="35" t="s">
        <v>80</v>
      </c>
      <c r="H17" s="35" t="s">
        <v>351</v>
      </c>
      <c r="I17" s="36" t="n">
        <v>45337.1222222222</v>
      </c>
      <c r="J17" s="35" t="s">
        <v>47</v>
      </c>
      <c r="K17" s="37" t="s">
        <v>67</v>
      </c>
      <c r="L17" s="58" t="n">
        <v>45336</v>
      </c>
      <c r="M17" s="50" t="n">
        <v>0.868055555555556</v>
      </c>
      <c r="N17" s="74" t="s">
        <v>47</v>
      </c>
      <c r="O17" s="58" t="n">
        <v>45337</v>
      </c>
      <c r="P17" s="50" t="n">
        <v>0.122222222222222</v>
      </c>
      <c r="Q17" s="58" t="n">
        <v>45339</v>
      </c>
      <c r="R17" s="50" t="n">
        <v>0.777083333333333</v>
      </c>
      <c r="S17" s="74" t="s">
        <v>47</v>
      </c>
      <c r="T17" s="58" t="n">
        <v>45339</v>
      </c>
      <c r="U17" s="50" t="n">
        <v>0.779166666666667</v>
      </c>
      <c r="V17" s="74" t="s">
        <v>47</v>
      </c>
      <c r="W17" s="51" t="n">
        <f aca="false">(U17+T17)-(P17+O17)</f>
        <v>2.65694444444444</v>
      </c>
      <c r="X17" s="44" t="n">
        <v>45340</v>
      </c>
      <c r="Y17" s="45" t="n">
        <v>0.615277777777778</v>
      </c>
      <c r="Z17" s="74" t="s">
        <v>47</v>
      </c>
      <c r="AA17" s="53" t="n">
        <f aca="false">(Y17+X17)-(U17+T17)</f>
        <v>0.836111111111111</v>
      </c>
      <c r="AB17" s="58"/>
      <c r="AC17" s="73"/>
      <c r="AD17" s="73"/>
      <c r="AE17" s="53" t="n">
        <f aca="false">(AC17+AB17)-(U17+T17)</f>
        <v>-45339.7791666667</v>
      </c>
      <c r="AF17" s="58"/>
      <c r="AG17" s="73"/>
      <c r="AH17" s="73"/>
      <c r="AI17" s="54"/>
      <c r="AJ17" s="55" t="n">
        <f aca="false">(AG17+AF17)-(U17+T17)</f>
        <v>-45339.7791666667</v>
      </c>
      <c r="AK17" s="73"/>
      <c r="AL17" s="73"/>
      <c r="AM17" s="73"/>
      <c r="AN17" s="55" t="n">
        <f aca="false">(AL17+AK17)-(U17+T17)</f>
        <v>-45339.7791666667</v>
      </c>
      <c r="AO17" s="75" t="n">
        <v>45340</v>
      </c>
      <c r="AP17" s="45" t="n">
        <v>0.750694444444444</v>
      </c>
      <c r="AQ17" s="53" t="n">
        <f aca="false">(AO17+AN17)-(Y17+X17)</f>
        <v>-45340.3944444444</v>
      </c>
      <c r="AR17" s="58" t="n">
        <v>45342</v>
      </c>
      <c r="AS17" s="45" t="n">
        <v>0.743055555555556</v>
      </c>
      <c r="AT17" s="74" t="s">
        <v>47</v>
      </c>
      <c r="AU17" s="59" t="n">
        <f aca="false">(AS17+AR17)-(U17+T17)</f>
        <v>2.96388888888889</v>
      </c>
      <c r="AV17" s="60"/>
      <c r="AW17" s="60"/>
      <c r="AX17" s="61" t="s">
        <v>90</v>
      </c>
      <c r="AY17" s="61" t="s">
        <v>99</v>
      </c>
      <c r="AZ17" s="61" t="s">
        <v>106</v>
      </c>
      <c r="BA17" s="61" t="s">
        <v>159</v>
      </c>
      <c r="BB17" s="122" t="s">
        <v>385</v>
      </c>
      <c r="BC17" s="101" t="s">
        <v>386</v>
      </c>
      <c r="BD17" s="66"/>
      <c r="BE17" s="326" t="s">
        <v>64</v>
      </c>
      <c r="BF17" s="68"/>
      <c r="BO17" s="332" t="s">
        <v>170</v>
      </c>
      <c r="BP17" s="160" t="n">
        <v>6</v>
      </c>
      <c r="BQ17" s="125" t="n">
        <f aca="false">BP17/BP34</f>
        <v>0.153846153846154</v>
      </c>
      <c r="BR17" s="38"/>
      <c r="BS17" s="38"/>
      <c r="BT17" s="38"/>
      <c r="BU17" s="38"/>
      <c r="BV17" s="38"/>
      <c r="BW17" s="38"/>
      <c r="BX17" s="38"/>
      <c r="BY17" s="40" t="n">
        <v>2226</v>
      </c>
      <c r="BZ17" s="35" t="n">
        <v>30094791</v>
      </c>
      <c r="CA17" s="35" t="s">
        <v>49</v>
      </c>
      <c r="CB17" s="35" t="s">
        <v>44</v>
      </c>
      <c r="CC17" s="35" t="s">
        <v>45</v>
      </c>
      <c r="CD17" s="35" t="s">
        <v>46</v>
      </c>
      <c r="CE17" s="36" t="n">
        <v>45344.6923611111</v>
      </c>
      <c r="CF17" s="35" t="s">
        <v>47</v>
      </c>
      <c r="CG17" s="37" t="s">
        <v>52</v>
      </c>
      <c r="CH17" s="38"/>
      <c r="CI17" s="41"/>
      <c r="CJ17" s="41"/>
      <c r="CK17" s="41"/>
      <c r="CL17" s="41"/>
      <c r="CM17" s="38"/>
      <c r="CN17" s="38"/>
      <c r="CO17" s="38"/>
      <c r="CP17" s="38"/>
      <c r="CQ17" s="38"/>
      <c r="CR17" s="41"/>
      <c r="CS17" s="252" t="s">
        <v>194</v>
      </c>
      <c r="CT17" s="37" t="n">
        <v>7</v>
      </c>
      <c r="CU17" s="158" t="n">
        <f aca="false">CT17/BP34</f>
        <v>0.17948717948718</v>
      </c>
      <c r="CV17" s="41"/>
      <c r="CW17" s="41"/>
      <c r="CX17" s="41"/>
      <c r="CY17" s="41"/>
      <c r="CZ17" s="41"/>
      <c r="DA17" s="41"/>
    </row>
    <row r="18" customFormat="false" ht="15" hidden="false" customHeight="true" outlineLevel="0" collapsed="false">
      <c r="A18" s="324"/>
      <c r="B18" s="43" t="n">
        <v>16</v>
      </c>
      <c r="C18" s="34" t="n">
        <v>2203</v>
      </c>
      <c r="D18" s="35" t="n">
        <v>30312309</v>
      </c>
      <c r="E18" s="35" t="s">
        <v>49</v>
      </c>
      <c r="F18" s="35" t="s">
        <v>44</v>
      </c>
      <c r="G18" s="35" t="s">
        <v>45</v>
      </c>
      <c r="H18" s="35" t="s">
        <v>46</v>
      </c>
      <c r="I18" s="36" t="n">
        <v>45337.7951388889</v>
      </c>
      <c r="J18" s="35" t="s">
        <v>47</v>
      </c>
      <c r="K18" s="37" t="s">
        <v>67</v>
      </c>
      <c r="L18" s="58" t="n">
        <v>45337</v>
      </c>
      <c r="M18" s="50" t="n">
        <v>0.795138888888889</v>
      </c>
      <c r="N18" s="74" t="s">
        <v>47</v>
      </c>
      <c r="O18" s="58" t="n">
        <v>45337</v>
      </c>
      <c r="P18" s="50" t="n">
        <v>0.795138888888889</v>
      </c>
      <c r="Q18" s="58"/>
      <c r="R18" s="50"/>
      <c r="S18" s="73"/>
      <c r="T18" s="58" t="n">
        <v>45337</v>
      </c>
      <c r="U18" s="50" t="n">
        <v>0.799305555555556</v>
      </c>
      <c r="V18" s="74" t="s">
        <v>47</v>
      </c>
      <c r="W18" s="51" t="n">
        <f aca="false">(U18+T18)-(P18+O18)</f>
        <v>0.00416666666666667</v>
      </c>
      <c r="X18" s="58" t="n">
        <v>45339</v>
      </c>
      <c r="Y18" s="45" t="n">
        <v>0.569444444444444</v>
      </c>
      <c r="Z18" s="95" t="s">
        <v>77</v>
      </c>
      <c r="AA18" s="53" t="n">
        <f aca="false">(Y18+X18)-(U18+T18)</f>
        <v>1.77013888888889</v>
      </c>
      <c r="AB18" s="58" t="n">
        <v>45340</v>
      </c>
      <c r="AC18" s="45" t="n">
        <v>0.614583333333333</v>
      </c>
      <c r="AD18" s="74" t="s">
        <v>47</v>
      </c>
      <c r="AE18" s="53" t="n">
        <f aca="false">(AC18+AB18)-(U18+T18)</f>
        <v>2.81527777777778</v>
      </c>
      <c r="AF18" s="58"/>
      <c r="AG18" s="45"/>
      <c r="AH18" s="73"/>
      <c r="AI18" s="54"/>
      <c r="AJ18" s="55" t="n">
        <f aca="false">(AG18+AF18)-(U18+T18)</f>
        <v>-45337.7993055556</v>
      </c>
      <c r="AK18" s="73"/>
      <c r="AL18" s="73"/>
      <c r="AM18" s="73"/>
      <c r="AN18" s="55" t="n">
        <f aca="false">(AL18+AK18)-(U18+T18)</f>
        <v>-45337.7993055556</v>
      </c>
      <c r="AO18" s="75" t="n">
        <v>45340</v>
      </c>
      <c r="AP18" s="45" t="n">
        <v>0.61875</v>
      </c>
      <c r="AQ18" s="53" t="n">
        <f aca="false">(AO18+AN18)-(Y18+X18)</f>
        <v>-45337.36875</v>
      </c>
      <c r="AR18" s="58" t="n">
        <v>45340</v>
      </c>
      <c r="AS18" s="45" t="n">
        <v>0.777083333333333</v>
      </c>
      <c r="AT18" s="46" t="s">
        <v>51</v>
      </c>
      <c r="AU18" s="59" t="n">
        <f aca="false">(AS18+AR18)-(U18+T18)</f>
        <v>2.97777777777778</v>
      </c>
      <c r="AV18" s="60"/>
      <c r="AW18" s="333"/>
      <c r="AX18" s="61" t="s">
        <v>58</v>
      </c>
      <c r="AY18" s="328" t="s">
        <v>91</v>
      </c>
      <c r="AZ18" s="101" t="s">
        <v>203</v>
      </c>
      <c r="BA18" s="61" t="s">
        <v>101</v>
      </c>
      <c r="BB18" s="122" t="s">
        <v>387</v>
      </c>
      <c r="BC18" s="101" t="s">
        <v>388</v>
      </c>
      <c r="BD18" s="66"/>
      <c r="BE18" s="326" t="s">
        <v>64</v>
      </c>
      <c r="BF18" s="68"/>
      <c r="BO18" s="38"/>
      <c r="BP18" s="38"/>
      <c r="BQ18" s="38"/>
      <c r="BR18" s="38"/>
      <c r="BS18" s="38"/>
      <c r="BT18" s="38"/>
      <c r="BU18" s="38"/>
      <c r="BV18" s="38"/>
      <c r="BW18" s="38"/>
      <c r="BX18" s="38"/>
      <c r="BY18" s="40" t="n">
        <v>2227</v>
      </c>
      <c r="BZ18" s="35" t="n">
        <v>30130843</v>
      </c>
      <c r="CA18" s="35" t="s">
        <v>49</v>
      </c>
      <c r="CB18" s="35" t="s">
        <v>44</v>
      </c>
      <c r="CC18" s="35" t="s">
        <v>54</v>
      </c>
      <c r="CD18" s="35" t="s">
        <v>171</v>
      </c>
      <c r="CE18" s="36" t="n">
        <v>45344.7</v>
      </c>
      <c r="CF18" s="35" t="s">
        <v>47</v>
      </c>
      <c r="CG18" s="37" t="s">
        <v>52</v>
      </c>
      <c r="CH18" s="38"/>
      <c r="CI18" s="169" t="s">
        <v>52</v>
      </c>
      <c r="CJ18" s="107" t="s">
        <v>48</v>
      </c>
      <c r="CK18" s="108" t="s">
        <v>67</v>
      </c>
      <c r="CL18" s="170" t="s">
        <v>138</v>
      </c>
      <c r="CM18" s="38"/>
      <c r="CN18" s="38"/>
      <c r="CO18" s="38"/>
      <c r="CP18" s="38"/>
      <c r="CQ18" s="38"/>
      <c r="CR18" s="41"/>
      <c r="CS18" s="41"/>
      <c r="CT18" s="41"/>
      <c r="CU18" s="41"/>
      <c r="CV18" s="41"/>
      <c r="CW18" s="41"/>
      <c r="CX18" s="41"/>
      <c r="CY18" s="41"/>
      <c r="CZ18" s="41"/>
      <c r="DA18" s="41"/>
    </row>
    <row r="19" customFormat="false" ht="15" hidden="false" customHeight="true" outlineLevel="0" collapsed="false">
      <c r="A19" s="324"/>
      <c r="B19" s="43" t="n">
        <v>17</v>
      </c>
      <c r="C19" s="34" t="n">
        <v>2204</v>
      </c>
      <c r="D19" s="35" t="n">
        <v>30048922</v>
      </c>
      <c r="E19" s="35" t="s">
        <v>49</v>
      </c>
      <c r="F19" s="35" t="s">
        <v>44</v>
      </c>
      <c r="G19" s="35" t="s">
        <v>54</v>
      </c>
      <c r="H19" s="35" t="s">
        <v>129</v>
      </c>
      <c r="I19" s="36" t="n">
        <v>45337.8222222222</v>
      </c>
      <c r="J19" s="35" t="s">
        <v>47</v>
      </c>
      <c r="K19" s="37" t="s">
        <v>48</v>
      </c>
      <c r="L19" s="58" t="n">
        <v>45337</v>
      </c>
      <c r="M19" s="50" t="n">
        <v>0.822222222222222</v>
      </c>
      <c r="N19" s="74" t="s">
        <v>47</v>
      </c>
      <c r="O19" s="58" t="n">
        <v>45337</v>
      </c>
      <c r="P19" s="50" t="n">
        <v>0.822222222222222</v>
      </c>
      <c r="Q19" s="58"/>
      <c r="R19" s="50"/>
      <c r="S19" s="73"/>
      <c r="T19" s="58" t="n">
        <v>45337</v>
      </c>
      <c r="U19" s="50" t="n">
        <v>0.827777777777778</v>
      </c>
      <c r="V19" s="74" t="s">
        <v>47</v>
      </c>
      <c r="W19" s="51" t="n">
        <f aca="false">(U19+T19)-(P19+O19)</f>
        <v>0.00555555555555556</v>
      </c>
      <c r="X19" s="58"/>
      <c r="Y19" s="45"/>
      <c r="Z19" s="73"/>
      <c r="AA19" s="53" t="n">
        <f aca="false">(Y19+X19)-(U19+T19)</f>
        <v>-45337.8277777778</v>
      </c>
      <c r="AB19" s="58"/>
      <c r="AC19" s="45"/>
      <c r="AD19" s="73"/>
      <c r="AE19" s="53" t="n">
        <f aca="false">(AC19+AB19)-(U19+T19)</f>
        <v>-45337.8277777778</v>
      </c>
      <c r="AF19" s="58"/>
      <c r="AG19" s="45"/>
      <c r="AH19" s="73"/>
      <c r="AI19" s="54"/>
      <c r="AJ19" s="55" t="n">
        <f aca="false">(AG19+AF19)-(U19+T19)</f>
        <v>-45337.8277777778</v>
      </c>
      <c r="AK19" s="73"/>
      <c r="AL19" s="73"/>
      <c r="AM19" s="73"/>
      <c r="AN19" s="55" t="n">
        <f aca="false">(AL19+AK19)-(U19+T19)</f>
        <v>-45337.8277777778</v>
      </c>
      <c r="AO19" s="75" t="n">
        <v>45339</v>
      </c>
      <c r="AP19" s="45" t="n">
        <v>0.252083333333333</v>
      </c>
      <c r="AQ19" s="53" t="n">
        <f aca="false">(AO19+AN19)-(Y19+X19)</f>
        <v>1.17222222222222</v>
      </c>
      <c r="AR19" s="58" t="n">
        <v>45339</v>
      </c>
      <c r="AS19" s="45" t="n">
        <v>0.565277777777778</v>
      </c>
      <c r="AT19" s="95" t="s">
        <v>77</v>
      </c>
      <c r="AU19" s="59" t="n">
        <f aca="false">(AS19+AR19)-(U19+T19)</f>
        <v>1.7375</v>
      </c>
      <c r="AV19" s="161" t="n">
        <v>8763</v>
      </c>
      <c r="AW19" s="161" t="s">
        <v>221</v>
      </c>
      <c r="AX19" s="173" t="s">
        <v>98</v>
      </c>
      <c r="AY19" s="162" t="s">
        <v>110</v>
      </c>
      <c r="AZ19" s="174" t="s">
        <v>111</v>
      </c>
      <c r="BA19" s="101" t="s">
        <v>209</v>
      </c>
      <c r="BB19" s="122" t="s">
        <v>389</v>
      </c>
      <c r="BC19" s="101" t="s">
        <v>390</v>
      </c>
      <c r="BD19" s="66"/>
      <c r="BE19" s="326" t="s">
        <v>64</v>
      </c>
      <c r="BF19" s="68"/>
      <c r="BO19" s="334" t="s">
        <v>52</v>
      </c>
      <c r="BP19" s="335" t="s">
        <v>48</v>
      </c>
      <c r="BQ19" s="336" t="s">
        <v>67</v>
      </c>
      <c r="BR19" s="337" t="s">
        <v>138</v>
      </c>
      <c r="BS19" s="38"/>
      <c r="BT19" s="38"/>
      <c r="BU19" s="38"/>
      <c r="BV19" s="38"/>
      <c r="BW19" s="38"/>
      <c r="BX19" s="38"/>
      <c r="BY19" s="34" t="n">
        <v>2229</v>
      </c>
      <c r="BZ19" s="35" t="n">
        <v>30150533</v>
      </c>
      <c r="CA19" s="35" t="s">
        <v>49</v>
      </c>
      <c r="CB19" s="35" t="s">
        <v>44</v>
      </c>
      <c r="CC19" s="35" t="s">
        <v>45</v>
      </c>
      <c r="CD19" s="35" t="s">
        <v>46</v>
      </c>
      <c r="CE19" s="36" t="n">
        <v>45346.4111111111</v>
      </c>
      <c r="CF19" s="35" t="s">
        <v>77</v>
      </c>
      <c r="CG19" s="37" t="s">
        <v>48</v>
      </c>
      <c r="CH19" s="38"/>
      <c r="CI19" s="119" t="n">
        <v>1</v>
      </c>
      <c r="CJ19" s="119" t="n">
        <v>0</v>
      </c>
      <c r="CK19" s="119" t="n">
        <v>0</v>
      </c>
      <c r="CL19" s="119" t="n">
        <v>4</v>
      </c>
      <c r="CM19" s="38"/>
      <c r="CN19" s="38"/>
      <c r="CO19" s="38"/>
      <c r="CP19" s="38"/>
      <c r="CQ19" s="38"/>
      <c r="CR19" s="41"/>
      <c r="CS19" s="169" t="s">
        <v>52</v>
      </c>
      <c r="CT19" s="107" t="s">
        <v>48</v>
      </c>
      <c r="CU19" s="108" t="s">
        <v>67</v>
      </c>
      <c r="CV19" s="170" t="s">
        <v>138</v>
      </c>
      <c r="CW19" s="41"/>
      <c r="CX19" s="41"/>
      <c r="CY19" s="41"/>
      <c r="CZ19" s="41"/>
      <c r="DA19" s="41"/>
    </row>
    <row r="20" customFormat="false" ht="15" hidden="false" customHeight="true" outlineLevel="0" collapsed="false">
      <c r="A20" s="324"/>
      <c r="B20" s="43" t="n">
        <v>18</v>
      </c>
      <c r="C20" s="34" t="n">
        <v>2205</v>
      </c>
      <c r="D20" s="35" t="n">
        <v>30122175</v>
      </c>
      <c r="E20" s="35" t="s">
        <v>53</v>
      </c>
      <c r="F20" s="35" t="s">
        <v>69</v>
      </c>
      <c r="G20" s="35" t="s">
        <v>54</v>
      </c>
      <c r="H20" s="35" t="s">
        <v>342</v>
      </c>
      <c r="I20" s="36" t="n">
        <v>45337.8854166667</v>
      </c>
      <c r="J20" s="91" t="s">
        <v>47</v>
      </c>
      <c r="K20" s="37" t="s">
        <v>71</v>
      </c>
      <c r="L20" s="58" t="n">
        <v>45337</v>
      </c>
      <c r="M20" s="50" t="n">
        <v>0.885416666666667</v>
      </c>
      <c r="N20" s="74" t="s">
        <v>47</v>
      </c>
      <c r="O20" s="58" t="n">
        <v>45337</v>
      </c>
      <c r="P20" s="50" t="n">
        <v>0.885416666666667</v>
      </c>
      <c r="Q20" s="58" t="n">
        <v>45339</v>
      </c>
      <c r="R20" s="50" t="n">
        <v>0.839583333333333</v>
      </c>
      <c r="S20" s="74" t="s">
        <v>47</v>
      </c>
      <c r="T20" s="58" t="n">
        <v>45342</v>
      </c>
      <c r="U20" s="50" t="n">
        <v>0.740277777777778</v>
      </c>
      <c r="V20" s="74" t="s">
        <v>47</v>
      </c>
      <c r="W20" s="51" t="n">
        <f aca="false">(U20+T20)-(P20+O20)</f>
        <v>4.85486111111111</v>
      </c>
      <c r="X20" s="58" t="n">
        <v>45347</v>
      </c>
      <c r="Y20" s="45" t="n">
        <v>0.588888888888889</v>
      </c>
      <c r="Z20" s="74" t="s">
        <v>47</v>
      </c>
      <c r="AA20" s="53" t="n">
        <f aca="false">(Y20+X20)-(U20+T20)</f>
        <v>4.84861111111111</v>
      </c>
      <c r="AB20" s="58" t="n">
        <v>45349</v>
      </c>
      <c r="AC20" s="45" t="n">
        <v>0.603472222222222</v>
      </c>
      <c r="AD20" s="74" t="s">
        <v>47</v>
      </c>
      <c r="AE20" s="53" t="n">
        <f aca="false">(AC20+AB20)-(U20+T20)</f>
        <v>6.86319444444445</v>
      </c>
      <c r="AF20" s="58"/>
      <c r="AG20" s="73"/>
      <c r="AH20" s="73"/>
      <c r="AI20" s="54"/>
      <c r="AJ20" s="55" t="n">
        <f aca="false">(AG20+AF20)-(U20+T20)</f>
        <v>-45342.7402777778</v>
      </c>
      <c r="AK20" s="58"/>
      <c r="AL20" s="50"/>
      <c r="AM20" s="46"/>
      <c r="AN20" s="55" t="n">
        <f aca="false">(AL20+AK20)-(U20+T20)</f>
        <v>-45342.7402777778</v>
      </c>
      <c r="AO20" s="75" t="n">
        <v>45350</v>
      </c>
      <c r="AP20" s="45" t="n">
        <v>0.413888888888889</v>
      </c>
      <c r="AQ20" s="53" t="n">
        <f aca="false">(AO20+AN20)-(Y20+X20)</f>
        <v>-45340.3291666667</v>
      </c>
      <c r="AR20" s="58" t="n">
        <v>45350</v>
      </c>
      <c r="AS20" s="45" t="n">
        <v>0.603472222222222</v>
      </c>
      <c r="AT20" s="74" t="s">
        <v>47</v>
      </c>
      <c r="AU20" s="59" t="n">
        <f aca="false">(AS20+AR20)-(U20+T20)</f>
        <v>7.86319444444445</v>
      </c>
      <c r="AV20" s="161" t="n">
        <v>15609</v>
      </c>
      <c r="AW20" s="161" t="s">
        <v>391</v>
      </c>
      <c r="AX20" s="61" t="s">
        <v>98</v>
      </c>
      <c r="AY20" s="61" t="s">
        <v>110</v>
      </c>
      <c r="AZ20" s="43" t="s">
        <v>111</v>
      </c>
      <c r="BA20" s="61" t="s">
        <v>159</v>
      </c>
      <c r="BB20" s="122" t="s">
        <v>392</v>
      </c>
      <c r="BC20" s="101" t="s">
        <v>393</v>
      </c>
      <c r="BD20" s="66"/>
      <c r="BE20" s="338" t="s">
        <v>64</v>
      </c>
      <c r="BF20" s="68"/>
      <c r="BJ20" s="130"/>
      <c r="BK20" s="130"/>
      <c r="BO20" s="37" t="n">
        <v>1</v>
      </c>
      <c r="BP20" s="37" t="n">
        <v>4</v>
      </c>
      <c r="BQ20" s="37" t="n">
        <v>1</v>
      </c>
      <c r="BR20" s="37" t="n">
        <v>0</v>
      </c>
      <c r="BS20" s="38"/>
      <c r="BT20" s="38"/>
      <c r="BU20" s="38"/>
      <c r="BV20" s="38"/>
      <c r="BW20" s="38"/>
      <c r="BX20" s="38"/>
      <c r="BY20" s="40" t="n">
        <v>2230</v>
      </c>
      <c r="BZ20" s="35" t="n">
        <v>30313372</v>
      </c>
      <c r="CA20" s="35" t="s">
        <v>49</v>
      </c>
      <c r="CB20" s="35" t="s">
        <v>69</v>
      </c>
      <c r="CC20" s="35" t="s">
        <v>54</v>
      </c>
      <c r="CD20" s="35" t="s">
        <v>342</v>
      </c>
      <c r="CE20" s="36" t="n">
        <v>45346.7125</v>
      </c>
      <c r="CF20" s="35" t="s">
        <v>47</v>
      </c>
      <c r="CG20" s="37" t="s">
        <v>52</v>
      </c>
      <c r="CH20" s="38"/>
      <c r="CI20" s="175" t="n">
        <f aca="false">CI19/CJ16</f>
        <v>0.2</v>
      </c>
      <c r="CJ20" s="149" t="n">
        <f aca="false">CJ19/CJ16</f>
        <v>0</v>
      </c>
      <c r="CK20" s="149" t="n">
        <f aca="false">CK19/CJ16</f>
        <v>0</v>
      </c>
      <c r="CL20" s="150" t="n">
        <f aca="false">CL19/CJ16</f>
        <v>0.8</v>
      </c>
      <c r="CM20" s="38"/>
      <c r="CN20" s="38"/>
      <c r="CO20" s="38"/>
      <c r="CP20" s="38"/>
      <c r="CQ20" s="38"/>
      <c r="CR20" s="41"/>
      <c r="CS20" s="119" t="n">
        <v>2</v>
      </c>
      <c r="CT20" s="119" t="n">
        <v>1</v>
      </c>
      <c r="CU20" s="119" t="n">
        <v>3</v>
      </c>
      <c r="CV20" s="119" t="n">
        <v>1</v>
      </c>
      <c r="CW20" s="41"/>
      <c r="CX20" s="41"/>
      <c r="CY20" s="41"/>
      <c r="CZ20" s="41"/>
      <c r="DA20" s="41"/>
    </row>
    <row r="21" customFormat="false" ht="15" hidden="false" customHeight="true" outlineLevel="0" collapsed="false">
      <c r="A21" s="324"/>
      <c r="B21" s="43" t="n">
        <v>19</v>
      </c>
      <c r="C21" s="34" t="n">
        <v>2207</v>
      </c>
      <c r="D21" s="35" t="n">
        <v>30301481</v>
      </c>
      <c r="E21" s="35" t="s">
        <v>53</v>
      </c>
      <c r="F21" s="35" t="s">
        <v>44</v>
      </c>
      <c r="G21" s="35" t="s">
        <v>54</v>
      </c>
      <c r="H21" s="35" t="s">
        <v>171</v>
      </c>
      <c r="I21" s="36" t="n">
        <v>45339.6347222222</v>
      </c>
      <c r="J21" s="35" t="s">
        <v>47</v>
      </c>
      <c r="K21" s="37" t="s">
        <v>71</v>
      </c>
      <c r="L21" s="58" t="n">
        <v>45339</v>
      </c>
      <c r="M21" s="50" t="n">
        <v>0.622222222222222</v>
      </c>
      <c r="N21" s="74" t="s">
        <v>47</v>
      </c>
      <c r="O21" s="58" t="n">
        <v>45339</v>
      </c>
      <c r="P21" s="50" t="n">
        <v>0.634722222222222</v>
      </c>
      <c r="Q21" s="58" t="n">
        <v>45339</v>
      </c>
      <c r="R21" s="50" t="n">
        <v>0.667361111111111</v>
      </c>
      <c r="S21" s="74" t="s">
        <v>47</v>
      </c>
      <c r="T21" s="58" t="n">
        <v>45339</v>
      </c>
      <c r="U21" s="50" t="n">
        <v>0.668055555555556</v>
      </c>
      <c r="V21" s="74" t="s">
        <v>47</v>
      </c>
      <c r="W21" s="51" t="n">
        <f aca="false">(U21+T21)-(P21+O21)</f>
        <v>0.0333333333333333</v>
      </c>
      <c r="X21" s="58" t="n">
        <v>45340</v>
      </c>
      <c r="Y21" s="45" t="n">
        <v>0.613888888888889</v>
      </c>
      <c r="Z21" s="74" t="s">
        <v>47</v>
      </c>
      <c r="AA21" s="53" t="n">
        <f aca="false">(Y21+X21)-(U21+T21)</f>
        <v>0.945833333333333</v>
      </c>
      <c r="AB21" s="58" t="n">
        <v>45342</v>
      </c>
      <c r="AC21" s="45" t="n">
        <v>0.718055555555556</v>
      </c>
      <c r="AD21" s="74" t="s">
        <v>47</v>
      </c>
      <c r="AE21" s="53" t="n">
        <f aca="false">(AC21+AB21)-(U21+T21)</f>
        <v>3.05</v>
      </c>
      <c r="AF21" s="58"/>
      <c r="AG21" s="73"/>
      <c r="AH21" s="73"/>
      <c r="AI21" s="54"/>
      <c r="AJ21" s="55" t="n">
        <f aca="false">(AG21+AF21)-(U21+T21)</f>
        <v>-45339.6680555556</v>
      </c>
      <c r="AK21" s="73"/>
      <c r="AL21" s="73"/>
      <c r="AM21" s="73"/>
      <c r="AN21" s="55" t="n">
        <f aca="false">(AL21+AK21)-(U21+T21)</f>
        <v>-45339.6680555556</v>
      </c>
      <c r="AO21" s="75" t="n">
        <v>45349</v>
      </c>
      <c r="AP21" s="45" t="n">
        <v>0.827083333333333</v>
      </c>
      <c r="AQ21" s="53" t="n">
        <f aca="false">(AO21+AN21)-(Y21+X21)</f>
        <v>-45331.2819444445</v>
      </c>
      <c r="AR21" s="58" t="n">
        <v>45349</v>
      </c>
      <c r="AS21" s="45" t="n">
        <v>0.839583333333333</v>
      </c>
      <c r="AT21" s="74" t="s">
        <v>47</v>
      </c>
      <c r="AU21" s="59" t="n">
        <f aca="false">(AS21+AR21)-(U21+T21)</f>
        <v>10.1715277777778</v>
      </c>
      <c r="AV21" s="161" t="n">
        <v>15920</v>
      </c>
      <c r="AW21" s="161" t="s">
        <v>394</v>
      </c>
      <c r="AX21" s="61" t="s">
        <v>90</v>
      </c>
      <c r="AY21" s="61" t="s">
        <v>99</v>
      </c>
      <c r="AZ21" s="61" t="s">
        <v>106</v>
      </c>
      <c r="BA21" s="61" t="s">
        <v>101</v>
      </c>
      <c r="BB21" s="122" t="s">
        <v>395</v>
      </c>
      <c r="BC21" s="101" t="s">
        <v>396</v>
      </c>
      <c r="BD21" s="66"/>
      <c r="BE21" s="338" t="s">
        <v>64</v>
      </c>
      <c r="BF21" s="68"/>
      <c r="BJ21" s="130"/>
      <c r="BK21" s="130"/>
      <c r="BL21" s="133"/>
      <c r="BM21" s="134"/>
      <c r="BN21" s="134"/>
      <c r="BO21" s="113" t="n">
        <f aca="false">BO20/BP17</f>
        <v>0.166666666666667</v>
      </c>
      <c r="BP21" s="113" t="n">
        <f aca="false">BP20/BP17</f>
        <v>0.666666666666667</v>
      </c>
      <c r="BQ21" s="113" t="n">
        <f aca="false">BQ20/BP17</f>
        <v>0.166666666666667</v>
      </c>
      <c r="BR21" s="113" t="n">
        <f aca="false">BR20/BP17</f>
        <v>0</v>
      </c>
      <c r="BS21" s="38"/>
      <c r="BT21" s="38"/>
      <c r="BU21" s="38"/>
      <c r="BV21" s="38"/>
      <c r="BW21" s="38"/>
      <c r="BX21" s="38"/>
      <c r="BY21" s="34" t="n">
        <v>2232</v>
      </c>
      <c r="BZ21" s="35" t="n">
        <v>30316291</v>
      </c>
      <c r="CA21" s="35" t="s">
        <v>49</v>
      </c>
      <c r="CB21" s="35" t="s">
        <v>69</v>
      </c>
      <c r="CC21" s="35" t="s">
        <v>54</v>
      </c>
      <c r="CD21" s="35" t="s">
        <v>397</v>
      </c>
      <c r="CE21" s="36" t="n">
        <v>45347.6298611111</v>
      </c>
      <c r="CF21" s="35" t="s">
        <v>47</v>
      </c>
      <c r="CG21" s="37" t="s">
        <v>48</v>
      </c>
      <c r="CH21" s="38"/>
      <c r="CI21" s="41"/>
      <c r="CJ21" s="41"/>
      <c r="CK21" s="41"/>
      <c r="CL21" s="41"/>
      <c r="CM21" s="38"/>
      <c r="CN21" s="38"/>
      <c r="CO21" s="38"/>
      <c r="CP21" s="38"/>
      <c r="CQ21" s="38"/>
      <c r="CR21" s="41"/>
      <c r="CS21" s="175" t="n">
        <f aca="false">CS20/CT17</f>
        <v>0.285714285714286</v>
      </c>
      <c r="CT21" s="149" t="n">
        <f aca="false">CT20/CT17</f>
        <v>0.142857142857143</v>
      </c>
      <c r="CU21" s="149" t="n">
        <f aca="false">CU20/CT17</f>
        <v>0.428571428571429</v>
      </c>
      <c r="CV21" s="150" t="n">
        <f aca="false">CV20/CT17</f>
        <v>0.142857142857143</v>
      </c>
      <c r="CW21" s="41"/>
      <c r="CX21" s="41"/>
      <c r="CY21" s="41"/>
      <c r="CZ21" s="41"/>
      <c r="DA21" s="41"/>
    </row>
    <row r="22" customFormat="false" ht="15" hidden="false" customHeight="true" outlineLevel="0" collapsed="false">
      <c r="A22" s="324"/>
      <c r="B22" s="43" t="n">
        <v>20</v>
      </c>
      <c r="C22" s="39" t="n">
        <v>2212</v>
      </c>
      <c r="D22" s="35" t="n">
        <v>30315607</v>
      </c>
      <c r="E22" s="35" t="s">
        <v>49</v>
      </c>
      <c r="F22" s="35" t="s">
        <v>65</v>
      </c>
      <c r="G22" s="35" t="s">
        <v>54</v>
      </c>
      <c r="H22" s="35" t="s">
        <v>358</v>
      </c>
      <c r="I22" s="36" t="n">
        <v>45340.6013888889</v>
      </c>
      <c r="J22" s="35" t="s">
        <v>47</v>
      </c>
      <c r="K22" s="37" t="s">
        <v>52</v>
      </c>
      <c r="L22" s="58" t="n">
        <v>45340</v>
      </c>
      <c r="M22" s="50" t="n">
        <v>0.601388888888889</v>
      </c>
      <c r="N22" s="74" t="s">
        <v>47</v>
      </c>
      <c r="O22" s="58" t="n">
        <v>45340</v>
      </c>
      <c r="P22" s="50" t="n">
        <v>0.601388888888889</v>
      </c>
      <c r="Q22" s="58"/>
      <c r="R22" s="50"/>
      <c r="S22" s="46"/>
      <c r="T22" s="58" t="n">
        <v>45340</v>
      </c>
      <c r="U22" s="50" t="n">
        <v>0.604861111111111</v>
      </c>
      <c r="V22" s="74" t="s">
        <v>47</v>
      </c>
      <c r="W22" s="51" t="n">
        <f aca="false">(U22+T22)-(P22+O22)</f>
        <v>0.00347222222222222</v>
      </c>
      <c r="X22" s="58" t="n">
        <v>45341</v>
      </c>
      <c r="Y22" s="45" t="n">
        <v>0.363194444444444</v>
      </c>
      <c r="Z22" s="74" t="s">
        <v>47</v>
      </c>
      <c r="AA22" s="53" t="n">
        <f aca="false">(Y22+X22)-(U22+T22)</f>
        <v>0.758333333333333</v>
      </c>
      <c r="AB22" s="58"/>
      <c r="AC22" s="73"/>
      <c r="AD22" s="73"/>
      <c r="AE22" s="53" t="n">
        <f aca="false">(AC22+AB22)-(U22+T22)</f>
        <v>-45340.6048611111</v>
      </c>
      <c r="AF22" s="58"/>
      <c r="AG22" s="73"/>
      <c r="AH22" s="73"/>
      <c r="AI22" s="54"/>
      <c r="AJ22" s="55" t="n">
        <f aca="false">(AG22+AF22)-(U22+T22)</f>
        <v>-45340.6048611111</v>
      </c>
      <c r="AK22" s="73"/>
      <c r="AL22" s="73"/>
      <c r="AM22" s="73"/>
      <c r="AN22" s="55" t="n">
        <f aca="false">(AL22+AK22)-(U22+T22)</f>
        <v>-45340.6048611111</v>
      </c>
      <c r="AO22" s="75" t="n">
        <v>45341</v>
      </c>
      <c r="AP22" s="45" t="n">
        <v>0.444444444444444</v>
      </c>
      <c r="AQ22" s="53" t="n">
        <f aca="false">(AO22+AN22)-(Y22+X22)</f>
        <v>-45340.9680555556</v>
      </c>
      <c r="AR22" s="58" t="n">
        <v>45341</v>
      </c>
      <c r="AS22" s="45" t="n">
        <v>0.456944444444444</v>
      </c>
      <c r="AT22" s="74" t="s">
        <v>47</v>
      </c>
      <c r="AU22" s="59" t="n">
        <f aca="false">(AS22+AR22)-(U22+T22)</f>
        <v>0.852083333333333</v>
      </c>
      <c r="AV22" s="60"/>
      <c r="AW22" s="60"/>
      <c r="AX22" s="61" t="s">
        <v>58</v>
      </c>
      <c r="AY22" s="61" t="s">
        <v>59</v>
      </c>
      <c r="AZ22" s="62" t="s">
        <v>60</v>
      </c>
      <c r="BA22" s="61" t="s">
        <v>61</v>
      </c>
      <c r="BB22" s="122" t="s">
        <v>398</v>
      </c>
      <c r="BC22" s="101" t="s">
        <v>399</v>
      </c>
      <c r="BD22" s="66"/>
      <c r="BE22" s="326" t="s">
        <v>64</v>
      </c>
      <c r="BF22" s="68"/>
      <c r="BJ22" s="140"/>
      <c r="BK22" s="141"/>
      <c r="BL22" s="142"/>
      <c r="BM22" s="143"/>
      <c r="BN22" s="143"/>
      <c r="BO22" s="41"/>
      <c r="BP22" s="41"/>
      <c r="BQ22" s="41"/>
      <c r="BR22" s="38"/>
      <c r="BS22" s="38"/>
      <c r="BT22" s="38"/>
      <c r="BU22" s="38"/>
      <c r="BV22" s="38"/>
      <c r="BW22" s="38"/>
      <c r="BX22" s="38"/>
      <c r="BY22" s="34" t="n">
        <v>2241</v>
      </c>
      <c r="BZ22" s="35" t="n">
        <v>1220929</v>
      </c>
      <c r="CA22" s="35" t="s">
        <v>49</v>
      </c>
      <c r="CB22" s="35" t="s">
        <v>44</v>
      </c>
      <c r="CC22" s="35" t="s">
        <v>80</v>
      </c>
      <c r="CD22" s="35" t="s">
        <v>81</v>
      </c>
      <c r="CE22" s="36" t="n">
        <v>45350.6659722222</v>
      </c>
      <c r="CF22" s="35" t="s">
        <v>77</v>
      </c>
      <c r="CG22" s="37" t="s">
        <v>67</v>
      </c>
      <c r="CH22" s="38"/>
      <c r="CI22" s="176" t="s">
        <v>189</v>
      </c>
      <c r="CJ22" s="156" t="n">
        <v>1</v>
      </c>
      <c r="CK22" s="157" t="n">
        <f aca="false">CJ22/CJ25</f>
        <v>0.2</v>
      </c>
      <c r="CL22" s="41"/>
      <c r="CM22" s="41"/>
      <c r="CN22" s="41"/>
      <c r="CO22" s="41"/>
      <c r="CP22" s="41"/>
      <c r="CQ22" s="38"/>
      <c r="CR22" s="41"/>
      <c r="CS22" s="41"/>
      <c r="CT22" s="41"/>
      <c r="CU22" s="41"/>
      <c r="CV22" s="41"/>
      <c r="CW22" s="41"/>
      <c r="CX22" s="41"/>
      <c r="CY22" s="41"/>
      <c r="CZ22" s="41"/>
      <c r="DA22" s="41"/>
    </row>
    <row r="23" customFormat="false" ht="17.25" hidden="false" customHeight="true" outlineLevel="0" collapsed="false">
      <c r="A23" s="324"/>
      <c r="B23" s="43" t="n">
        <v>21</v>
      </c>
      <c r="C23" s="39" t="n">
        <v>2215</v>
      </c>
      <c r="D23" s="35" t="n">
        <v>30133147</v>
      </c>
      <c r="E23" s="35" t="s">
        <v>49</v>
      </c>
      <c r="F23" s="35" t="s">
        <v>44</v>
      </c>
      <c r="G23" s="35" t="s">
        <v>45</v>
      </c>
      <c r="H23" s="35" t="s">
        <v>50</v>
      </c>
      <c r="I23" s="36" t="n">
        <v>45340.6798611111</v>
      </c>
      <c r="J23" s="35" t="s">
        <v>77</v>
      </c>
      <c r="K23" s="37" t="s">
        <v>52</v>
      </c>
      <c r="L23" s="58" t="n">
        <v>45340</v>
      </c>
      <c r="M23" s="50" t="n">
        <v>0.679861111111111</v>
      </c>
      <c r="N23" s="95" t="s">
        <v>77</v>
      </c>
      <c r="O23" s="58" t="n">
        <v>45340</v>
      </c>
      <c r="P23" s="50" t="n">
        <v>0.679861111111111</v>
      </c>
      <c r="Q23" s="58"/>
      <c r="R23" s="50"/>
      <c r="S23" s="73"/>
      <c r="T23" s="58" t="n">
        <v>45340</v>
      </c>
      <c r="U23" s="50" t="n">
        <v>0.683333333333333</v>
      </c>
      <c r="V23" s="95" t="s">
        <v>77</v>
      </c>
      <c r="W23" s="51" t="n">
        <f aca="false">(U23+T23)-(P23+O23)</f>
        <v>0.00347222222222222</v>
      </c>
      <c r="X23" s="58"/>
      <c r="Y23" s="73"/>
      <c r="Z23" s="73"/>
      <c r="AA23" s="53" t="n">
        <f aca="false">(Y23+X23)-(U23+T23)</f>
        <v>-45340.6833333333</v>
      </c>
      <c r="AB23" s="58"/>
      <c r="AC23" s="73"/>
      <c r="AD23" s="73"/>
      <c r="AE23" s="53" t="n">
        <f aca="false">(AC23+AB23)-(U23+T23)</f>
        <v>-45340.6833333333</v>
      </c>
      <c r="AF23" s="58"/>
      <c r="AG23" s="73"/>
      <c r="AH23" s="73"/>
      <c r="AI23" s="54"/>
      <c r="AJ23" s="55" t="n">
        <f aca="false">(AG23+AF23)-(U23+T23)</f>
        <v>-45340.6833333333</v>
      </c>
      <c r="AK23" s="73"/>
      <c r="AL23" s="73"/>
      <c r="AM23" s="73"/>
      <c r="AN23" s="55" t="n">
        <f aca="false">(AL23+AK23)-(U23+T23)</f>
        <v>-45340.6833333333</v>
      </c>
      <c r="AO23" s="75" t="n">
        <v>45340</v>
      </c>
      <c r="AP23" s="45" t="n">
        <v>0.70625</v>
      </c>
      <c r="AQ23" s="53" t="n">
        <f aca="false">(AO23+AN23)-(Y23+X23)</f>
        <v>-0.683333333337222</v>
      </c>
      <c r="AR23" s="58" t="n">
        <v>45341</v>
      </c>
      <c r="AS23" s="45" t="n">
        <v>0.557638888888889</v>
      </c>
      <c r="AT23" s="95" t="s">
        <v>77</v>
      </c>
      <c r="AU23" s="59" t="n">
        <f aca="false">(AS23+AR23)-(U23+T23)</f>
        <v>0.874305555555556</v>
      </c>
      <c r="AV23" s="60"/>
      <c r="AW23" s="60"/>
      <c r="AX23" s="61" t="s">
        <v>58</v>
      </c>
      <c r="AY23" s="61" t="s">
        <v>59</v>
      </c>
      <c r="AZ23" s="62" t="s">
        <v>60</v>
      </c>
      <c r="BA23" s="61" t="s">
        <v>61</v>
      </c>
      <c r="BB23" s="122" t="s">
        <v>400</v>
      </c>
      <c r="BC23" s="101" t="s">
        <v>401</v>
      </c>
      <c r="BD23" s="66"/>
      <c r="BE23" s="338" t="s">
        <v>64</v>
      </c>
      <c r="BF23" s="68"/>
      <c r="BJ23" s="140"/>
      <c r="BK23" s="141"/>
      <c r="BL23" s="142"/>
      <c r="BM23" s="143"/>
      <c r="BN23" s="143"/>
      <c r="BO23" s="176" t="s">
        <v>189</v>
      </c>
      <c r="BP23" s="156" t="n">
        <v>1</v>
      </c>
      <c r="BQ23" s="157" t="n">
        <f aca="false">BP23/BP26</f>
        <v>0.166666666666667</v>
      </c>
      <c r="BR23" s="38"/>
      <c r="BS23" s="38"/>
      <c r="BT23" s="38"/>
      <c r="BU23" s="38"/>
      <c r="BV23" s="38"/>
      <c r="BW23" s="38"/>
      <c r="BX23" s="38"/>
      <c r="BY23" s="38"/>
      <c r="BZ23" s="38"/>
      <c r="CA23" s="38"/>
      <c r="CB23" s="38"/>
      <c r="CC23" s="38"/>
      <c r="CD23" s="38"/>
      <c r="CE23" s="38"/>
      <c r="CF23" s="38"/>
      <c r="CG23" s="38"/>
      <c r="CH23" s="38"/>
      <c r="CI23" s="180" t="s">
        <v>193</v>
      </c>
      <c r="CJ23" s="37" t="n">
        <v>4</v>
      </c>
      <c r="CK23" s="158" t="n">
        <f aca="false">CJ23/CJ30</f>
        <v>0.8</v>
      </c>
      <c r="CL23" s="41"/>
      <c r="CM23" s="41"/>
      <c r="CN23" s="41"/>
      <c r="CO23" s="41"/>
      <c r="CP23" s="41"/>
      <c r="CQ23" s="41"/>
      <c r="CR23" s="41"/>
      <c r="CS23" s="176" t="s">
        <v>189</v>
      </c>
      <c r="CT23" s="156" t="n">
        <v>2</v>
      </c>
      <c r="CU23" s="157" t="n">
        <f aca="false">CT23/CT26</f>
        <v>0.285714285714286</v>
      </c>
      <c r="CV23" s="41"/>
      <c r="CW23" s="41"/>
      <c r="CX23" s="41"/>
      <c r="CY23" s="41"/>
      <c r="CZ23" s="41"/>
      <c r="DA23" s="41"/>
    </row>
    <row r="24" customFormat="false" ht="15" hidden="false" customHeight="true" outlineLevel="0" collapsed="false">
      <c r="A24" s="324"/>
      <c r="B24" s="43" t="n">
        <v>22</v>
      </c>
      <c r="C24" s="34" t="n">
        <v>2216</v>
      </c>
      <c r="D24" s="35" t="n">
        <v>30261660</v>
      </c>
      <c r="E24" s="35" t="s">
        <v>49</v>
      </c>
      <c r="F24" s="35" t="s">
        <v>44</v>
      </c>
      <c r="G24" s="35" t="s">
        <v>45</v>
      </c>
      <c r="H24" s="35" t="s">
        <v>79</v>
      </c>
      <c r="I24" s="36" t="n">
        <v>45340.6833333333</v>
      </c>
      <c r="J24" s="35" t="s">
        <v>77</v>
      </c>
      <c r="K24" s="37" t="s">
        <v>67</v>
      </c>
      <c r="L24" s="58" t="n">
        <v>45340</v>
      </c>
      <c r="M24" s="50" t="n">
        <v>0.683333333333333</v>
      </c>
      <c r="N24" s="95" t="s">
        <v>77</v>
      </c>
      <c r="O24" s="58" t="n">
        <v>45340</v>
      </c>
      <c r="P24" s="50" t="n">
        <v>0.683333333333333</v>
      </c>
      <c r="Q24" s="58"/>
      <c r="R24" s="50"/>
      <c r="S24" s="73"/>
      <c r="T24" s="58" t="n">
        <v>45340</v>
      </c>
      <c r="U24" s="50" t="n">
        <v>0.7</v>
      </c>
      <c r="V24" s="95" t="s">
        <v>77</v>
      </c>
      <c r="W24" s="51" t="n">
        <f aca="false">(U24+T24)-(P24+O24)</f>
        <v>0.0166666666666667</v>
      </c>
      <c r="X24" s="58" t="n">
        <v>45341</v>
      </c>
      <c r="Y24" s="45" t="n">
        <v>0.558333333333333</v>
      </c>
      <c r="Z24" s="74" t="s">
        <v>47</v>
      </c>
      <c r="AA24" s="53" t="n">
        <f aca="false">(Y24+X24)-(U24+T24)</f>
        <v>0.858333333333333</v>
      </c>
      <c r="AB24" s="58" t="n">
        <v>45342</v>
      </c>
      <c r="AC24" s="45" t="n">
        <v>0.564583333333333</v>
      </c>
      <c r="AD24" s="95" t="s">
        <v>77</v>
      </c>
      <c r="AE24" s="53" t="n">
        <f aca="false">(AC24+AB24)-(U24+T24)</f>
        <v>1.86458333333333</v>
      </c>
      <c r="AF24" s="58"/>
      <c r="AG24" s="73"/>
      <c r="AH24" s="73"/>
      <c r="AI24" s="54"/>
      <c r="AJ24" s="55" t="n">
        <f aca="false">(AG24+AF24)-(U24+T24)</f>
        <v>-45340.7</v>
      </c>
      <c r="AK24" s="73"/>
      <c r="AL24" s="73"/>
      <c r="AM24" s="73"/>
      <c r="AN24" s="55" t="n">
        <f aca="false">(AL24+AK24)-(U24+T24)</f>
        <v>-45340.7</v>
      </c>
      <c r="AO24" s="75" t="n">
        <v>45343</v>
      </c>
      <c r="AP24" s="45" t="n">
        <v>0.384722222222222</v>
      </c>
      <c r="AQ24" s="53" t="n">
        <f aca="false">(AO24+AN24)-(Y24+X24)</f>
        <v>-45339.2583333333</v>
      </c>
      <c r="AR24" s="58" t="n">
        <v>45343</v>
      </c>
      <c r="AS24" s="45" t="n">
        <v>0.591666666666667</v>
      </c>
      <c r="AT24" s="74" t="s">
        <v>47</v>
      </c>
      <c r="AU24" s="59" t="n">
        <f aca="false">(AS24+AR24)-(U24+T24)</f>
        <v>2.89166666666667</v>
      </c>
      <c r="AV24" s="60"/>
      <c r="AW24" s="60"/>
      <c r="AX24" s="61" t="s">
        <v>58</v>
      </c>
      <c r="AY24" s="61" t="s">
        <v>99</v>
      </c>
      <c r="AZ24" s="61" t="s">
        <v>100</v>
      </c>
      <c r="BA24" s="61" t="s">
        <v>101</v>
      </c>
      <c r="BB24" s="122" t="s">
        <v>402</v>
      </c>
      <c r="BC24" s="101" t="s">
        <v>403</v>
      </c>
      <c r="BD24" s="66"/>
      <c r="BE24" s="326" t="s">
        <v>64</v>
      </c>
      <c r="BF24" s="68"/>
      <c r="BJ24" s="133"/>
      <c r="BK24" s="133"/>
      <c r="BL24" s="153"/>
      <c r="BM24" s="134"/>
      <c r="BN24" s="134"/>
      <c r="BO24" s="180" t="s">
        <v>193</v>
      </c>
      <c r="BP24" s="37" t="n">
        <v>4</v>
      </c>
      <c r="BQ24" s="158" t="n">
        <f aca="false">BP24/BP26</f>
        <v>0.666666666666667</v>
      </c>
      <c r="BR24" s="38"/>
      <c r="BS24" s="38"/>
      <c r="BT24" s="38"/>
      <c r="BU24" s="38"/>
      <c r="BV24" s="38"/>
      <c r="BW24" s="38"/>
      <c r="BX24" s="38"/>
      <c r="BY24" s="38"/>
      <c r="BZ24" s="38"/>
      <c r="CA24" s="38"/>
      <c r="CB24" s="38"/>
      <c r="CC24" s="38"/>
      <c r="CD24" s="38"/>
      <c r="CE24" s="38"/>
      <c r="CF24" s="38"/>
      <c r="CG24" s="38"/>
      <c r="CH24" s="38"/>
      <c r="CI24" s="180" t="s">
        <v>199</v>
      </c>
      <c r="CJ24" s="37" t="n">
        <v>0</v>
      </c>
      <c r="CK24" s="158" t="n">
        <f aca="false">CJ24/CJ30</f>
        <v>0</v>
      </c>
      <c r="CL24" s="41"/>
      <c r="CM24" s="41"/>
      <c r="CN24" s="41"/>
      <c r="CO24" s="41"/>
      <c r="CP24" s="41"/>
      <c r="CQ24" s="41"/>
      <c r="CR24" s="41"/>
      <c r="CS24" s="180" t="s">
        <v>193</v>
      </c>
      <c r="CT24" s="37" t="n">
        <v>5</v>
      </c>
      <c r="CU24" s="158" t="n">
        <f aca="false">CT24/CT26</f>
        <v>0.714285714285714</v>
      </c>
      <c r="CV24" s="41"/>
      <c r="CW24" s="41"/>
      <c r="CX24" s="41"/>
      <c r="CY24" s="41"/>
      <c r="CZ24" s="41"/>
      <c r="DA24" s="41"/>
    </row>
    <row r="25" customFormat="false" ht="15" hidden="false" customHeight="true" outlineLevel="0" collapsed="false">
      <c r="A25" s="324"/>
      <c r="B25" s="43" t="n">
        <v>23</v>
      </c>
      <c r="C25" s="40" t="n">
        <v>2217</v>
      </c>
      <c r="D25" s="35" t="n">
        <v>1598009</v>
      </c>
      <c r="E25" s="35" t="s">
        <v>43</v>
      </c>
      <c r="F25" s="35" t="s">
        <v>44</v>
      </c>
      <c r="G25" s="35" t="s">
        <v>45</v>
      </c>
      <c r="H25" s="35" t="s">
        <v>350</v>
      </c>
      <c r="I25" s="36" t="n">
        <v>45340.74375</v>
      </c>
      <c r="J25" s="35" t="s">
        <v>51</v>
      </c>
      <c r="K25" s="37" t="s">
        <v>48</v>
      </c>
      <c r="L25" s="58" t="n">
        <v>45340</v>
      </c>
      <c r="M25" s="50" t="n">
        <v>0.74375</v>
      </c>
      <c r="N25" s="46" t="s">
        <v>51</v>
      </c>
      <c r="O25" s="58" t="n">
        <v>45340</v>
      </c>
      <c r="P25" s="50" t="n">
        <v>0.74375</v>
      </c>
      <c r="Q25" s="58"/>
      <c r="R25" s="50"/>
      <c r="S25" s="73"/>
      <c r="T25" s="58" t="n">
        <v>45340</v>
      </c>
      <c r="U25" s="50" t="n">
        <v>0.74375</v>
      </c>
      <c r="V25" s="46" t="s">
        <v>51</v>
      </c>
      <c r="W25" s="51" t="n">
        <f aca="false">(U25+T25)-(P25+O25)</f>
        <v>0</v>
      </c>
      <c r="X25" s="58"/>
      <c r="Y25" s="73"/>
      <c r="Z25" s="73"/>
      <c r="AA25" s="53" t="n">
        <f aca="false">(Y25+X25)-(U25+T25)</f>
        <v>-45340.74375</v>
      </c>
      <c r="AB25" s="58"/>
      <c r="AC25" s="73"/>
      <c r="AD25" s="73"/>
      <c r="AE25" s="53" t="n">
        <f aca="false">(AC25+AB25)-(U25+T25)</f>
        <v>-45340.74375</v>
      </c>
      <c r="AF25" s="58"/>
      <c r="AG25" s="73"/>
      <c r="AH25" s="73"/>
      <c r="AI25" s="54"/>
      <c r="AJ25" s="55" t="n">
        <f aca="false">(AG25+AF25)-(U25+T25)</f>
        <v>-45340.74375</v>
      </c>
      <c r="AK25" s="73"/>
      <c r="AL25" s="73"/>
      <c r="AM25" s="73"/>
      <c r="AN25" s="55" t="n">
        <f aca="false">(AL25+AK25)-(U25+T25)</f>
        <v>-45340.74375</v>
      </c>
      <c r="AO25" s="75"/>
      <c r="AP25" s="45"/>
      <c r="AQ25" s="53" t="n">
        <f aca="false">(AO25+AN25)-(Y25+X25)</f>
        <v>-45340.74375</v>
      </c>
      <c r="AR25" s="58" t="n">
        <v>45341</v>
      </c>
      <c r="AS25" s="45" t="n">
        <v>0.775694444444445</v>
      </c>
      <c r="AT25" s="46" t="s">
        <v>51</v>
      </c>
      <c r="AU25" s="59" t="n">
        <f aca="false">(AS25+AR25)-(U25+T25)</f>
        <v>1.03194444444444</v>
      </c>
      <c r="AV25" s="60"/>
      <c r="AW25" s="333"/>
      <c r="AX25" s="61" t="s">
        <v>90</v>
      </c>
      <c r="AY25" s="61" t="s">
        <v>110</v>
      </c>
      <c r="AZ25" s="62" t="s">
        <v>83</v>
      </c>
      <c r="BA25" s="61" t="s">
        <v>263</v>
      </c>
      <c r="BB25" s="122" t="s">
        <v>404</v>
      </c>
      <c r="BC25" s="101" t="s">
        <v>405</v>
      </c>
      <c r="BD25" s="66"/>
      <c r="BE25" s="338" t="s">
        <v>64</v>
      </c>
      <c r="BF25" s="68"/>
      <c r="BJ25" s="133"/>
      <c r="BK25" s="133"/>
      <c r="BL25" s="153"/>
      <c r="BM25" s="134"/>
      <c r="BN25" s="134"/>
      <c r="BO25" s="180" t="s">
        <v>199</v>
      </c>
      <c r="BP25" s="37" t="n">
        <v>1</v>
      </c>
      <c r="BQ25" s="158" t="n">
        <f aca="false">BP25/BP26</f>
        <v>0.166666666666667</v>
      </c>
      <c r="BR25" s="38"/>
      <c r="BS25" s="38"/>
      <c r="BT25" s="38"/>
      <c r="BU25" s="38"/>
      <c r="BV25" s="38"/>
      <c r="BW25" s="38"/>
      <c r="BX25" s="38"/>
      <c r="BY25" s="38"/>
      <c r="BZ25" s="38"/>
      <c r="CA25" s="38"/>
      <c r="CB25" s="38"/>
      <c r="CC25" s="38"/>
      <c r="CD25" s="38"/>
      <c r="CE25" s="38"/>
      <c r="CF25" s="38"/>
      <c r="CG25" s="38"/>
      <c r="CH25" s="38"/>
      <c r="CI25" s="183" t="s">
        <v>139</v>
      </c>
      <c r="CJ25" s="168" t="n">
        <v>5</v>
      </c>
      <c r="CK25" s="158" t="n">
        <f aca="false">CJ25/CJ30</f>
        <v>1</v>
      </c>
      <c r="CL25" s="41"/>
      <c r="CM25" s="41"/>
      <c r="CN25" s="41"/>
      <c r="CO25" s="41"/>
      <c r="CP25" s="41"/>
      <c r="CQ25" s="41"/>
      <c r="CR25" s="41"/>
      <c r="CS25" s="180" t="s">
        <v>199</v>
      </c>
      <c r="CT25" s="37" t="n">
        <v>0</v>
      </c>
      <c r="CU25" s="158" t="n">
        <f aca="false">CT25/CT26</f>
        <v>0</v>
      </c>
      <c r="CV25" s="41"/>
      <c r="CW25" s="41"/>
      <c r="CX25" s="41"/>
      <c r="CY25" s="41"/>
      <c r="CZ25" s="41"/>
      <c r="DA25" s="41"/>
    </row>
    <row r="26" customFormat="false" ht="15" hidden="false" customHeight="true" outlineLevel="0" collapsed="false">
      <c r="A26" s="324"/>
      <c r="B26" s="43" t="n">
        <v>24</v>
      </c>
      <c r="C26" s="39" t="n">
        <v>2218</v>
      </c>
      <c r="D26" s="35" t="n">
        <v>52507</v>
      </c>
      <c r="E26" s="35" t="s">
        <v>49</v>
      </c>
      <c r="F26" s="35" t="s">
        <v>44</v>
      </c>
      <c r="G26" s="35" t="s">
        <v>45</v>
      </c>
      <c r="H26" s="35" t="s">
        <v>50</v>
      </c>
      <c r="I26" s="36" t="n">
        <v>45340.7895833333</v>
      </c>
      <c r="J26" s="35" t="s">
        <v>77</v>
      </c>
      <c r="K26" s="37" t="s">
        <v>52</v>
      </c>
      <c r="L26" s="58" t="n">
        <v>45340</v>
      </c>
      <c r="M26" s="50" t="n">
        <v>0.789583333333333</v>
      </c>
      <c r="N26" s="95" t="s">
        <v>77</v>
      </c>
      <c r="O26" s="58" t="n">
        <v>45340</v>
      </c>
      <c r="P26" s="50" t="n">
        <v>0.789583333333333</v>
      </c>
      <c r="Q26" s="58"/>
      <c r="R26" s="50"/>
      <c r="S26" s="95"/>
      <c r="T26" s="58" t="n">
        <v>45340</v>
      </c>
      <c r="U26" s="50" t="n">
        <v>0.789583333333333</v>
      </c>
      <c r="V26" s="95" t="s">
        <v>77</v>
      </c>
      <c r="W26" s="51" t="n">
        <f aca="false">(U26+T26)-(P26+O26)</f>
        <v>0</v>
      </c>
      <c r="X26" s="58"/>
      <c r="Y26" s="45"/>
      <c r="Z26" s="73"/>
      <c r="AA26" s="53" t="n">
        <f aca="false">(Y26+X26)-(U26+T26)</f>
        <v>-45340.7895833333</v>
      </c>
      <c r="AB26" s="58"/>
      <c r="AC26" s="73"/>
      <c r="AD26" s="73"/>
      <c r="AE26" s="53" t="n">
        <f aca="false">(AC26+AB26)-(U26+T26)</f>
        <v>-45340.7895833333</v>
      </c>
      <c r="AF26" s="58"/>
      <c r="AG26" s="73"/>
      <c r="AH26" s="73"/>
      <c r="AI26" s="54"/>
      <c r="AJ26" s="55" t="n">
        <f aca="false">(AG26+AF26)-(U26+T26)</f>
        <v>-45340.7895833333</v>
      </c>
      <c r="AK26" s="73"/>
      <c r="AL26" s="73"/>
      <c r="AM26" s="73"/>
      <c r="AN26" s="55" t="n">
        <f aca="false">(AL26+AK26)-(U26+T26)</f>
        <v>-45340.7895833333</v>
      </c>
      <c r="AO26" s="56"/>
      <c r="AP26" s="45"/>
      <c r="AQ26" s="53" t="n">
        <f aca="false">(AO26+AN26)-(Y26+X26)</f>
        <v>-45340.7895833333</v>
      </c>
      <c r="AR26" s="58" t="n">
        <v>45340</v>
      </c>
      <c r="AS26" s="45" t="n">
        <v>0.800694444444444</v>
      </c>
      <c r="AT26" s="95" t="s">
        <v>77</v>
      </c>
      <c r="AU26" s="59" t="n">
        <f aca="false">(AS26+AR26)-(U26+T26)</f>
        <v>0.0111111111111111</v>
      </c>
      <c r="AV26" s="60"/>
      <c r="AW26" s="60"/>
      <c r="AX26" s="61" t="s">
        <v>58</v>
      </c>
      <c r="AY26" s="174" t="s">
        <v>59</v>
      </c>
      <c r="AZ26" s="139" t="s">
        <v>181</v>
      </c>
      <c r="BA26" s="61" t="s">
        <v>406</v>
      </c>
      <c r="BB26" s="122" t="s">
        <v>407</v>
      </c>
      <c r="BC26" s="101" t="s">
        <v>408</v>
      </c>
      <c r="BD26" s="66"/>
      <c r="BE26" s="338" t="s">
        <v>64</v>
      </c>
      <c r="BF26" s="68"/>
      <c r="BO26" s="183" t="s">
        <v>139</v>
      </c>
      <c r="BP26" s="168" t="n">
        <v>6</v>
      </c>
      <c r="BQ26" s="158" t="n">
        <f aca="false">BQ25+BQ24+BQ23</f>
        <v>1</v>
      </c>
      <c r="BR26" s="38"/>
      <c r="BS26" s="38"/>
      <c r="BT26" s="38"/>
      <c r="BU26" s="38"/>
      <c r="BV26" s="38"/>
      <c r="BW26" s="38"/>
      <c r="BX26" s="38"/>
      <c r="BY26" s="131" t="s">
        <v>135</v>
      </c>
      <c r="BZ26" s="132" t="s">
        <v>136</v>
      </c>
      <c r="CA26" s="105" t="s">
        <v>137</v>
      </c>
      <c r="CB26" s="106" t="s">
        <v>52</v>
      </c>
      <c r="CC26" s="107" t="s">
        <v>48</v>
      </c>
      <c r="CD26" s="108" t="s">
        <v>67</v>
      </c>
      <c r="CE26" s="109" t="s">
        <v>138</v>
      </c>
      <c r="CF26" s="132" t="s">
        <v>139</v>
      </c>
      <c r="CG26" s="38"/>
      <c r="CH26" s="38"/>
      <c r="CI26" s="180" t="s">
        <v>206</v>
      </c>
      <c r="CJ26" s="37" t="n">
        <v>4</v>
      </c>
      <c r="CK26" s="158" t="n">
        <f aca="false">CJ26/CJ30</f>
        <v>0.8</v>
      </c>
      <c r="CL26" s="41"/>
      <c r="CM26" s="41"/>
      <c r="CN26" s="41"/>
      <c r="CO26" s="41"/>
      <c r="CP26" s="41"/>
      <c r="CQ26" s="41"/>
      <c r="CR26" s="41"/>
      <c r="CS26" s="183" t="s">
        <v>139</v>
      </c>
      <c r="CT26" s="168" t="n">
        <v>7</v>
      </c>
      <c r="CU26" s="158" t="n">
        <v>1</v>
      </c>
      <c r="CV26" s="41"/>
      <c r="CW26" s="41"/>
      <c r="CX26" s="41"/>
      <c r="CY26" s="41"/>
      <c r="CZ26" s="41"/>
      <c r="DA26" s="41"/>
    </row>
    <row r="27" customFormat="false" ht="15" hidden="false" customHeight="true" outlineLevel="0" collapsed="false">
      <c r="A27" s="324"/>
      <c r="B27" s="43" t="n">
        <v>25</v>
      </c>
      <c r="C27" s="40" t="n">
        <v>2219</v>
      </c>
      <c r="D27" s="35" t="n">
        <v>30303190</v>
      </c>
      <c r="E27" s="35" t="s">
        <v>49</v>
      </c>
      <c r="F27" s="35" t="s">
        <v>44</v>
      </c>
      <c r="G27" s="35" t="s">
        <v>54</v>
      </c>
      <c r="H27" s="35" t="s">
        <v>128</v>
      </c>
      <c r="I27" s="36" t="n">
        <v>45341.66875</v>
      </c>
      <c r="J27" s="35" t="s">
        <v>77</v>
      </c>
      <c r="K27" s="37" t="s">
        <v>52</v>
      </c>
      <c r="L27" s="58" t="n">
        <v>45341</v>
      </c>
      <c r="M27" s="50" t="n">
        <v>0.66875</v>
      </c>
      <c r="N27" s="95" t="s">
        <v>77</v>
      </c>
      <c r="O27" s="58" t="n">
        <v>45341</v>
      </c>
      <c r="P27" s="50" t="n">
        <v>0.66875</v>
      </c>
      <c r="Q27" s="58"/>
      <c r="R27" s="50"/>
      <c r="S27" s="95"/>
      <c r="T27" s="58" t="n">
        <v>45341</v>
      </c>
      <c r="U27" s="50" t="n">
        <v>0.66875</v>
      </c>
      <c r="V27" s="95" t="s">
        <v>77</v>
      </c>
      <c r="W27" s="51" t="n">
        <f aca="false">(U27+T27)-(P27+O27)</f>
        <v>0</v>
      </c>
      <c r="X27" s="58"/>
      <c r="Y27" s="45"/>
      <c r="Z27" s="73"/>
      <c r="AA27" s="53" t="n">
        <f aca="false">(Y27+X27)-(U27+T27)</f>
        <v>-45341.66875</v>
      </c>
      <c r="AB27" s="58"/>
      <c r="AC27" s="73"/>
      <c r="AD27" s="73"/>
      <c r="AE27" s="53" t="n">
        <f aca="false">(AC27+AB27)-(U27+T27)</f>
        <v>-45341.66875</v>
      </c>
      <c r="AF27" s="58"/>
      <c r="AG27" s="73"/>
      <c r="AH27" s="73"/>
      <c r="AI27" s="54"/>
      <c r="AJ27" s="55" t="n">
        <f aca="false">(AG27+AF27)-(U27+T27)</f>
        <v>-45341.66875</v>
      </c>
      <c r="AK27" s="73"/>
      <c r="AL27" s="73"/>
      <c r="AM27" s="73"/>
      <c r="AN27" s="55" t="n">
        <f aca="false">(AL27+AK27)-(U27+T27)</f>
        <v>-45341.66875</v>
      </c>
      <c r="AO27" s="56"/>
      <c r="AP27" s="45"/>
      <c r="AQ27" s="53" t="n">
        <f aca="false">(AO27+AN27)-(Y27+X27)</f>
        <v>-45341.66875</v>
      </c>
      <c r="AR27" s="58" t="n">
        <v>45341</v>
      </c>
      <c r="AS27" s="45" t="n">
        <v>0.819444444444445</v>
      </c>
      <c r="AT27" s="46" t="s">
        <v>51</v>
      </c>
      <c r="AU27" s="59" t="n">
        <f aca="false">(AS27+AR27)-(U27+T27)</f>
        <v>0.150694444444444</v>
      </c>
      <c r="AV27" s="60"/>
      <c r="AW27" s="60"/>
      <c r="AX27" s="61" t="s">
        <v>58</v>
      </c>
      <c r="AY27" s="162" t="s">
        <v>91</v>
      </c>
      <c r="AZ27" s="339" t="s">
        <v>254</v>
      </c>
      <c r="BA27" s="61" t="s">
        <v>409</v>
      </c>
      <c r="BB27" s="122" t="s">
        <v>410</v>
      </c>
      <c r="BC27" s="101" t="s">
        <v>411</v>
      </c>
      <c r="BD27" s="66"/>
      <c r="BE27" s="338" t="s">
        <v>64</v>
      </c>
      <c r="BF27" s="68"/>
      <c r="BO27" s="180" t="s">
        <v>206</v>
      </c>
      <c r="BP27" s="37" t="n">
        <v>0</v>
      </c>
      <c r="BQ27" s="158" t="n">
        <f aca="false">BP27/BP31</f>
        <v>0</v>
      </c>
      <c r="BR27" s="38"/>
      <c r="BS27" s="38"/>
      <c r="BT27" s="38"/>
      <c r="BU27" s="38"/>
      <c r="BV27" s="38"/>
      <c r="BW27" s="38"/>
      <c r="BX27" s="38"/>
      <c r="BY27" s="138" t="s">
        <v>51</v>
      </c>
      <c r="BZ27" s="112" t="n">
        <v>2</v>
      </c>
      <c r="CA27" s="113" t="n">
        <f aca="false">BZ27/BZ30</f>
        <v>0.0952380952380952</v>
      </c>
      <c r="CB27" s="37" t="n">
        <v>1</v>
      </c>
      <c r="CC27" s="37" t="n">
        <v>0</v>
      </c>
      <c r="CD27" s="37" t="n">
        <v>0</v>
      </c>
      <c r="CE27" s="37" t="n">
        <v>1</v>
      </c>
      <c r="CF27" s="112" t="n">
        <v>2</v>
      </c>
      <c r="CG27" s="38"/>
      <c r="CH27" s="38"/>
      <c r="CI27" s="180" t="s">
        <v>210</v>
      </c>
      <c r="CJ27" s="37" t="n">
        <v>0</v>
      </c>
      <c r="CK27" s="158" t="n">
        <f aca="false">CJ27/CJ30</f>
        <v>0</v>
      </c>
      <c r="CL27" s="41"/>
      <c r="CM27" s="41"/>
      <c r="CN27" s="41"/>
      <c r="CO27" s="41"/>
      <c r="CP27" s="41"/>
      <c r="CQ27" s="41"/>
      <c r="CR27" s="41"/>
      <c r="CS27" s="180" t="s">
        <v>206</v>
      </c>
      <c r="CT27" s="37" t="n">
        <v>4</v>
      </c>
      <c r="CU27" s="158" t="n">
        <f aca="false">CT27/CT31</f>
        <v>0.571428571428571</v>
      </c>
      <c r="CV27" s="41"/>
      <c r="CW27" s="41"/>
      <c r="CX27" s="41"/>
      <c r="CY27" s="41"/>
      <c r="CZ27" s="41"/>
      <c r="DA27" s="41"/>
    </row>
    <row r="28" customFormat="false" ht="15" hidden="false" customHeight="true" outlineLevel="0" collapsed="false">
      <c r="A28" s="324"/>
      <c r="B28" s="43" t="n">
        <v>26</v>
      </c>
      <c r="C28" s="34" t="n">
        <v>2220</v>
      </c>
      <c r="D28" s="35" t="n">
        <v>30244508</v>
      </c>
      <c r="E28" s="35" t="s">
        <v>49</v>
      </c>
      <c r="F28" s="35" t="s">
        <v>44</v>
      </c>
      <c r="G28" s="35" t="s">
        <v>54</v>
      </c>
      <c r="H28" s="35" t="s">
        <v>128</v>
      </c>
      <c r="I28" s="36" t="n">
        <v>45341.7652777778</v>
      </c>
      <c r="J28" s="35" t="s">
        <v>51</v>
      </c>
      <c r="K28" s="37" t="s">
        <v>71</v>
      </c>
      <c r="L28" s="58" t="n">
        <v>45341</v>
      </c>
      <c r="M28" s="50" t="n">
        <v>0.765277777777778</v>
      </c>
      <c r="N28" s="46" t="s">
        <v>51</v>
      </c>
      <c r="O28" s="58" t="n">
        <v>45341</v>
      </c>
      <c r="P28" s="50" t="n">
        <v>0.765277777777778</v>
      </c>
      <c r="Q28" s="58"/>
      <c r="R28" s="50"/>
      <c r="S28" s="73"/>
      <c r="T28" s="58" t="n">
        <v>45341</v>
      </c>
      <c r="U28" s="50" t="n">
        <v>0.775</v>
      </c>
      <c r="V28" s="46" t="s">
        <v>51</v>
      </c>
      <c r="W28" s="51" t="n">
        <f aca="false">(U28+T28)-(P28+O28)</f>
        <v>0.00972222222222222</v>
      </c>
      <c r="X28" s="58" t="n">
        <v>45342</v>
      </c>
      <c r="Y28" s="45" t="n">
        <v>0.559722222222222</v>
      </c>
      <c r="Z28" s="95" t="s">
        <v>77</v>
      </c>
      <c r="AA28" s="53" t="n">
        <f aca="false">(Y28+X28)-(U28+T28)</f>
        <v>0.784722222222222</v>
      </c>
      <c r="AB28" s="58"/>
      <c r="AC28" s="73"/>
      <c r="AD28" s="73"/>
      <c r="AE28" s="53" t="n">
        <f aca="false">(AC28+AB28)-(U28+T28)</f>
        <v>-45341.775</v>
      </c>
      <c r="AF28" s="58" t="n">
        <v>45350</v>
      </c>
      <c r="AG28" s="45" t="n">
        <v>0.602083333333333</v>
      </c>
      <c r="AH28" s="74" t="s">
        <v>47</v>
      </c>
      <c r="AI28" s="98" t="s">
        <v>117</v>
      </c>
      <c r="AJ28" s="55" t="n">
        <f aca="false">(AG28+AF28)-(U28+T28)</f>
        <v>8.82708333333333</v>
      </c>
      <c r="AK28" s="198"/>
      <c r="AL28" s="45"/>
      <c r="AM28" s="46"/>
      <c r="AN28" s="55" t="n">
        <f aca="false">(AL28+AK28)-(U28+T28)</f>
        <v>-45341.775</v>
      </c>
      <c r="AO28" s="75" t="n">
        <v>45342</v>
      </c>
      <c r="AP28" s="45" t="n">
        <v>0.727777777777778</v>
      </c>
      <c r="AQ28" s="53" t="n">
        <f aca="false">(AO28+AN28)-(Y28+X28)</f>
        <v>-45342.3347222222</v>
      </c>
      <c r="AR28" s="58" t="n">
        <v>45347</v>
      </c>
      <c r="AS28" s="45" t="n">
        <v>0.690972222222222</v>
      </c>
      <c r="AT28" s="46" t="s">
        <v>51</v>
      </c>
      <c r="AU28" s="59" t="n">
        <f aca="false">(AS28+AR28)-(U28+T28)</f>
        <v>5.91597222222222</v>
      </c>
      <c r="AV28" s="60"/>
      <c r="AW28" s="60"/>
      <c r="AX28" s="61" t="s">
        <v>58</v>
      </c>
      <c r="AY28" s="162" t="s">
        <v>91</v>
      </c>
      <c r="AZ28" s="339" t="s">
        <v>254</v>
      </c>
      <c r="BA28" s="61" t="s">
        <v>409</v>
      </c>
      <c r="BB28" s="122" t="s">
        <v>412</v>
      </c>
      <c r="BC28" s="101" t="s">
        <v>413</v>
      </c>
      <c r="BD28" s="66"/>
      <c r="BE28" s="326" t="s">
        <v>64</v>
      </c>
      <c r="BF28" s="68"/>
      <c r="BJ28" s="134"/>
      <c r="BK28" s="134"/>
      <c r="BL28" s="165"/>
      <c r="BM28" s="166"/>
      <c r="BN28" s="167"/>
      <c r="BO28" s="180" t="s">
        <v>210</v>
      </c>
      <c r="BP28" s="37" t="n">
        <v>6</v>
      </c>
      <c r="BQ28" s="158" t="n">
        <f aca="false">BP28/BP31</f>
        <v>1</v>
      </c>
      <c r="BR28" s="38"/>
      <c r="BS28" s="38"/>
      <c r="BT28" s="38"/>
      <c r="BU28" s="38"/>
      <c r="BV28" s="38"/>
      <c r="BW28" s="38"/>
      <c r="BX28" s="38"/>
      <c r="BY28" s="138" t="s">
        <v>77</v>
      </c>
      <c r="BZ28" s="112" t="n">
        <v>7</v>
      </c>
      <c r="CA28" s="113" t="n">
        <f aca="false">BZ28/BZ30</f>
        <v>0.333333333333333</v>
      </c>
      <c r="CB28" s="37" t="n">
        <v>3</v>
      </c>
      <c r="CC28" s="37" t="n">
        <v>1</v>
      </c>
      <c r="CD28" s="37" t="n">
        <v>2</v>
      </c>
      <c r="CE28" s="37" t="n">
        <v>1</v>
      </c>
      <c r="CF28" s="112" t="n">
        <v>7</v>
      </c>
      <c r="CG28" s="38"/>
      <c r="CH28" s="38"/>
      <c r="CI28" s="180" t="s">
        <v>214</v>
      </c>
      <c r="CJ28" s="37" t="n">
        <v>1</v>
      </c>
      <c r="CK28" s="158" t="n">
        <f aca="false">CJ28/CJ30</f>
        <v>0.2</v>
      </c>
      <c r="CL28" s="41"/>
      <c r="CM28" s="41"/>
      <c r="CN28" s="41"/>
      <c r="CO28" s="41"/>
      <c r="CP28" s="41"/>
      <c r="CQ28" s="41"/>
      <c r="CR28" s="41"/>
      <c r="CS28" s="180" t="s">
        <v>210</v>
      </c>
      <c r="CT28" s="37" t="n">
        <v>0</v>
      </c>
      <c r="CU28" s="158" t="n">
        <f aca="false">CT28/CT31</f>
        <v>0</v>
      </c>
      <c r="CV28" s="41"/>
      <c r="CW28" s="41"/>
      <c r="CX28" s="41"/>
      <c r="CY28" s="41"/>
      <c r="CZ28" s="41"/>
      <c r="DA28" s="41"/>
    </row>
    <row r="29" customFormat="false" ht="15" hidden="false" customHeight="true" outlineLevel="0" collapsed="false">
      <c r="A29" s="324"/>
      <c r="B29" s="43" t="n">
        <v>27</v>
      </c>
      <c r="C29" s="34" t="n">
        <v>2221</v>
      </c>
      <c r="D29" s="35" t="n">
        <v>1732449</v>
      </c>
      <c r="E29" s="35" t="s">
        <v>49</v>
      </c>
      <c r="F29" s="35" t="s">
        <v>44</v>
      </c>
      <c r="G29" s="35" t="s">
        <v>54</v>
      </c>
      <c r="H29" s="35" t="s">
        <v>104</v>
      </c>
      <c r="I29" s="36" t="n">
        <v>45342.6923611111</v>
      </c>
      <c r="J29" s="35" t="s">
        <v>47</v>
      </c>
      <c r="K29" s="37" t="s">
        <v>71</v>
      </c>
      <c r="L29" s="58" t="n">
        <v>45342</v>
      </c>
      <c r="M29" s="50" t="n">
        <v>0.692361111111111</v>
      </c>
      <c r="N29" s="74" t="s">
        <v>47</v>
      </c>
      <c r="O29" s="58" t="n">
        <v>45342</v>
      </c>
      <c r="P29" s="50" t="n">
        <v>0.692361111111111</v>
      </c>
      <c r="Q29" s="58"/>
      <c r="R29" s="50"/>
      <c r="S29" s="73"/>
      <c r="T29" s="58" t="n">
        <v>45342</v>
      </c>
      <c r="U29" s="50" t="n">
        <v>0.706944444444444</v>
      </c>
      <c r="V29" s="74" t="s">
        <v>47</v>
      </c>
      <c r="W29" s="51" t="n">
        <f aca="false">(U29+T29)-(P29+O29)</f>
        <v>0.0145833333333333</v>
      </c>
      <c r="X29" s="58" t="n">
        <v>45343</v>
      </c>
      <c r="Y29" s="45" t="n">
        <v>0.490277777777778</v>
      </c>
      <c r="Z29" s="74" t="s">
        <v>47</v>
      </c>
      <c r="AA29" s="53" t="n">
        <f aca="false">(Y29+X29)-(U29+T29)</f>
        <v>0.783333333333333</v>
      </c>
      <c r="AB29" s="58" t="n">
        <v>45346</v>
      </c>
      <c r="AC29" s="45" t="n">
        <v>0.556944444444445</v>
      </c>
      <c r="AD29" s="95" t="s">
        <v>77</v>
      </c>
      <c r="AE29" s="53" t="n">
        <f aca="false">(AC29+AB29)-(U29+T29)</f>
        <v>3.85</v>
      </c>
      <c r="AF29" s="58"/>
      <c r="AG29" s="73"/>
      <c r="AH29" s="73"/>
      <c r="AI29" s="54"/>
      <c r="AJ29" s="55" t="n">
        <f aca="false">(AG29+AF29)-(U29+T29)</f>
        <v>-45342.7069444444</v>
      </c>
      <c r="AK29" s="198"/>
      <c r="AL29" s="45"/>
      <c r="AM29" s="46"/>
      <c r="AN29" s="55" t="n">
        <f aca="false">(AL29+AK29)-(U29+T29)</f>
        <v>-45342.7069444444</v>
      </c>
      <c r="AO29" s="75" t="n">
        <v>45364</v>
      </c>
      <c r="AP29" s="45" t="n">
        <v>0.559027777777778</v>
      </c>
      <c r="AQ29" s="53" t="n">
        <f aca="false">(AO29+AN29)-(Y29+X29)</f>
        <v>-45322.1972222222</v>
      </c>
      <c r="AR29" s="58" t="n">
        <v>45480</v>
      </c>
      <c r="AS29" s="45" t="n">
        <v>0.578472222222222</v>
      </c>
      <c r="AT29" s="46" t="s">
        <v>51</v>
      </c>
      <c r="AU29" s="59" t="n">
        <f aca="false">(AS29+AR29)-(U29+T29)</f>
        <v>137.871527777778</v>
      </c>
      <c r="AV29" s="161" t="n">
        <v>14761</v>
      </c>
      <c r="AW29" s="161" t="s">
        <v>414</v>
      </c>
      <c r="AX29" s="61" t="s">
        <v>90</v>
      </c>
      <c r="AY29" s="61" t="s">
        <v>110</v>
      </c>
      <c r="AZ29" s="340" t="s">
        <v>83</v>
      </c>
      <c r="BA29" s="61" t="s">
        <v>371</v>
      </c>
      <c r="BB29" s="122" t="s">
        <v>415</v>
      </c>
      <c r="BC29" s="101" t="s">
        <v>416</v>
      </c>
      <c r="BD29" s="66"/>
      <c r="BE29" s="338" t="s">
        <v>64</v>
      </c>
      <c r="BF29" s="68"/>
      <c r="BJ29" s="134"/>
      <c r="BK29" s="134"/>
      <c r="BL29" s="134"/>
      <c r="BM29" s="134"/>
      <c r="BN29" s="167"/>
      <c r="BO29" s="180" t="s">
        <v>214</v>
      </c>
      <c r="BP29" s="37" t="n">
        <v>0</v>
      </c>
      <c r="BQ29" s="158" t="n">
        <f aca="false">BP29/BP31</f>
        <v>0</v>
      </c>
      <c r="BR29" s="38"/>
      <c r="BS29" s="38"/>
      <c r="BT29" s="38"/>
      <c r="BU29" s="38"/>
      <c r="BV29" s="38"/>
      <c r="BW29" s="38"/>
      <c r="BX29" s="38"/>
      <c r="BY29" s="138" t="s">
        <v>47</v>
      </c>
      <c r="BZ29" s="112" t="n">
        <v>12</v>
      </c>
      <c r="CA29" s="113" t="n">
        <f aca="false">BZ29/BZ30</f>
        <v>0.571428571428571</v>
      </c>
      <c r="CB29" s="37" t="n">
        <v>6</v>
      </c>
      <c r="CC29" s="37" t="n">
        <v>3</v>
      </c>
      <c r="CD29" s="37" t="n">
        <v>1</v>
      </c>
      <c r="CE29" s="37" t="n">
        <v>2</v>
      </c>
      <c r="CF29" s="112" t="n">
        <v>12</v>
      </c>
      <c r="CG29" s="38"/>
      <c r="CH29" s="38"/>
      <c r="CI29" s="180" t="s">
        <v>218</v>
      </c>
      <c r="CJ29" s="37" t="n">
        <v>0</v>
      </c>
      <c r="CK29" s="158" t="n">
        <f aca="false">CJ29/CJ30</f>
        <v>0</v>
      </c>
      <c r="CL29" s="41"/>
      <c r="CM29" s="41"/>
      <c r="CN29" s="41"/>
      <c r="CO29" s="41"/>
      <c r="CP29" s="41"/>
      <c r="CQ29" s="41"/>
      <c r="CR29" s="41"/>
      <c r="CS29" s="180" t="s">
        <v>214</v>
      </c>
      <c r="CT29" s="37" t="n">
        <v>3</v>
      </c>
      <c r="CU29" s="158" t="n">
        <f aca="false">CT29/CT31</f>
        <v>0.428571428571429</v>
      </c>
      <c r="CV29" s="41"/>
      <c r="CW29" s="41"/>
      <c r="CX29" s="41"/>
      <c r="CY29" s="41"/>
      <c r="CZ29" s="41"/>
      <c r="DA29" s="41"/>
    </row>
    <row r="30" customFormat="false" ht="15" hidden="false" customHeight="true" outlineLevel="0" collapsed="false">
      <c r="A30" s="324" t="n">
        <v>4</v>
      </c>
      <c r="B30" s="43" t="n">
        <v>28</v>
      </c>
      <c r="C30" s="40" t="n">
        <v>2226</v>
      </c>
      <c r="D30" s="35" t="n">
        <v>30094791</v>
      </c>
      <c r="E30" s="35" t="s">
        <v>49</v>
      </c>
      <c r="F30" s="35" t="s">
        <v>44</v>
      </c>
      <c r="G30" s="35" t="s">
        <v>45</v>
      </c>
      <c r="H30" s="35" t="s">
        <v>46</v>
      </c>
      <c r="I30" s="36" t="n">
        <v>45344.6923611111</v>
      </c>
      <c r="J30" s="35" t="s">
        <v>47</v>
      </c>
      <c r="K30" s="37" t="s">
        <v>52</v>
      </c>
      <c r="L30" s="58" t="n">
        <v>45344</v>
      </c>
      <c r="M30" s="50" t="n">
        <v>0.692361111111111</v>
      </c>
      <c r="N30" s="74" t="s">
        <v>47</v>
      </c>
      <c r="O30" s="58" t="n">
        <v>45344</v>
      </c>
      <c r="P30" s="50" t="n">
        <v>0.692361111111111</v>
      </c>
      <c r="Q30" s="58"/>
      <c r="R30" s="50"/>
      <c r="S30" s="95"/>
      <c r="T30" s="58" t="n">
        <v>45346</v>
      </c>
      <c r="U30" s="50" t="n">
        <v>0.586805555555556</v>
      </c>
      <c r="V30" s="74" t="s">
        <v>47</v>
      </c>
      <c r="W30" s="51" t="n">
        <f aca="false">(U30+T30)-(P30+O30)</f>
        <v>1.89444444444444</v>
      </c>
      <c r="X30" s="58"/>
      <c r="Y30" s="45"/>
      <c r="Z30" s="95"/>
      <c r="AA30" s="53" t="n">
        <f aca="false">(Y30+X30)-(U30+T30)</f>
        <v>-45346.5868055556</v>
      </c>
      <c r="AB30" s="58"/>
      <c r="AC30" s="45"/>
      <c r="AD30" s="95"/>
      <c r="AE30" s="53" t="n">
        <f aca="false">(AC30+AB30)-(U30+T30)</f>
        <v>-45346.5868055556</v>
      </c>
      <c r="AF30" s="58"/>
      <c r="AG30" s="73"/>
      <c r="AH30" s="73"/>
      <c r="AI30" s="54"/>
      <c r="AJ30" s="55" t="n">
        <f aca="false">(AG30+AF30)-(U30+T30)</f>
        <v>-45346.5868055556</v>
      </c>
      <c r="AK30" s="73"/>
      <c r="AL30" s="73"/>
      <c r="AM30" s="73"/>
      <c r="AN30" s="55" t="n">
        <f aca="false">(AL30+AK30)-(U30+T30)</f>
        <v>-45346.5868055556</v>
      </c>
      <c r="AO30" s="75" t="n">
        <v>45346</v>
      </c>
      <c r="AP30" s="45" t="n">
        <v>0.61875</v>
      </c>
      <c r="AQ30" s="53" t="n">
        <f aca="false">(AO30+AN30)-(Y30+X30)</f>
        <v>-0.586805555555556</v>
      </c>
      <c r="AR30" s="58" t="n">
        <v>45346</v>
      </c>
      <c r="AS30" s="45" t="n">
        <v>0.770833333333333</v>
      </c>
      <c r="AT30" s="74" t="s">
        <v>47</v>
      </c>
      <c r="AU30" s="59" t="n">
        <f aca="false">(AS30+AR30)-(U30+T30)</f>
        <v>0.184027777777778</v>
      </c>
      <c r="AV30" s="60"/>
      <c r="AW30" s="60"/>
      <c r="AX30" s="61" t="s">
        <v>98</v>
      </c>
      <c r="AY30" s="61" t="s">
        <v>99</v>
      </c>
      <c r="AZ30" s="101" t="s">
        <v>203</v>
      </c>
      <c r="BA30" s="61" t="s">
        <v>101</v>
      </c>
      <c r="BB30" s="122" t="s">
        <v>417</v>
      </c>
      <c r="BC30" s="101" t="s">
        <v>418</v>
      </c>
      <c r="BD30" s="66"/>
      <c r="BE30" s="338" t="s">
        <v>64</v>
      </c>
      <c r="BF30" s="68"/>
      <c r="BJ30" s="134"/>
      <c r="BK30" s="134"/>
      <c r="BL30" s="134"/>
      <c r="BM30" s="134"/>
      <c r="BN30" s="167"/>
      <c r="BO30" s="180" t="s">
        <v>218</v>
      </c>
      <c r="BP30" s="37" t="n">
        <v>0</v>
      </c>
      <c r="BQ30" s="158" t="n">
        <f aca="false">BP30/BP31</f>
        <v>0</v>
      </c>
      <c r="BR30" s="38"/>
      <c r="BS30" s="38"/>
      <c r="BT30" s="38"/>
      <c r="BU30" s="38"/>
      <c r="BV30" s="38"/>
      <c r="BW30" s="38"/>
      <c r="BX30" s="38"/>
      <c r="BY30" s="155" t="s">
        <v>139</v>
      </c>
      <c r="BZ30" s="117" t="n">
        <f aca="false">BZ27+BZ28+BZ29</f>
        <v>21</v>
      </c>
      <c r="CA30" s="118" t="n">
        <v>1</v>
      </c>
      <c r="CB30" s="119" t="n">
        <v>10</v>
      </c>
      <c r="CC30" s="119" t="n">
        <v>4</v>
      </c>
      <c r="CD30" s="119" t="n">
        <v>3</v>
      </c>
      <c r="CE30" s="119" t="n">
        <v>4</v>
      </c>
      <c r="CF30" s="117" t="n">
        <f aca="false">CF27+CF28+CF29</f>
        <v>21</v>
      </c>
      <c r="CG30" s="38"/>
      <c r="CH30" s="38"/>
      <c r="CI30" s="186" t="s">
        <v>139</v>
      </c>
      <c r="CJ30" s="179" t="n">
        <v>5</v>
      </c>
      <c r="CK30" s="150" t="n">
        <f aca="false">CJ30/CJ30</f>
        <v>1</v>
      </c>
      <c r="CL30" s="41"/>
      <c r="CM30" s="41"/>
      <c r="CN30" s="41"/>
      <c r="CO30" s="41"/>
      <c r="CP30" s="41"/>
      <c r="CQ30" s="41"/>
      <c r="CR30" s="41"/>
      <c r="CS30" s="180" t="s">
        <v>218</v>
      </c>
      <c r="CT30" s="37" t="n">
        <v>0</v>
      </c>
      <c r="CU30" s="158" t="n">
        <f aca="false">CT30/CT31</f>
        <v>0</v>
      </c>
      <c r="CV30" s="41"/>
      <c r="CW30" s="41"/>
      <c r="CX30" s="41"/>
      <c r="CY30" s="41"/>
      <c r="CZ30" s="41"/>
      <c r="DA30" s="41"/>
    </row>
    <row r="31" customFormat="false" ht="15" hidden="false" customHeight="true" outlineLevel="0" collapsed="false">
      <c r="A31" s="324"/>
      <c r="B31" s="43" t="n">
        <v>29</v>
      </c>
      <c r="C31" s="40" t="n">
        <v>2227</v>
      </c>
      <c r="D31" s="35" t="n">
        <v>30130843</v>
      </c>
      <c r="E31" s="35" t="s">
        <v>49</v>
      </c>
      <c r="F31" s="35" t="s">
        <v>44</v>
      </c>
      <c r="G31" s="35" t="s">
        <v>54</v>
      </c>
      <c r="H31" s="35" t="s">
        <v>171</v>
      </c>
      <c r="I31" s="36" t="n">
        <v>45344.7</v>
      </c>
      <c r="J31" s="35" t="s">
        <v>47</v>
      </c>
      <c r="K31" s="37" t="s">
        <v>52</v>
      </c>
      <c r="L31" s="58" t="n">
        <v>45344</v>
      </c>
      <c r="M31" s="50" t="n">
        <v>0.7</v>
      </c>
      <c r="N31" s="74" t="s">
        <v>47</v>
      </c>
      <c r="O31" s="58" t="n">
        <v>45344</v>
      </c>
      <c r="P31" s="50" t="n">
        <v>0.7</v>
      </c>
      <c r="Q31" s="58"/>
      <c r="R31" s="50"/>
      <c r="S31" s="73"/>
      <c r="T31" s="58" t="n">
        <v>45347</v>
      </c>
      <c r="U31" s="50" t="n">
        <v>0.5625</v>
      </c>
      <c r="V31" s="95" t="s">
        <v>77</v>
      </c>
      <c r="W31" s="51" t="n">
        <f aca="false">(U31+T31)-(P31+O31)</f>
        <v>2.8625</v>
      </c>
      <c r="X31" s="58"/>
      <c r="Y31" s="73"/>
      <c r="Z31" s="73"/>
      <c r="AA31" s="53" t="n">
        <f aca="false">(Y31+X31)-(U31+T31)</f>
        <v>-45347.5625</v>
      </c>
      <c r="AB31" s="58"/>
      <c r="AC31" s="73"/>
      <c r="AD31" s="73"/>
      <c r="AE31" s="53" t="n">
        <f aca="false">(AC31+AB31)-(U31+T31)</f>
        <v>-45347.5625</v>
      </c>
      <c r="AF31" s="58"/>
      <c r="AG31" s="73"/>
      <c r="AH31" s="73"/>
      <c r="AI31" s="54"/>
      <c r="AJ31" s="55" t="n">
        <f aca="false">(AG31+AF31)-(U31+T31)</f>
        <v>-45347.5625</v>
      </c>
      <c r="AK31" s="73"/>
      <c r="AL31" s="73"/>
      <c r="AM31" s="73"/>
      <c r="AN31" s="55" t="n">
        <f aca="false">(AL31+AK31)-(U31+T31)</f>
        <v>-45347.5625</v>
      </c>
      <c r="AO31" s="75" t="n">
        <v>45347</v>
      </c>
      <c r="AP31" s="45" t="n">
        <v>0.56875</v>
      </c>
      <c r="AQ31" s="53" t="n">
        <f aca="false">(AO31+AN31)-(Y31+X31)</f>
        <v>-0.5625</v>
      </c>
      <c r="AR31" s="58" t="n">
        <v>45347</v>
      </c>
      <c r="AS31" s="45" t="n">
        <v>0.597222222222222</v>
      </c>
      <c r="AT31" s="74" t="s">
        <v>47</v>
      </c>
      <c r="AU31" s="59" t="n">
        <f aca="false">(AS31+AR31)-(U31+T31)</f>
        <v>0.0347222222222222</v>
      </c>
      <c r="AV31" s="161" t="n">
        <v>16211</v>
      </c>
      <c r="AW31" s="161" t="s">
        <v>419</v>
      </c>
      <c r="AX31" s="61" t="s">
        <v>90</v>
      </c>
      <c r="AY31" s="61" t="s">
        <v>110</v>
      </c>
      <c r="AZ31" s="62" t="s">
        <v>83</v>
      </c>
      <c r="BA31" s="61" t="s">
        <v>371</v>
      </c>
      <c r="BB31" s="122" t="s">
        <v>420</v>
      </c>
      <c r="BC31" s="101" t="s">
        <v>421</v>
      </c>
      <c r="BD31" s="66"/>
      <c r="BE31" s="338" t="s">
        <v>64</v>
      </c>
      <c r="BF31" s="68"/>
      <c r="BJ31" s="134"/>
      <c r="BK31" s="134"/>
      <c r="BL31" s="134"/>
      <c r="BM31" s="134"/>
      <c r="BN31" s="167"/>
      <c r="BO31" s="186" t="s">
        <v>139</v>
      </c>
      <c r="BP31" s="179" t="n">
        <v>6</v>
      </c>
      <c r="BQ31" s="150" t="n">
        <f aca="false">BQ30+BQ29+BQ28+BQ27</f>
        <v>1</v>
      </c>
      <c r="BR31" s="41"/>
      <c r="BS31" s="41"/>
      <c r="BT31" s="41"/>
      <c r="BU31" s="41"/>
      <c r="BV31" s="41"/>
      <c r="BW31" s="41"/>
      <c r="BX31" s="38"/>
      <c r="BY31" s="41"/>
      <c r="BZ31" s="41"/>
      <c r="CA31" s="41"/>
      <c r="CB31" s="41"/>
      <c r="CC31" s="41"/>
      <c r="CD31" s="41"/>
      <c r="CE31" s="41"/>
      <c r="CF31" s="41"/>
      <c r="CG31" s="41"/>
      <c r="CH31" s="38"/>
      <c r="CI31" s="38"/>
      <c r="CJ31" s="38"/>
      <c r="CK31" s="38"/>
      <c r="CL31" s="38"/>
      <c r="CM31" s="41"/>
      <c r="CN31" s="41"/>
      <c r="CO31" s="41"/>
      <c r="CP31" s="41"/>
      <c r="CQ31" s="41"/>
      <c r="CR31" s="41"/>
      <c r="CS31" s="186" t="s">
        <v>139</v>
      </c>
      <c r="CT31" s="179" t="n">
        <v>7</v>
      </c>
      <c r="CU31" s="150" t="n">
        <v>1</v>
      </c>
      <c r="CV31" s="41"/>
      <c r="CW31" s="41"/>
      <c r="CX31" s="41"/>
      <c r="CY31" s="41"/>
      <c r="CZ31" s="41"/>
      <c r="DA31" s="41"/>
    </row>
    <row r="32" customFormat="false" ht="15" hidden="false" customHeight="true" outlineLevel="0" collapsed="false">
      <c r="A32" s="324"/>
      <c r="B32" s="43" t="n">
        <v>30</v>
      </c>
      <c r="C32" s="34" t="n">
        <v>2229</v>
      </c>
      <c r="D32" s="35" t="n">
        <v>30150533</v>
      </c>
      <c r="E32" s="35" t="s">
        <v>49</v>
      </c>
      <c r="F32" s="35" t="s">
        <v>44</v>
      </c>
      <c r="G32" s="35" t="s">
        <v>45</v>
      </c>
      <c r="H32" s="35" t="s">
        <v>46</v>
      </c>
      <c r="I32" s="36" t="n">
        <v>45346.4111111111</v>
      </c>
      <c r="J32" s="35" t="s">
        <v>77</v>
      </c>
      <c r="K32" s="37" t="s">
        <v>48</v>
      </c>
      <c r="L32" s="58" t="n">
        <v>45346</v>
      </c>
      <c r="M32" s="50" t="n">
        <v>0.411111111111111</v>
      </c>
      <c r="N32" s="95" t="s">
        <v>77</v>
      </c>
      <c r="O32" s="58" t="n">
        <v>45346</v>
      </c>
      <c r="P32" s="50" t="n">
        <v>0.411111111111111</v>
      </c>
      <c r="Q32" s="58"/>
      <c r="R32" s="50"/>
      <c r="S32" s="73"/>
      <c r="T32" s="58" t="n">
        <v>45346</v>
      </c>
      <c r="U32" s="50" t="n">
        <v>0.427083333333333</v>
      </c>
      <c r="V32" s="95" t="s">
        <v>77</v>
      </c>
      <c r="W32" s="51" t="n">
        <f aca="false">(U32+T32)-(P32+O32)</f>
        <v>0.0159722222222222</v>
      </c>
      <c r="X32" s="58"/>
      <c r="Y32" s="45"/>
      <c r="Z32" s="73"/>
      <c r="AA32" s="53" t="n">
        <f aca="false">(Y32+X32)-(U32+T32)</f>
        <v>-45346.4270833333</v>
      </c>
      <c r="AB32" s="58"/>
      <c r="AC32" s="73"/>
      <c r="AD32" s="73"/>
      <c r="AE32" s="53" t="n">
        <f aca="false">(AC32+AB32)-(U32+T32)</f>
        <v>-45346.4270833333</v>
      </c>
      <c r="AF32" s="58"/>
      <c r="AG32" s="73"/>
      <c r="AH32" s="73"/>
      <c r="AI32" s="54"/>
      <c r="AJ32" s="55" t="n">
        <f aca="false">(AG32+AF32)-(U32+T32)</f>
        <v>-45346.4270833333</v>
      </c>
      <c r="AK32" s="198"/>
      <c r="AL32" s="45"/>
      <c r="AM32" s="46"/>
      <c r="AN32" s="55" t="n">
        <f aca="false">(AL32+AK32)-(U32+T32)</f>
        <v>-45346.4270833333</v>
      </c>
      <c r="AO32" s="75" t="n">
        <v>45346</v>
      </c>
      <c r="AP32" s="45" t="n">
        <v>0.452777777777778</v>
      </c>
      <c r="AQ32" s="53" t="n">
        <f aca="false">(AO32+AN32)-(Y32+X32)</f>
        <v>-0.427083333338194</v>
      </c>
      <c r="AR32" s="58" t="n">
        <v>45347</v>
      </c>
      <c r="AS32" s="45" t="n">
        <v>0.466666666666667</v>
      </c>
      <c r="AT32" s="95" t="s">
        <v>77</v>
      </c>
      <c r="AU32" s="59" t="n">
        <f aca="false">(AS32+AR32)-(U32+T32)</f>
        <v>1.03958333333333</v>
      </c>
      <c r="AV32" s="60"/>
      <c r="AW32" s="60"/>
      <c r="AX32" s="61" t="s">
        <v>90</v>
      </c>
      <c r="AY32" s="61" t="s">
        <v>99</v>
      </c>
      <c r="AZ32" s="43" t="s">
        <v>203</v>
      </c>
      <c r="BA32" s="61" t="s">
        <v>101</v>
      </c>
      <c r="BB32" s="122" t="s">
        <v>422</v>
      </c>
      <c r="BC32" s="101" t="s">
        <v>423</v>
      </c>
      <c r="BD32" s="66"/>
      <c r="BE32" s="326" t="s">
        <v>64</v>
      </c>
      <c r="BF32" s="68"/>
      <c r="BJ32" s="165"/>
      <c r="BK32" s="165"/>
      <c r="BL32" s="165"/>
      <c r="BM32" s="165"/>
      <c r="BN32" s="167"/>
      <c r="BO32" s="38"/>
      <c r="BP32" s="38"/>
      <c r="BQ32" s="38"/>
      <c r="BR32" s="38"/>
      <c r="BS32" s="38"/>
      <c r="BT32" s="38"/>
      <c r="BU32" s="38"/>
      <c r="BV32" s="38"/>
      <c r="BW32" s="38"/>
      <c r="BX32" s="38"/>
      <c r="BY32" s="182" t="s">
        <v>228</v>
      </c>
      <c r="BZ32" s="160" t="n">
        <v>21</v>
      </c>
      <c r="CA32" s="125" t="n">
        <f aca="false">BZ32/BP34</f>
        <v>0.538461538461538</v>
      </c>
      <c r="CB32" s="41"/>
      <c r="CC32" s="41"/>
      <c r="CD32" s="41"/>
      <c r="CE32" s="41"/>
      <c r="CF32" s="41"/>
      <c r="CG32" s="41"/>
      <c r="CH32" s="38"/>
      <c r="CI32" s="38"/>
      <c r="CJ32" s="38"/>
      <c r="CK32" s="38"/>
      <c r="CL32" s="38"/>
      <c r="CM32" s="41"/>
      <c r="CN32" s="41"/>
      <c r="CO32" s="41"/>
      <c r="CP32" s="41"/>
      <c r="CQ32" s="41"/>
      <c r="CR32" s="41"/>
      <c r="CS32" s="41"/>
      <c r="CT32" s="41"/>
      <c r="CU32" s="41"/>
      <c r="CV32" s="41"/>
      <c r="CW32" s="41"/>
      <c r="CX32" s="41"/>
      <c r="CY32" s="41"/>
      <c r="CZ32" s="41"/>
      <c r="DA32" s="41"/>
    </row>
    <row r="33" customFormat="false" ht="15" hidden="false" customHeight="true" outlineLevel="0" collapsed="false">
      <c r="A33" s="324"/>
      <c r="B33" s="43" t="n">
        <v>31</v>
      </c>
      <c r="C33" s="40" t="n">
        <v>2230</v>
      </c>
      <c r="D33" s="35" t="n">
        <v>30313372</v>
      </c>
      <c r="E33" s="35" t="s">
        <v>49</v>
      </c>
      <c r="F33" s="35" t="s">
        <v>69</v>
      </c>
      <c r="G33" s="35" t="s">
        <v>54</v>
      </c>
      <c r="H33" s="35" t="s">
        <v>342</v>
      </c>
      <c r="I33" s="36" t="n">
        <v>45346.7125</v>
      </c>
      <c r="J33" s="35" t="s">
        <v>47</v>
      </c>
      <c r="K33" s="37" t="s">
        <v>52</v>
      </c>
      <c r="L33" s="58" t="n">
        <v>45346</v>
      </c>
      <c r="M33" s="50" t="n">
        <v>0.7125</v>
      </c>
      <c r="N33" s="74" t="s">
        <v>47</v>
      </c>
      <c r="O33" s="58" t="n">
        <v>45346</v>
      </c>
      <c r="P33" s="50" t="n">
        <v>0.7125</v>
      </c>
      <c r="Q33" s="58"/>
      <c r="R33" s="50"/>
      <c r="S33" s="73"/>
      <c r="T33" s="58" t="n">
        <v>45347</v>
      </c>
      <c r="U33" s="50" t="n">
        <v>0.591666666666667</v>
      </c>
      <c r="V33" s="74" t="s">
        <v>47</v>
      </c>
      <c r="W33" s="51" t="n">
        <f aca="false">(U33+T33)-(P33+O33)</f>
        <v>0.879166666666667</v>
      </c>
      <c r="X33" s="58"/>
      <c r="Y33" s="45"/>
      <c r="Z33" s="73"/>
      <c r="AA33" s="53" t="n">
        <f aca="false">(Y33+X33)-(U33+T33)</f>
        <v>-45347.5916666667</v>
      </c>
      <c r="AB33" s="58"/>
      <c r="AC33" s="73"/>
      <c r="AD33" s="73"/>
      <c r="AE33" s="53" t="n">
        <f aca="false">(AC33+AB33)-(U33+T33)</f>
        <v>-45347.5916666667</v>
      </c>
      <c r="AF33" s="58"/>
      <c r="AG33" s="73"/>
      <c r="AH33" s="73"/>
      <c r="AI33" s="98"/>
      <c r="AJ33" s="55" t="n">
        <f aca="false">(AG33+AF33)-(U33+T33)</f>
        <v>-45347.5916666667</v>
      </c>
      <c r="AK33" s="73"/>
      <c r="AL33" s="73"/>
      <c r="AM33" s="73"/>
      <c r="AN33" s="55" t="n">
        <f aca="false">(AL33+AK33)-(U33+T33)</f>
        <v>-45347.5916666667</v>
      </c>
      <c r="AO33" s="75" t="n">
        <v>45347</v>
      </c>
      <c r="AP33" s="45" t="n">
        <v>0.632638888888889</v>
      </c>
      <c r="AQ33" s="53" t="n">
        <f aca="false">(AO33+AN33)-(Y33+X33)</f>
        <v>-0.591666666668611</v>
      </c>
      <c r="AR33" s="58" t="n">
        <v>45347</v>
      </c>
      <c r="AS33" s="45" t="n">
        <v>0.650694444444445</v>
      </c>
      <c r="AT33" s="74" t="s">
        <v>47</v>
      </c>
      <c r="AU33" s="59" t="n">
        <f aca="false">(AS33+AR33)-(U33+T33)</f>
        <v>0.0590277777777778</v>
      </c>
      <c r="AV33" s="161" t="n">
        <v>15713</v>
      </c>
      <c r="AW33" s="161" t="s">
        <v>424</v>
      </c>
      <c r="AX33" s="61" t="s">
        <v>90</v>
      </c>
      <c r="AY33" s="61" t="s">
        <v>99</v>
      </c>
      <c r="AZ33" s="61" t="s">
        <v>425</v>
      </c>
      <c r="BA33" s="61" t="s">
        <v>347</v>
      </c>
      <c r="BB33" s="122" t="s">
        <v>426</v>
      </c>
      <c r="BC33" s="101" t="s">
        <v>427</v>
      </c>
      <c r="BD33" s="66"/>
      <c r="BE33" s="338" t="s">
        <v>64</v>
      </c>
      <c r="BF33" s="68"/>
      <c r="BJ33" s="166"/>
      <c r="BK33" s="166"/>
      <c r="BL33" s="166"/>
      <c r="BM33" s="166"/>
      <c r="BN33" s="178"/>
      <c r="BO33" s="38"/>
      <c r="BP33" s="38"/>
      <c r="BQ33" s="38"/>
      <c r="BR33" s="38"/>
      <c r="BS33" s="38"/>
      <c r="BT33" s="38"/>
      <c r="BU33" s="38"/>
      <c r="BV33" s="38"/>
      <c r="BW33" s="38"/>
      <c r="BX33" s="38"/>
      <c r="BY33" s="41"/>
      <c r="BZ33" s="41"/>
      <c r="CA33" s="41"/>
      <c r="CB33" s="41"/>
      <c r="CC33" s="41"/>
      <c r="CD33" s="41"/>
      <c r="CE33" s="41"/>
      <c r="CF33" s="41"/>
      <c r="CG33" s="41"/>
      <c r="CH33" s="38"/>
      <c r="CI33" s="38"/>
      <c r="CJ33" s="38"/>
      <c r="CK33" s="38"/>
      <c r="CL33" s="38"/>
      <c r="CM33" s="41"/>
      <c r="CN33" s="41"/>
      <c r="CO33" s="41"/>
      <c r="CP33" s="41"/>
      <c r="CQ33" s="41"/>
      <c r="CR33" s="41"/>
      <c r="CS33" s="41"/>
      <c r="CT33" s="41"/>
      <c r="CU33" s="41"/>
      <c r="CV33" s="41"/>
      <c r="CW33" s="41"/>
      <c r="CX33" s="41"/>
      <c r="CY33" s="41"/>
      <c r="CZ33" s="41"/>
      <c r="DA33" s="41"/>
    </row>
    <row r="34" customFormat="false" ht="15" hidden="false" customHeight="true" outlineLevel="0" collapsed="false">
      <c r="A34" s="324"/>
      <c r="B34" s="43" t="n">
        <v>32</v>
      </c>
      <c r="C34" s="34" t="n">
        <v>2232</v>
      </c>
      <c r="D34" s="35" t="n">
        <v>30316291</v>
      </c>
      <c r="E34" s="35" t="s">
        <v>49</v>
      </c>
      <c r="F34" s="35" t="s">
        <v>69</v>
      </c>
      <c r="G34" s="35" t="s">
        <v>54</v>
      </c>
      <c r="H34" s="35" t="s">
        <v>397</v>
      </c>
      <c r="I34" s="36" t="n">
        <v>45347.6298611111</v>
      </c>
      <c r="J34" s="35" t="s">
        <v>47</v>
      </c>
      <c r="K34" s="37" t="s">
        <v>48</v>
      </c>
      <c r="L34" s="58" t="n">
        <v>45347</v>
      </c>
      <c r="M34" s="50" t="n">
        <v>0.629861111111111</v>
      </c>
      <c r="N34" s="74" t="s">
        <v>47</v>
      </c>
      <c r="O34" s="58" t="n">
        <v>45347</v>
      </c>
      <c r="P34" s="50" t="n">
        <v>0.629861111111111</v>
      </c>
      <c r="Q34" s="58"/>
      <c r="R34" s="50"/>
      <c r="S34" s="73"/>
      <c r="T34" s="58" t="n">
        <v>45347</v>
      </c>
      <c r="U34" s="50" t="n">
        <v>0.641666666666667</v>
      </c>
      <c r="V34" s="74" t="s">
        <v>47</v>
      </c>
      <c r="W34" s="51" t="n">
        <f aca="false">(U34+T34)-(P34+O34)</f>
        <v>0.0118055555555556</v>
      </c>
      <c r="X34" s="58" t="n">
        <v>45348</v>
      </c>
      <c r="Y34" s="45" t="n">
        <v>0.58125</v>
      </c>
      <c r="Z34" s="95" t="s">
        <v>77</v>
      </c>
      <c r="AA34" s="53" t="n">
        <f aca="false">(Y34+X34)-(U34+T34)</f>
        <v>0.939583333333333</v>
      </c>
      <c r="AB34" s="58"/>
      <c r="AC34" s="45"/>
      <c r="AD34" s="73"/>
      <c r="AE34" s="53" t="n">
        <f aca="false">(AC34+AB34)-(U34+T34)</f>
        <v>-45347.6416666667</v>
      </c>
      <c r="AF34" s="58"/>
      <c r="AG34" s="73"/>
      <c r="AH34" s="73"/>
      <c r="AI34" s="98"/>
      <c r="AJ34" s="55" t="n">
        <f aca="false">(AG34+AF34)-(U34+T34)</f>
        <v>-45347.6416666667</v>
      </c>
      <c r="AK34" s="73"/>
      <c r="AL34" s="73"/>
      <c r="AM34" s="73"/>
      <c r="AN34" s="55" t="n">
        <f aca="false">(AL34+AK34)-(U34+T34)</f>
        <v>-45347.6416666667</v>
      </c>
      <c r="AO34" s="75" t="n">
        <v>45348</v>
      </c>
      <c r="AP34" s="45" t="n">
        <v>0.632638888888889</v>
      </c>
      <c r="AQ34" s="53" t="n">
        <f aca="false">(AO34+AN34)-(Y34+X34)</f>
        <v>-45348.2229166667</v>
      </c>
      <c r="AR34" s="58" t="n">
        <v>45348</v>
      </c>
      <c r="AS34" s="45" t="n">
        <v>0.8125</v>
      </c>
      <c r="AT34" s="74" t="s">
        <v>47</v>
      </c>
      <c r="AU34" s="59" t="n">
        <f aca="false">(AS34+AR34)-(U34+T34)</f>
        <v>1.17083333333333</v>
      </c>
      <c r="AV34" s="161" t="n">
        <v>15494</v>
      </c>
      <c r="AW34" s="161" t="s">
        <v>428</v>
      </c>
      <c r="AX34" s="61" t="s">
        <v>90</v>
      </c>
      <c r="AY34" s="61" t="s">
        <v>99</v>
      </c>
      <c r="AZ34" s="341" t="s">
        <v>429</v>
      </c>
      <c r="BA34" s="61" t="s">
        <v>119</v>
      </c>
      <c r="BB34" s="122" t="s">
        <v>430</v>
      </c>
      <c r="BC34" s="101" t="s">
        <v>431</v>
      </c>
      <c r="BD34" s="66"/>
      <c r="BE34" s="338" t="s">
        <v>64</v>
      </c>
      <c r="BF34" s="68"/>
      <c r="BJ34" s="134"/>
      <c r="BK34" s="134"/>
      <c r="BL34" s="165"/>
      <c r="BM34" s="166"/>
      <c r="BN34" s="167"/>
      <c r="BO34" s="342" t="s">
        <v>139</v>
      </c>
      <c r="BP34" s="343" t="n">
        <v>39</v>
      </c>
      <c r="BQ34" s="38"/>
      <c r="BR34" s="38"/>
      <c r="BS34" s="38"/>
      <c r="BT34" s="38"/>
      <c r="BU34" s="38"/>
      <c r="BV34" s="38"/>
      <c r="BW34" s="38"/>
      <c r="BX34" s="38"/>
      <c r="BY34" s="334" t="s">
        <v>52</v>
      </c>
      <c r="BZ34" s="335" t="s">
        <v>48</v>
      </c>
      <c r="CA34" s="336" t="s">
        <v>67</v>
      </c>
      <c r="CB34" s="337" t="s">
        <v>138</v>
      </c>
      <c r="CC34" s="41"/>
      <c r="CD34" s="41"/>
      <c r="CE34" s="41"/>
      <c r="CF34" s="41"/>
      <c r="CG34" s="41"/>
      <c r="CH34" s="38"/>
      <c r="CI34" s="38"/>
      <c r="CJ34" s="38"/>
      <c r="CK34" s="38"/>
      <c r="CL34" s="38"/>
      <c r="CM34" s="41"/>
      <c r="CN34" s="41"/>
      <c r="CO34" s="41"/>
      <c r="CP34" s="41"/>
      <c r="CQ34" s="41"/>
      <c r="CR34" s="41"/>
      <c r="CS34" s="41"/>
      <c r="CT34" s="41"/>
      <c r="CU34" s="41"/>
      <c r="CV34" s="41"/>
      <c r="CW34" s="41"/>
      <c r="CX34" s="41"/>
      <c r="CY34" s="41"/>
      <c r="CZ34" s="41"/>
      <c r="DA34" s="41"/>
    </row>
    <row r="35" customFormat="false" ht="15" hidden="false" customHeight="true" outlineLevel="0" collapsed="false">
      <c r="A35" s="324"/>
      <c r="B35" s="43" t="n">
        <v>33</v>
      </c>
      <c r="C35" s="39" t="n">
        <v>2237</v>
      </c>
      <c r="D35" s="35" t="n">
        <v>30298192</v>
      </c>
      <c r="E35" s="35" t="s">
        <v>43</v>
      </c>
      <c r="F35" s="35" t="s">
        <v>44</v>
      </c>
      <c r="G35" s="35" t="s">
        <v>45</v>
      </c>
      <c r="H35" s="35" t="s">
        <v>46</v>
      </c>
      <c r="I35" s="36" t="n">
        <v>45348.8291666667</v>
      </c>
      <c r="J35" s="35" t="s">
        <v>47</v>
      </c>
      <c r="K35" s="37" t="s">
        <v>52</v>
      </c>
      <c r="L35" s="58" t="n">
        <v>45348</v>
      </c>
      <c r="M35" s="50" t="n">
        <v>0.829166666666667</v>
      </c>
      <c r="N35" s="74" t="s">
        <v>47</v>
      </c>
      <c r="O35" s="58" t="n">
        <v>45348</v>
      </c>
      <c r="P35" s="50" t="n">
        <v>0.829166666666667</v>
      </c>
      <c r="Q35" s="58"/>
      <c r="R35" s="50"/>
      <c r="S35" s="46"/>
      <c r="T35" s="58" t="n">
        <v>45348</v>
      </c>
      <c r="U35" s="50" t="n">
        <v>0.836805555555556</v>
      </c>
      <c r="V35" s="74" t="s">
        <v>47</v>
      </c>
      <c r="W35" s="51" t="n">
        <f aca="false">(U35+T35)-(P35+O35)</f>
        <v>0.00763888888888889</v>
      </c>
      <c r="X35" s="58"/>
      <c r="Y35" s="73"/>
      <c r="Z35" s="73"/>
      <c r="AA35" s="53" t="n">
        <f aca="false">(Y35+X35)-(U35+T35)</f>
        <v>-45348.8368055556</v>
      </c>
      <c r="AB35" s="58"/>
      <c r="AC35" s="73"/>
      <c r="AD35" s="73"/>
      <c r="AE35" s="53" t="n">
        <f aca="false">(AC35+AB35)-(U35+T35)</f>
        <v>-45348.8368055556</v>
      </c>
      <c r="AF35" s="58"/>
      <c r="AG35" s="73"/>
      <c r="AH35" s="73"/>
      <c r="AI35" s="98"/>
      <c r="AJ35" s="55" t="n">
        <f aca="false">(AG35+AF35)-(U35+T35)</f>
        <v>-45348.8368055556</v>
      </c>
      <c r="AK35" s="73"/>
      <c r="AL35" s="73"/>
      <c r="AM35" s="73"/>
      <c r="AN35" s="55" t="n">
        <f aca="false">(AL35+AK35)-(U35+T35)</f>
        <v>-45348.8368055556</v>
      </c>
      <c r="AO35" s="75" t="n">
        <v>45349</v>
      </c>
      <c r="AP35" s="45" t="n">
        <v>0.358333333333333</v>
      </c>
      <c r="AQ35" s="53" t="n">
        <f aca="false">(AO35+AN35)-(Y35+X35)</f>
        <v>0.163194444444444</v>
      </c>
      <c r="AR35" s="58" t="n">
        <v>45349</v>
      </c>
      <c r="AS35" s="45" t="n">
        <v>0.573611111111111</v>
      </c>
      <c r="AT35" s="74" t="s">
        <v>47</v>
      </c>
      <c r="AU35" s="59" t="n">
        <f aca="false">(AS35+AR35)-(U35+T35)</f>
        <v>0.736805555555556</v>
      </c>
      <c r="AV35" s="60"/>
      <c r="AW35" s="60"/>
      <c r="AX35" s="61" t="s">
        <v>90</v>
      </c>
      <c r="AY35" s="61" t="s">
        <v>99</v>
      </c>
      <c r="AZ35" s="43" t="s">
        <v>203</v>
      </c>
      <c r="BA35" s="61" t="s">
        <v>101</v>
      </c>
      <c r="BB35" s="122" t="s">
        <v>432</v>
      </c>
      <c r="BC35" s="101" t="s">
        <v>433</v>
      </c>
      <c r="BD35" s="66"/>
      <c r="BE35" s="326" t="s">
        <v>64</v>
      </c>
      <c r="BF35" s="68"/>
      <c r="BJ35" s="134"/>
      <c r="BK35" s="134"/>
      <c r="BL35" s="165"/>
      <c r="BM35" s="181"/>
      <c r="BN35" s="167"/>
      <c r="BO35" s="38"/>
      <c r="BP35" s="38"/>
      <c r="BQ35" s="38"/>
      <c r="BR35" s="38"/>
      <c r="BS35" s="38"/>
      <c r="BT35" s="38"/>
      <c r="BU35" s="38"/>
      <c r="BV35" s="38"/>
      <c r="BW35" s="38"/>
      <c r="BX35" s="38"/>
      <c r="BY35" s="37" t="n">
        <v>10</v>
      </c>
      <c r="BZ35" s="37" t="n">
        <v>4</v>
      </c>
      <c r="CA35" s="37" t="n">
        <v>3</v>
      </c>
      <c r="CB35" s="37" t="n">
        <v>4</v>
      </c>
      <c r="CC35" s="41"/>
      <c r="CD35" s="41"/>
      <c r="CE35" s="41"/>
      <c r="CF35" s="41"/>
      <c r="CG35" s="41"/>
      <c r="CH35" s="38"/>
      <c r="CI35" s="38"/>
      <c r="CJ35" s="38"/>
      <c r="CK35" s="38"/>
      <c r="CL35" s="38"/>
      <c r="CM35" s="41"/>
      <c r="CN35" s="41"/>
      <c r="CO35" s="41"/>
      <c r="CP35" s="41"/>
      <c r="CQ35" s="41"/>
      <c r="CR35" s="41"/>
      <c r="CS35" s="41"/>
      <c r="CT35" s="41"/>
      <c r="CU35" s="41"/>
      <c r="CV35" s="41"/>
      <c r="CW35" s="41"/>
      <c r="CX35" s="41"/>
      <c r="CY35" s="41"/>
      <c r="CZ35" s="41"/>
      <c r="DA35" s="41"/>
    </row>
    <row r="36" customFormat="false" ht="15" hidden="false" customHeight="true" outlineLevel="0" collapsed="false">
      <c r="A36" s="324"/>
      <c r="B36" s="43" t="n">
        <v>34</v>
      </c>
      <c r="C36" s="40" t="n">
        <v>2238</v>
      </c>
      <c r="D36" s="35" t="n">
        <v>30210437</v>
      </c>
      <c r="E36" s="35" t="s">
        <v>53</v>
      </c>
      <c r="F36" s="35" t="s">
        <v>44</v>
      </c>
      <c r="G36" s="35" t="s">
        <v>54</v>
      </c>
      <c r="H36" s="35" t="s">
        <v>354</v>
      </c>
      <c r="I36" s="36" t="n">
        <v>45349.7215277778</v>
      </c>
      <c r="J36" s="35" t="s">
        <v>47</v>
      </c>
      <c r="K36" s="37" t="s">
        <v>52</v>
      </c>
      <c r="L36" s="58" t="n">
        <v>45349</v>
      </c>
      <c r="M36" s="50" t="n">
        <v>0.704166666666667</v>
      </c>
      <c r="N36" s="74" t="s">
        <v>47</v>
      </c>
      <c r="O36" s="58" t="n">
        <v>45349</v>
      </c>
      <c r="P36" s="50" t="n">
        <v>0.721527777777778</v>
      </c>
      <c r="Q36" s="58" t="n">
        <v>45349</v>
      </c>
      <c r="R36" s="50" t="n">
        <v>0.798611111111111</v>
      </c>
      <c r="S36" s="74" t="s">
        <v>47</v>
      </c>
      <c r="T36" s="58" t="n">
        <v>45349</v>
      </c>
      <c r="U36" s="50" t="n">
        <v>0.8</v>
      </c>
      <c r="V36" s="74" t="s">
        <v>47</v>
      </c>
      <c r="W36" s="51" t="n">
        <f aca="false">(U36+T36)-(P36+O36)</f>
        <v>0.0784722222222222</v>
      </c>
      <c r="X36" s="58"/>
      <c r="Y36" s="73"/>
      <c r="Z36" s="73"/>
      <c r="AA36" s="53" t="n">
        <f aca="false">(Y36+X36)-(U36+T36)</f>
        <v>-45349.8</v>
      </c>
      <c r="AB36" s="58"/>
      <c r="AC36" s="73"/>
      <c r="AD36" s="73"/>
      <c r="AE36" s="53" t="n">
        <f aca="false">(AC36+AB36)-(U36+T36)</f>
        <v>-45349.8</v>
      </c>
      <c r="AF36" s="52"/>
      <c r="AG36" s="48"/>
      <c r="AH36" s="49"/>
      <c r="AI36" s="98"/>
      <c r="AJ36" s="55" t="n">
        <f aca="false">(AG36+AF36)-(U36+T36)</f>
        <v>-45349.8</v>
      </c>
      <c r="AK36" s="73"/>
      <c r="AL36" s="73"/>
      <c r="AM36" s="73"/>
      <c r="AN36" s="55" t="n">
        <f aca="false">(AL36+AK36)-(U36+T36)</f>
        <v>-45349.8</v>
      </c>
      <c r="AO36" s="75" t="n">
        <v>45349</v>
      </c>
      <c r="AP36" s="45" t="n">
        <v>0.822222222222222</v>
      </c>
      <c r="AQ36" s="53" t="n">
        <f aca="false">(AO36+AN36)-(Y36+X36)</f>
        <v>-0.800000000005833</v>
      </c>
      <c r="AR36" s="58" t="n">
        <v>45349</v>
      </c>
      <c r="AS36" s="45" t="n">
        <v>0.843055555555556</v>
      </c>
      <c r="AT36" s="74" t="s">
        <v>47</v>
      </c>
      <c r="AU36" s="59" t="n">
        <f aca="false">(AS36+AR36)-(U36+T36)</f>
        <v>0.0430555555555556</v>
      </c>
      <c r="AV36" s="161" t="n">
        <v>2536</v>
      </c>
      <c r="AW36" s="161" t="s">
        <v>434</v>
      </c>
      <c r="AX36" s="61" t="s">
        <v>90</v>
      </c>
      <c r="AY36" s="61" t="s">
        <v>99</v>
      </c>
      <c r="AZ36" s="341" t="s">
        <v>429</v>
      </c>
      <c r="BA36" s="61" t="s">
        <v>119</v>
      </c>
      <c r="BB36" s="122" t="s">
        <v>435</v>
      </c>
      <c r="BC36" s="101" t="s">
        <v>436</v>
      </c>
      <c r="BD36" s="66"/>
      <c r="BE36" s="326" t="s">
        <v>64</v>
      </c>
      <c r="BF36" s="68"/>
      <c r="BJ36" s="134"/>
      <c r="BK36" s="134"/>
      <c r="BL36" s="165"/>
      <c r="BM36" s="181"/>
      <c r="BN36" s="167"/>
      <c r="BO36" s="38"/>
      <c r="BP36" s="38"/>
      <c r="BQ36" s="38"/>
      <c r="BR36" s="38"/>
      <c r="BS36" s="38"/>
      <c r="BT36" s="38"/>
      <c r="BU36" s="38"/>
      <c r="BV36" s="38"/>
      <c r="BW36" s="38"/>
      <c r="BX36" s="38"/>
      <c r="BY36" s="113" t="n">
        <f aca="false">BY35/BZ32</f>
        <v>0.476190476190476</v>
      </c>
      <c r="BZ36" s="113" t="n">
        <f aca="false">BZ35/BZ32</f>
        <v>0.19047619047619</v>
      </c>
      <c r="CA36" s="113" t="n">
        <f aca="false">CA35/BZ32</f>
        <v>0.142857142857143</v>
      </c>
      <c r="CB36" s="113" t="n">
        <f aca="false">CB35/BZ32</f>
        <v>0.19047619047619</v>
      </c>
      <c r="CC36" s="41"/>
      <c r="CD36" s="41"/>
      <c r="CE36" s="41"/>
      <c r="CF36" s="41"/>
      <c r="CG36" s="41"/>
      <c r="CH36" s="38"/>
      <c r="CI36" s="38"/>
      <c r="CJ36" s="38"/>
      <c r="CK36" s="38"/>
      <c r="CL36" s="38"/>
      <c r="CM36" s="41"/>
      <c r="CN36" s="41"/>
      <c r="CO36" s="41"/>
      <c r="CP36" s="41"/>
      <c r="CQ36" s="41"/>
      <c r="CR36" s="41"/>
      <c r="CS36" s="41"/>
      <c r="CT36" s="41"/>
      <c r="CU36" s="41"/>
      <c r="CV36" s="41"/>
      <c r="CW36" s="41"/>
      <c r="CX36" s="41"/>
      <c r="CY36" s="41"/>
      <c r="CZ36" s="41"/>
      <c r="DA36" s="41"/>
    </row>
    <row r="37" customFormat="false" ht="15" hidden="false" customHeight="true" outlineLevel="0" collapsed="false">
      <c r="A37" s="324"/>
      <c r="B37" s="43" t="n">
        <v>35</v>
      </c>
      <c r="C37" s="39" t="n">
        <v>2239</v>
      </c>
      <c r="D37" s="35" t="n">
        <v>30182581</v>
      </c>
      <c r="E37" s="35" t="s">
        <v>43</v>
      </c>
      <c r="F37" s="35" t="s">
        <v>65</v>
      </c>
      <c r="G37" s="35" t="s">
        <v>45</v>
      </c>
      <c r="H37" s="35" t="s">
        <v>68</v>
      </c>
      <c r="I37" s="36" t="n">
        <v>45349.7354166667</v>
      </c>
      <c r="J37" s="35" t="s">
        <v>51</v>
      </c>
      <c r="K37" s="37" t="s">
        <v>48</v>
      </c>
      <c r="L37" s="58" t="n">
        <v>45349</v>
      </c>
      <c r="M37" s="50" t="n">
        <v>0.735416666666667</v>
      </c>
      <c r="N37" s="46" t="s">
        <v>51</v>
      </c>
      <c r="O37" s="58" t="n">
        <v>45349</v>
      </c>
      <c r="P37" s="50" t="n">
        <v>0.735416666666667</v>
      </c>
      <c r="Q37" s="47"/>
      <c r="R37" s="48"/>
      <c r="S37" s="49"/>
      <c r="T37" s="58" t="n">
        <v>45349</v>
      </c>
      <c r="U37" s="50" t="n">
        <v>0.748611111111111</v>
      </c>
      <c r="V37" s="46" t="s">
        <v>51</v>
      </c>
      <c r="W37" s="51" t="n">
        <f aca="false">(U37+T37)-(P37+O37)</f>
        <v>0.0131944444444444</v>
      </c>
      <c r="X37" s="52"/>
      <c r="Y37" s="48"/>
      <c r="Z37" s="49"/>
      <c r="AA37" s="53" t="n">
        <f aca="false">(Y37+X37)-(U37+T37)</f>
        <v>-45349.7486111111</v>
      </c>
      <c r="AB37" s="52"/>
      <c r="AC37" s="48"/>
      <c r="AD37" s="49"/>
      <c r="AE37" s="53" t="n">
        <f aca="false">(AC37+AB37)-(U37+T37)</f>
        <v>-45349.7486111111</v>
      </c>
      <c r="AF37" s="58"/>
      <c r="AG37" s="73"/>
      <c r="AH37" s="73"/>
      <c r="AI37" s="98"/>
      <c r="AJ37" s="55" t="n">
        <f aca="false">(AG37+AF37)-(U37+T37)</f>
        <v>-45349.7486111111</v>
      </c>
      <c r="AK37" s="52"/>
      <c r="AL37" s="48"/>
      <c r="AM37" s="49"/>
      <c r="AN37" s="55" t="n">
        <f aca="false">(AL37+AK37)-(U37+T37)</f>
        <v>-45349.7486111111</v>
      </c>
      <c r="AO37" s="75" t="n">
        <v>45350</v>
      </c>
      <c r="AP37" s="45" t="n">
        <v>0.357638888888889</v>
      </c>
      <c r="AQ37" s="53" t="n">
        <f aca="false">(AO37+AN37)-(Y37+X37)</f>
        <v>0.251388888888889</v>
      </c>
      <c r="AR37" s="58" t="n">
        <v>45350</v>
      </c>
      <c r="AS37" s="45" t="n">
        <v>0.544444444444444</v>
      </c>
      <c r="AT37" s="95" t="s">
        <v>77</v>
      </c>
      <c r="AU37" s="59" t="n">
        <f aca="false">(AS37+AR37)-(U37+T37)</f>
        <v>0.795833333333333</v>
      </c>
      <c r="AV37" s="60"/>
      <c r="AW37" s="60"/>
      <c r="AX37" s="61" t="s">
        <v>90</v>
      </c>
      <c r="AY37" s="61" t="s">
        <v>99</v>
      </c>
      <c r="AZ37" s="43" t="s">
        <v>203</v>
      </c>
      <c r="BA37" s="61" t="s">
        <v>101</v>
      </c>
      <c r="BB37" s="122" t="s">
        <v>437</v>
      </c>
      <c r="BC37" s="101" t="s">
        <v>438</v>
      </c>
      <c r="BD37" s="66"/>
      <c r="BE37" s="326" t="s">
        <v>64</v>
      </c>
      <c r="BF37" s="68"/>
      <c r="BJ37" s="184"/>
      <c r="BK37" s="184"/>
      <c r="BL37" s="185"/>
      <c r="BM37" s="134"/>
      <c r="BN37" s="167"/>
      <c r="BO37" s="38"/>
      <c r="BP37" s="38"/>
      <c r="BQ37" s="38"/>
      <c r="BR37" s="38"/>
      <c r="BS37" s="38"/>
      <c r="BT37" s="38"/>
      <c r="BU37" s="38"/>
      <c r="BV37" s="38"/>
      <c r="BW37" s="38"/>
      <c r="BX37" s="38"/>
      <c r="BY37" s="41"/>
      <c r="BZ37" s="41"/>
      <c r="CA37" s="41"/>
      <c r="CB37" s="41"/>
      <c r="CC37" s="41"/>
      <c r="CD37" s="41"/>
      <c r="CE37" s="41"/>
      <c r="CF37" s="41"/>
      <c r="CG37" s="41"/>
      <c r="CH37" s="38"/>
      <c r="CI37" s="38"/>
      <c r="CJ37" s="38"/>
      <c r="CK37" s="38"/>
      <c r="CL37" s="38"/>
      <c r="CM37" s="41"/>
      <c r="CN37" s="41"/>
      <c r="CO37" s="41"/>
      <c r="CP37" s="41"/>
      <c r="CQ37" s="41"/>
      <c r="CR37" s="41"/>
      <c r="CS37" s="41"/>
      <c r="CT37" s="41"/>
      <c r="CU37" s="41"/>
      <c r="CV37" s="41"/>
      <c r="CW37" s="41"/>
      <c r="CX37" s="41"/>
      <c r="CY37" s="41"/>
      <c r="CZ37" s="41"/>
      <c r="DA37" s="41"/>
    </row>
    <row r="38" customFormat="false" ht="15" hidden="false" customHeight="true" outlineLevel="0" collapsed="false">
      <c r="A38" s="324"/>
      <c r="B38" s="43" t="n">
        <v>36</v>
      </c>
      <c r="C38" s="34" t="n">
        <v>2240</v>
      </c>
      <c r="D38" s="35" t="n">
        <v>30226915</v>
      </c>
      <c r="E38" s="35" t="s">
        <v>56</v>
      </c>
      <c r="F38" s="35" t="s">
        <v>44</v>
      </c>
      <c r="G38" s="35" t="s">
        <v>54</v>
      </c>
      <c r="H38" s="35" t="s">
        <v>87</v>
      </c>
      <c r="I38" s="36" t="n">
        <v>45350.1201388889</v>
      </c>
      <c r="J38" s="35" t="s">
        <v>47</v>
      </c>
      <c r="K38" s="37" t="s">
        <v>71</v>
      </c>
      <c r="L38" s="58" t="n">
        <v>45349</v>
      </c>
      <c r="M38" s="50" t="n">
        <v>0.831944444444444</v>
      </c>
      <c r="N38" s="74" t="s">
        <v>47</v>
      </c>
      <c r="O38" s="58" t="n">
        <v>45350</v>
      </c>
      <c r="P38" s="50" t="n">
        <v>0.120138888888889</v>
      </c>
      <c r="Q38" s="58" t="n">
        <v>45350</v>
      </c>
      <c r="R38" s="50" t="n">
        <v>0.641666666666667</v>
      </c>
      <c r="S38" s="74" t="s">
        <v>47</v>
      </c>
      <c r="T38" s="58" t="n">
        <v>45350</v>
      </c>
      <c r="U38" s="50" t="n">
        <v>0.661111111111111</v>
      </c>
      <c r="V38" s="74" t="s">
        <v>47</v>
      </c>
      <c r="W38" s="51" t="n">
        <f aca="false">(U38+T38)-(P38+O38)</f>
        <v>0.540972222222222</v>
      </c>
      <c r="X38" s="58" t="n">
        <v>45351</v>
      </c>
      <c r="Y38" s="45" t="n">
        <v>0.551388888888889</v>
      </c>
      <c r="Z38" s="95" t="s">
        <v>77</v>
      </c>
      <c r="AA38" s="53" t="n">
        <f aca="false">(Y38+X38)-(U38+T38)</f>
        <v>0.890277777777778</v>
      </c>
      <c r="AB38" s="58" t="n">
        <v>45353</v>
      </c>
      <c r="AC38" s="45" t="n">
        <v>0.566666666666667</v>
      </c>
      <c r="AD38" s="95" t="s">
        <v>77</v>
      </c>
      <c r="AE38" s="53" t="n">
        <f aca="false">(AC38+AB38)-(U38+T38)</f>
        <v>2.90555555555556</v>
      </c>
      <c r="AF38" s="58"/>
      <c r="AG38" s="73"/>
      <c r="AH38" s="73"/>
      <c r="AI38" s="98"/>
      <c r="AJ38" s="55" t="n">
        <f aca="false">(AG38+AF38)-(U38+T38)</f>
        <v>-45350.6611111111</v>
      </c>
      <c r="AK38" s="73"/>
      <c r="AL38" s="73"/>
      <c r="AM38" s="73"/>
      <c r="AN38" s="55" t="n">
        <f aca="false">(AL38+AK38)-(U38+T38)</f>
        <v>-45350.6611111111</v>
      </c>
      <c r="AO38" s="75" t="n">
        <v>44987</v>
      </c>
      <c r="AP38" s="45" t="n">
        <v>0.725694444444444</v>
      </c>
      <c r="AQ38" s="53" t="n">
        <f aca="false">(AO38+AN38)-(Y38+X38)</f>
        <v>-45715.2125</v>
      </c>
      <c r="AR38" s="58" t="n">
        <v>45353</v>
      </c>
      <c r="AS38" s="45" t="n">
        <v>0.729861111111111</v>
      </c>
      <c r="AT38" s="74" t="s">
        <v>47</v>
      </c>
      <c r="AU38" s="59" t="n">
        <f aca="false">(AS38+AR38)-(U38+T38)</f>
        <v>3.06875</v>
      </c>
      <c r="AV38" s="60"/>
      <c r="AW38" s="60" t="s">
        <v>439</v>
      </c>
      <c r="AX38" s="61" t="s">
        <v>90</v>
      </c>
      <c r="AY38" s="162" t="s">
        <v>91</v>
      </c>
      <c r="AZ38" s="341" t="s">
        <v>106</v>
      </c>
      <c r="BA38" s="61" t="s">
        <v>440</v>
      </c>
      <c r="BB38" s="122" t="s">
        <v>441</v>
      </c>
      <c r="BC38" s="101" t="s">
        <v>442</v>
      </c>
      <c r="BD38" s="66"/>
      <c r="BE38" s="326" t="s">
        <v>64</v>
      </c>
      <c r="BF38" s="68"/>
      <c r="BJ38" s="134"/>
      <c r="BK38" s="134"/>
      <c r="BL38" s="165"/>
      <c r="BM38" s="134"/>
      <c r="BN38" s="167"/>
      <c r="BO38" s="38"/>
      <c r="BP38" s="38"/>
      <c r="BQ38" s="38"/>
      <c r="BR38" s="38"/>
      <c r="BS38" s="38"/>
      <c r="BT38" s="38"/>
      <c r="BU38" s="38"/>
      <c r="BV38" s="38"/>
      <c r="BW38" s="38"/>
      <c r="BX38" s="38"/>
      <c r="BY38" s="176" t="s">
        <v>189</v>
      </c>
      <c r="BZ38" s="156" t="n">
        <v>3</v>
      </c>
      <c r="CA38" s="157" t="n">
        <f aca="false">BZ38/BZ41</f>
        <v>0.142857142857143</v>
      </c>
      <c r="CB38" s="41"/>
      <c r="CC38" s="41"/>
      <c r="CD38" s="41"/>
      <c r="CE38" s="41"/>
      <c r="CF38" s="41"/>
      <c r="CG38" s="41"/>
      <c r="CH38" s="38"/>
      <c r="CI38" s="38"/>
      <c r="CJ38" s="38"/>
      <c r="CK38" s="38"/>
      <c r="CL38" s="38"/>
      <c r="CM38" s="38"/>
      <c r="CN38" s="38"/>
      <c r="CO38" s="38"/>
      <c r="CP38" s="38"/>
      <c r="CQ38" s="38"/>
      <c r="CR38" s="38"/>
      <c r="CS38" s="38"/>
      <c r="CT38" s="38"/>
      <c r="CU38" s="38"/>
      <c r="CV38" s="38"/>
      <c r="CW38" s="38"/>
      <c r="CX38" s="38"/>
      <c r="CY38" s="38"/>
      <c r="CZ38" s="38"/>
      <c r="DA38" s="38"/>
    </row>
    <row r="39" customFormat="false" ht="15" hidden="false" customHeight="true" outlineLevel="0" collapsed="false">
      <c r="A39" s="324"/>
      <c r="B39" s="43" t="n">
        <v>37</v>
      </c>
      <c r="C39" s="39" t="n">
        <v>2240</v>
      </c>
      <c r="D39" s="35" t="n">
        <v>30226915</v>
      </c>
      <c r="E39" s="35" t="s">
        <v>56</v>
      </c>
      <c r="F39" s="35" t="s">
        <v>69</v>
      </c>
      <c r="G39" s="35" t="s">
        <v>80</v>
      </c>
      <c r="H39" s="35" t="s">
        <v>362</v>
      </c>
      <c r="I39" s="36" t="n">
        <v>45349.8319444444</v>
      </c>
      <c r="J39" s="35" t="s">
        <v>47</v>
      </c>
      <c r="K39" s="37" t="s">
        <v>67</v>
      </c>
      <c r="L39" s="58" t="n">
        <v>45349</v>
      </c>
      <c r="M39" s="50" t="n">
        <v>0.831944444444444</v>
      </c>
      <c r="N39" s="74" t="s">
        <v>47</v>
      </c>
      <c r="O39" s="58" t="n">
        <v>45349</v>
      </c>
      <c r="P39" s="50" t="n">
        <v>0.831944444444444</v>
      </c>
      <c r="Q39" s="58" t="n">
        <v>45350</v>
      </c>
      <c r="R39" s="50" t="n">
        <v>0.641666666666667</v>
      </c>
      <c r="S39" s="74" t="s">
        <v>47</v>
      </c>
      <c r="T39" s="58" t="n">
        <v>45350</v>
      </c>
      <c r="U39" s="50" t="n">
        <v>0.645833333333333</v>
      </c>
      <c r="V39" s="74" t="s">
        <v>47</v>
      </c>
      <c r="W39" s="51" t="n">
        <f aca="false">(U39+T39)-(P39+O39)</f>
        <v>0.813888888888889</v>
      </c>
      <c r="X39" s="58" t="n">
        <v>45351</v>
      </c>
      <c r="Y39" s="45" t="n">
        <v>0.552083333333333</v>
      </c>
      <c r="Z39" s="95" t="s">
        <v>77</v>
      </c>
      <c r="AA39" s="53" t="n">
        <f aca="false">(Y39+X39)-(U39+T39)</f>
        <v>0.90625</v>
      </c>
      <c r="AB39" s="58" t="n">
        <v>45351</v>
      </c>
      <c r="AC39" s="45" t="n">
        <v>0.7625</v>
      </c>
      <c r="AD39" s="74" t="s">
        <v>47</v>
      </c>
      <c r="AE39" s="53" t="n">
        <f aca="false">(AC39+AB39)-(U39+T39)</f>
        <v>1.11666666666667</v>
      </c>
      <c r="AF39" s="58"/>
      <c r="AG39" s="73"/>
      <c r="AH39" s="73"/>
      <c r="AI39" s="98"/>
      <c r="AJ39" s="55" t="n">
        <f aca="false">(AG39+AF39)-(U39+T39)</f>
        <v>-45350.6458333333</v>
      </c>
      <c r="AK39" s="73"/>
      <c r="AL39" s="73"/>
      <c r="AM39" s="73"/>
      <c r="AN39" s="55" t="n">
        <f aca="false">(AL39+AK39)-(U39+T39)</f>
        <v>-45350.6458333333</v>
      </c>
      <c r="AO39" s="75"/>
      <c r="AP39" s="45"/>
      <c r="AQ39" s="53" t="n">
        <f aca="false">(AO39+AN39)-(Y39+X39)</f>
        <v>-90702.1979166667</v>
      </c>
      <c r="AR39" s="58" t="n">
        <v>45353</v>
      </c>
      <c r="AS39" s="45" t="n">
        <v>0.568055555555556</v>
      </c>
      <c r="AT39" s="95" t="s">
        <v>77</v>
      </c>
      <c r="AU39" s="59" t="n">
        <f aca="false">(AS39+AR39)-(U39+T39)</f>
        <v>2.92222222222222</v>
      </c>
      <c r="AV39" s="60"/>
      <c r="AW39" s="60"/>
      <c r="AX39" s="61" t="s">
        <v>90</v>
      </c>
      <c r="AY39" s="162" t="s">
        <v>91</v>
      </c>
      <c r="AZ39" s="341" t="s">
        <v>106</v>
      </c>
      <c r="BA39" s="61" t="s">
        <v>440</v>
      </c>
      <c r="BB39" s="122" t="s">
        <v>443</v>
      </c>
      <c r="BC39" s="101" t="s">
        <v>444</v>
      </c>
      <c r="BD39" s="66"/>
      <c r="BE39" s="326" t="s">
        <v>64</v>
      </c>
      <c r="BF39" s="68"/>
      <c r="BJ39" s="134"/>
      <c r="BK39" s="134"/>
      <c r="BL39" s="165"/>
      <c r="BM39" s="134"/>
      <c r="BN39" s="167"/>
      <c r="BO39" s="38"/>
      <c r="BP39" s="38"/>
      <c r="BQ39" s="38"/>
      <c r="BR39" s="38"/>
      <c r="BS39" s="38"/>
      <c r="BT39" s="38"/>
      <c r="BU39" s="38"/>
      <c r="BV39" s="38"/>
      <c r="BW39" s="38"/>
      <c r="BX39" s="38"/>
      <c r="BY39" s="180" t="s">
        <v>193</v>
      </c>
      <c r="BZ39" s="37" t="n">
        <v>16</v>
      </c>
      <c r="CA39" s="158" t="n">
        <f aca="false">BZ39/BZ41</f>
        <v>0.761904761904762</v>
      </c>
      <c r="CB39" s="41"/>
      <c r="CC39" s="41"/>
      <c r="CD39" s="41"/>
      <c r="CE39" s="41"/>
      <c r="CF39" s="41"/>
      <c r="CG39" s="41"/>
      <c r="CH39" s="38"/>
      <c r="CI39" s="38"/>
      <c r="CJ39" s="38"/>
      <c r="CK39" s="38"/>
      <c r="CL39" s="38"/>
      <c r="CM39" s="38"/>
      <c r="CN39" s="38"/>
      <c r="CO39" s="38"/>
      <c r="CP39" s="38"/>
      <c r="CQ39" s="38"/>
      <c r="CR39" s="38"/>
      <c r="CS39" s="38"/>
      <c r="CT39" s="38"/>
      <c r="CU39" s="38"/>
      <c r="CV39" s="38"/>
      <c r="CW39" s="38"/>
      <c r="CX39" s="38"/>
      <c r="CY39" s="38"/>
      <c r="CZ39" s="38"/>
      <c r="DA39" s="38"/>
    </row>
    <row r="40" customFormat="false" ht="15.75" hidden="false" customHeight="true" outlineLevel="0" collapsed="false">
      <c r="A40" s="324"/>
      <c r="B40" s="43" t="n">
        <v>38</v>
      </c>
      <c r="C40" s="34" t="n">
        <v>2241</v>
      </c>
      <c r="D40" s="35" t="n">
        <v>1220929</v>
      </c>
      <c r="E40" s="35" t="s">
        <v>49</v>
      </c>
      <c r="F40" s="35" t="s">
        <v>44</v>
      </c>
      <c r="G40" s="35" t="s">
        <v>80</v>
      </c>
      <c r="H40" s="35" t="s">
        <v>81</v>
      </c>
      <c r="I40" s="36" t="n">
        <v>45350.6659722222</v>
      </c>
      <c r="J40" s="35" t="s">
        <v>77</v>
      </c>
      <c r="K40" s="37" t="s">
        <v>67</v>
      </c>
      <c r="L40" s="58" t="n">
        <v>45350</v>
      </c>
      <c r="M40" s="50" t="n">
        <v>0.665972222222222</v>
      </c>
      <c r="N40" s="95" t="s">
        <v>77</v>
      </c>
      <c r="O40" s="58" t="n">
        <v>45350</v>
      </c>
      <c r="P40" s="50" t="n">
        <v>0.665972222222222</v>
      </c>
      <c r="Q40" s="58"/>
      <c r="R40" s="50"/>
      <c r="S40" s="73"/>
      <c r="T40" s="58" t="n">
        <v>45350</v>
      </c>
      <c r="U40" s="50" t="n">
        <v>0.674305555555556</v>
      </c>
      <c r="V40" s="95" t="s">
        <v>77</v>
      </c>
      <c r="W40" s="344" t="n">
        <f aca="false">(U40+T40)-(P40+O40)</f>
        <v>0.00833333333333333</v>
      </c>
      <c r="X40" s="345" t="n">
        <v>45351</v>
      </c>
      <c r="Y40" s="346" t="n">
        <v>0.549305555555556</v>
      </c>
      <c r="Z40" s="347" t="s">
        <v>77</v>
      </c>
      <c r="AA40" s="348" t="n">
        <f aca="false">(Y40+X40)-(U40+T40)</f>
        <v>0.875</v>
      </c>
      <c r="AB40" s="345"/>
      <c r="AC40" s="349"/>
      <c r="AD40" s="349"/>
      <c r="AE40" s="348" t="n">
        <f aca="false">(AC40+AB40)-(U40+T40)</f>
        <v>-45350.6743055556</v>
      </c>
      <c r="AF40" s="345"/>
      <c r="AG40" s="349"/>
      <c r="AH40" s="349"/>
      <c r="AI40" s="350"/>
      <c r="AJ40" s="55" t="n">
        <f aca="false">(AG40+AF40)-(U40+T40)</f>
        <v>-45350.6743055556</v>
      </c>
      <c r="AK40" s="349"/>
      <c r="AL40" s="349"/>
      <c r="AM40" s="349"/>
      <c r="AN40" s="55" t="n">
        <f aca="false">(AL40+AK40)-(U40+T40)</f>
        <v>-45350.6743055556</v>
      </c>
      <c r="AO40" s="351" t="n">
        <v>45351</v>
      </c>
      <c r="AP40" s="45" t="n">
        <v>0.563194444444444</v>
      </c>
      <c r="AQ40" s="348" t="n">
        <f aca="false">(AO40+AN40)-(Y40+X40)</f>
        <v>-45351.2236111111</v>
      </c>
      <c r="AR40" s="345" t="n">
        <v>45353</v>
      </c>
      <c r="AS40" s="45" t="n">
        <v>0.652777777777778</v>
      </c>
      <c r="AT40" s="347" t="s">
        <v>77</v>
      </c>
      <c r="AU40" s="59" t="n">
        <f aca="false">(AS40+AR40)-(U40+T40)</f>
        <v>2.97847222222222</v>
      </c>
      <c r="AV40" s="352"/>
      <c r="AW40" s="352"/>
      <c r="AX40" s="353" t="s">
        <v>90</v>
      </c>
      <c r="AY40" s="353" t="s">
        <v>99</v>
      </c>
      <c r="AZ40" s="354" t="s">
        <v>254</v>
      </c>
      <c r="BA40" s="61" t="s">
        <v>84</v>
      </c>
      <c r="BB40" s="122" t="s">
        <v>445</v>
      </c>
      <c r="BC40" s="101" t="s">
        <v>446</v>
      </c>
      <c r="BD40" s="201"/>
      <c r="BE40" s="326" t="s">
        <v>64</v>
      </c>
      <c r="BF40" s="68"/>
      <c r="BJ40" s="184"/>
      <c r="BK40" s="184"/>
      <c r="BL40" s="185"/>
      <c r="BM40" s="134"/>
      <c r="BN40" s="167"/>
      <c r="BO40" s="38"/>
      <c r="BP40" s="38"/>
      <c r="BQ40" s="38"/>
      <c r="BR40" s="38"/>
      <c r="BS40" s="38"/>
      <c r="BT40" s="38"/>
      <c r="BU40" s="38"/>
      <c r="BV40" s="38"/>
      <c r="BW40" s="38"/>
      <c r="BX40" s="38"/>
      <c r="BY40" s="180" t="s">
        <v>199</v>
      </c>
      <c r="BZ40" s="37" t="n">
        <v>2</v>
      </c>
      <c r="CA40" s="158" t="n">
        <f aca="false">BZ40/BZ41</f>
        <v>0.0952380952380952</v>
      </c>
      <c r="CB40" s="41"/>
      <c r="CC40" s="41"/>
      <c r="CD40" s="41"/>
      <c r="CE40" s="41"/>
      <c r="CF40" s="41"/>
      <c r="CG40" s="41"/>
      <c r="CH40" s="38"/>
      <c r="CI40" s="38"/>
      <c r="CJ40" s="38"/>
      <c r="CK40" s="38"/>
      <c r="CL40" s="38"/>
      <c r="CM40" s="38"/>
      <c r="CN40" s="38"/>
      <c r="CO40" s="38"/>
      <c r="CP40" s="38"/>
      <c r="CQ40" s="38"/>
      <c r="CR40" s="38"/>
      <c r="CS40" s="38"/>
      <c r="CT40" s="38"/>
      <c r="CU40" s="38"/>
      <c r="CV40" s="38"/>
      <c r="CW40" s="38"/>
      <c r="CX40" s="38"/>
      <c r="CY40" s="38"/>
      <c r="CZ40" s="38"/>
      <c r="DA40" s="38"/>
    </row>
    <row r="41" customFormat="false" ht="15" hidden="false" customHeight="true" outlineLevel="0" collapsed="false">
      <c r="A41" s="324"/>
      <c r="B41" s="43" t="n">
        <v>39</v>
      </c>
      <c r="C41" s="355" t="n">
        <v>2244</v>
      </c>
      <c r="D41" s="35" t="n">
        <v>30116435</v>
      </c>
      <c r="E41" s="35" t="s">
        <v>56</v>
      </c>
      <c r="F41" s="35" t="s">
        <v>44</v>
      </c>
      <c r="G41" s="35" t="s">
        <v>54</v>
      </c>
      <c r="H41" s="35" t="s">
        <v>365</v>
      </c>
      <c r="I41" s="36" t="n">
        <v>45351.7416666667</v>
      </c>
      <c r="J41" s="35" t="s">
        <v>47</v>
      </c>
      <c r="K41" s="37" t="s">
        <v>52</v>
      </c>
      <c r="L41" s="58" t="n">
        <v>45351</v>
      </c>
      <c r="M41" s="50" t="n">
        <v>0.705555555555556</v>
      </c>
      <c r="N41" s="74" t="s">
        <v>47</v>
      </c>
      <c r="O41" s="58" t="n">
        <v>45351</v>
      </c>
      <c r="P41" s="50" t="n">
        <v>0.741666666666667</v>
      </c>
      <c r="Q41" s="58" t="s">
        <v>447</v>
      </c>
      <c r="R41" s="50" t="n">
        <v>0.618055555555556</v>
      </c>
      <c r="S41" s="74" t="s">
        <v>47</v>
      </c>
      <c r="T41" s="58" t="n">
        <v>45353</v>
      </c>
      <c r="U41" s="50" t="n">
        <v>0.711805555555556</v>
      </c>
      <c r="V41" s="74" t="s">
        <v>47</v>
      </c>
      <c r="W41" s="51" t="n">
        <f aca="false">(U41+T41)-(P41+O41)</f>
        <v>1.97013888888889</v>
      </c>
      <c r="X41" s="58"/>
      <c r="Y41" s="45"/>
      <c r="Z41" s="46"/>
      <c r="AA41" s="53" t="n">
        <f aca="false">(Y41+X41)-(U41+T41)</f>
        <v>-45353.7118055556</v>
      </c>
      <c r="AB41" s="58"/>
      <c r="AC41" s="73"/>
      <c r="AD41" s="73"/>
      <c r="AE41" s="53" t="n">
        <f aca="false">(AC41+AB41)-(U41+T41)</f>
        <v>-45353.7118055556</v>
      </c>
      <c r="AF41" s="58"/>
      <c r="AG41" s="73"/>
      <c r="AH41" s="73"/>
      <c r="AI41" s="98"/>
      <c r="AJ41" s="55" t="n">
        <f aca="false">(AG41+AF41)-(U41+T41)</f>
        <v>-45353.7118055556</v>
      </c>
      <c r="AK41" s="73"/>
      <c r="AL41" s="73"/>
      <c r="AM41" s="73"/>
      <c r="AN41" s="55" t="n">
        <f aca="false">(AL41+AK41)-(U41+T41)</f>
        <v>-45353.7118055556</v>
      </c>
      <c r="AO41" s="56"/>
      <c r="AP41" s="45"/>
      <c r="AQ41" s="53" t="n">
        <f aca="false">(AO41+AN41)-(Y41+X41)</f>
        <v>-45353.7118055556</v>
      </c>
      <c r="AR41" s="58" t="n">
        <v>45353</v>
      </c>
      <c r="AS41" s="45" t="n">
        <v>0.867361111111111</v>
      </c>
      <c r="AT41" s="74" t="s">
        <v>47</v>
      </c>
      <c r="AU41" s="59" t="n">
        <f aca="false">(AS41+AR41)-(U41+T41)</f>
        <v>0.155555555555556</v>
      </c>
      <c r="AV41" s="161" t="n">
        <v>14375</v>
      </c>
      <c r="AW41" s="161" t="s">
        <v>448</v>
      </c>
      <c r="AX41" s="61" t="s">
        <v>98</v>
      </c>
      <c r="AY41" s="61" t="s">
        <v>99</v>
      </c>
      <c r="AZ41" s="356" t="s">
        <v>141</v>
      </c>
      <c r="BA41" s="61" t="s">
        <v>142</v>
      </c>
      <c r="BB41" s="122" t="s">
        <v>449</v>
      </c>
      <c r="BC41" s="101" t="s">
        <v>450</v>
      </c>
      <c r="BD41" s="66"/>
      <c r="BE41" s="326" t="s">
        <v>64</v>
      </c>
      <c r="BF41" s="68"/>
      <c r="BN41" s="167"/>
      <c r="BO41" s="38"/>
      <c r="BP41" s="38"/>
      <c r="BQ41" s="38"/>
      <c r="BR41" s="38"/>
      <c r="BS41" s="38"/>
      <c r="BT41" s="38"/>
      <c r="BU41" s="38"/>
      <c r="BV41" s="38"/>
      <c r="BW41" s="38"/>
      <c r="BX41" s="38"/>
      <c r="BY41" s="183" t="s">
        <v>139</v>
      </c>
      <c r="BZ41" s="168" t="n">
        <f aca="false">BZ38+BZ39+BZ40</f>
        <v>21</v>
      </c>
      <c r="CA41" s="158" t="n">
        <f aca="false">CA40+CA39+CA38</f>
        <v>1</v>
      </c>
      <c r="CB41" s="41"/>
      <c r="CC41" s="41"/>
      <c r="CD41" s="41"/>
      <c r="CE41" s="41"/>
      <c r="CF41" s="41"/>
      <c r="CG41" s="41"/>
      <c r="CH41" s="38"/>
      <c r="CI41" s="38"/>
      <c r="CJ41" s="38"/>
      <c r="CK41" s="38"/>
      <c r="CL41" s="38"/>
      <c r="CM41" s="38"/>
      <c r="CN41" s="38"/>
      <c r="CO41" s="38"/>
      <c r="CP41" s="38"/>
      <c r="CQ41" s="38"/>
      <c r="CR41" s="38"/>
      <c r="CS41" s="38"/>
      <c r="CT41" s="38"/>
      <c r="CU41" s="38"/>
      <c r="CV41" s="38"/>
      <c r="CW41" s="38"/>
      <c r="CX41" s="38"/>
      <c r="CY41" s="38"/>
      <c r="CZ41" s="38"/>
      <c r="DA41" s="38"/>
    </row>
    <row r="42" s="1" customFormat="true" ht="15" hidden="false" customHeight="true" outlineLevel="0" collapsed="false">
      <c r="A42" s="357"/>
      <c r="B42" s="358"/>
      <c r="C42" s="97"/>
      <c r="D42" s="357"/>
      <c r="E42" s="357"/>
      <c r="F42" s="357"/>
      <c r="G42" s="357"/>
      <c r="H42" s="357"/>
      <c r="I42" s="359"/>
      <c r="J42" s="357"/>
      <c r="K42" s="41"/>
      <c r="L42" s="360"/>
      <c r="M42" s="361"/>
      <c r="N42" s="362"/>
      <c r="O42" s="360"/>
      <c r="P42" s="361"/>
      <c r="Q42" s="360"/>
      <c r="R42" s="361"/>
      <c r="S42" s="362"/>
      <c r="T42" s="360"/>
      <c r="U42" s="361"/>
      <c r="V42" s="362"/>
      <c r="W42" s="363"/>
      <c r="X42" s="360"/>
      <c r="Y42" s="364"/>
      <c r="Z42" s="365"/>
      <c r="AA42" s="366"/>
      <c r="AB42" s="360"/>
      <c r="AC42" s="362"/>
      <c r="AD42" s="362"/>
      <c r="AE42" s="366"/>
      <c r="AF42" s="360"/>
      <c r="AG42" s="362"/>
      <c r="AH42" s="362"/>
      <c r="AI42" s="367"/>
      <c r="AJ42" s="366"/>
      <c r="AK42" s="362"/>
      <c r="AL42" s="362"/>
      <c r="AM42" s="362"/>
      <c r="AN42" s="366"/>
      <c r="AO42" s="368"/>
      <c r="AP42" s="364"/>
      <c r="AQ42" s="366"/>
      <c r="AR42" s="360"/>
      <c r="AS42" s="364"/>
      <c r="AT42" s="362"/>
      <c r="AU42" s="369"/>
      <c r="BB42" s="370"/>
      <c r="BC42" s="370"/>
      <c r="BD42" s="371"/>
      <c r="BE42" s="87"/>
      <c r="BF42" s="372"/>
      <c r="BJ42" s="99"/>
      <c r="BK42" s="99"/>
      <c r="BL42" s="99"/>
      <c r="BM42" s="99"/>
      <c r="BN42" s="99"/>
      <c r="BO42" s="38"/>
      <c r="BP42" s="38"/>
      <c r="BQ42" s="38"/>
      <c r="BR42" s="38"/>
      <c r="BS42" s="38"/>
      <c r="BT42" s="38"/>
      <c r="BU42" s="38"/>
      <c r="BV42" s="38"/>
      <c r="BW42" s="38"/>
      <c r="BX42" s="38"/>
      <c r="BY42" s="180" t="s">
        <v>206</v>
      </c>
      <c r="BZ42" s="37" t="n">
        <v>12</v>
      </c>
      <c r="CA42" s="158" t="n">
        <f aca="false">BZ42/BZ46</f>
        <v>0.571428571428571</v>
      </c>
      <c r="CB42" s="41"/>
      <c r="CC42" s="41"/>
      <c r="CD42" s="41"/>
      <c r="CE42" s="41"/>
      <c r="CF42" s="41"/>
      <c r="CG42" s="41"/>
      <c r="CH42" s="38"/>
      <c r="CI42" s="38"/>
      <c r="CJ42" s="38"/>
      <c r="CK42" s="38"/>
      <c r="CL42" s="38"/>
      <c r="CM42" s="38"/>
      <c r="CN42" s="38"/>
      <c r="CO42" s="38"/>
      <c r="CP42" s="38"/>
      <c r="CQ42" s="38"/>
      <c r="CR42" s="38"/>
      <c r="CS42" s="38"/>
      <c r="CT42" s="38"/>
      <c r="CU42" s="38"/>
      <c r="CV42" s="38"/>
      <c r="CW42" s="38"/>
      <c r="CX42" s="38"/>
      <c r="CY42" s="38"/>
      <c r="CZ42" s="38"/>
      <c r="DA42" s="38"/>
    </row>
    <row r="43" s="1" customFormat="true" ht="15" hidden="false" customHeight="true" outlineLevel="0" collapsed="false">
      <c r="A43" s="373"/>
      <c r="B43" s="2"/>
      <c r="C43" s="97"/>
      <c r="D43" s="357"/>
      <c r="E43" s="357"/>
      <c r="F43" s="357"/>
      <c r="G43" s="357"/>
      <c r="H43" s="357"/>
      <c r="I43" s="359"/>
      <c r="J43" s="357"/>
      <c r="K43" s="41"/>
      <c r="L43" s="360"/>
      <c r="M43" s="361"/>
      <c r="N43" s="362"/>
      <c r="O43" s="360"/>
      <c r="P43" s="361"/>
      <c r="Q43" s="360"/>
      <c r="R43" s="361"/>
      <c r="S43" s="362"/>
      <c r="T43" s="360"/>
      <c r="U43" s="361"/>
      <c r="V43" s="362"/>
      <c r="W43" s="363"/>
      <c r="X43" s="360"/>
      <c r="Y43" s="362"/>
      <c r="Z43" s="362"/>
      <c r="AA43" s="366"/>
      <c r="AB43" s="360"/>
      <c r="AC43" s="362"/>
      <c r="AD43" s="362"/>
      <c r="AE43" s="366"/>
      <c r="AF43" s="360"/>
      <c r="AG43" s="362"/>
      <c r="AH43" s="362"/>
      <c r="AI43" s="367"/>
      <c r="AJ43" s="366"/>
      <c r="AK43" s="362"/>
      <c r="AL43" s="362"/>
      <c r="AM43" s="362"/>
      <c r="AN43" s="366"/>
      <c r="AO43" s="368"/>
      <c r="AP43" s="374"/>
      <c r="AQ43" s="375"/>
      <c r="AR43" s="360"/>
      <c r="AS43" s="361"/>
      <c r="AT43" s="362"/>
      <c r="AU43" s="369"/>
      <c r="BB43" s="370"/>
      <c r="BC43" s="370"/>
      <c r="BD43" s="371"/>
      <c r="BE43" s="87"/>
      <c r="BF43" s="372"/>
      <c r="BJ43" s="99"/>
      <c r="BK43" s="99"/>
      <c r="BL43" s="99"/>
      <c r="BM43" s="99"/>
      <c r="BN43" s="99"/>
      <c r="BO43" s="38"/>
      <c r="BP43" s="38"/>
      <c r="BQ43" s="38"/>
      <c r="BR43" s="38"/>
      <c r="BS43" s="38"/>
      <c r="BT43" s="38"/>
      <c r="BU43" s="38"/>
      <c r="BV43" s="38"/>
      <c r="BW43" s="38"/>
      <c r="BX43" s="38"/>
      <c r="BY43" s="180" t="s">
        <v>210</v>
      </c>
      <c r="BZ43" s="37" t="n">
        <v>7</v>
      </c>
      <c r="CA43" s="158" t="n">
        <f aca="false">BZ43/BZ46</f>
        <v>0.333333333333333</v>
      </c>
      <c r="CB43" s="41"/>
      <c r="CC43" s="41"/>
      <c r="CD43" s="41"/>
      <c r="CE43" s="41"/>
      <c r="CF43" s="41"/>
      <c r="CG43" s="41"/>
      <c r="CH43" s="38"/>
      <c r="CI43" s="38"/>
      <c r="CJ43" s="38"/>
      <c r="CK43" s="38"/>
      <c r="CL43" s="38"/>
      <c r="CM43" s="38"/>
      <c r="CN43" s="38"/>
      <c r="CO43" s="38"/>
      <c r="CP43" s="38"/>
      <c r="CQ43" s="38"/>
      <c r="CR43" s="38"/>
      <c r="CS43" s="38"/>
      <c r="CT43" s="38"/>
      <c r="CU43" s="38"/>
      <c r="CV43" s="38"/>
      <c r="CW43" s="38"/>
      <c r="CX43" s="38"/>
      <c r="CY43" s="38"/>
      <c r="CZ43" s="38"/>
      <c r="DA43" s="38"/>
    </row>
    <row r="44" s="1" customFormat="true" ht="15" hidden="false" customHeight="true" outlineLevel="0" collapsed="false">
      <c r="A44" s="373"/>
      <c r="B44" s="2"/>
      <c r="C44" s="97"/>
      <c r="D44" s="357"/>
      <c r="E44" s="357"/>
      <c r="F44" s="357"/>
      <c r="G44" s="357"/>
      <c r="H44" s="357"/>
      <c r="I44" s="359"/>
      <c r="J44" s="357"/>
      <c r="K44" s="41"/>
      <c r="L44" s="360"/>
      <c r="M44" s="361"/>
      <c r="N44" s="365"/>
      <c r="O44" s="360"/>
      <c r="P44" s="361"/>
      <c r="Q44" s="360"/>
      <c r="R44" s="361"/>
      <c r="S44" s="362"/>
      <c r="T44" s="360"/>
      <c r="U44" s="361"/>
      <c r="V44" s="365"/>
      <c r="W44" s="363"/>
      <c r="X44" s="360"/>
      <c r="Y44" s="364"/>
      <c r="Z44" s="362"/>
      <c r="AA44" s="366"/>
      <c r="AB44" s="360"/>
      <c r="AC44" s="364"/>
      <c r="AD44" s="376"/>
      <c r="AE44" s="366"/>
      <c r="AF44" s="360"/>
      <c r="AG44" s="362"/>
      <c r="AH44" s="362"/>
      <c r="AI44" s="367"/>
      <c r="AJ44" s="366"/>
      <c r="AK44" s="362"/>
      <c r="AL44" s="362"/>
      <c r="AM44" s="362"/>
      <c r="AN44" s="366"/>
      <c r="AO44" s="377"/>
      <c r="AP44" s="378"/>
      <c r="AQ44" s="375"/>
      <c r="AR44" s="360"/>
      <c r="AS44" s="361"/>
      <c r="AT44" s="376"/>
      <c r="AU44" s="369"/>
      <c r="BB44" s="370"/>
      <c r="BC44" s="370"/>
      <c r="BD44" s="371"/>
      <c r="BE44" s="87"/>
      <c r="BF44" s="372"/>
      <c r="BJ44" s="99"/>
      <c r="BK44" s="99"/>
      <c r="BL44" s="99"/>
      <c r="BM44" s="99"/>
      <c r="BN44" s="99"/>
      <c r="BO44" s="38"/>
      <c r="BP44" s="38"/>
      <c r="BQ44" s="38"/>
      <c r="BR44" s="38"/>
      <c r="BS44" s="38"/>
      <c r="BT44" s="38"/>
      <c r="BU44" s="38"/>
      <c r="BV44" s="38"/>
      <c r="BW44" s="38"/>
      <c r="BX44" s="38"/>
      <c r="BY44" s="180" t="s">
        <v>214</v>
      </c>
      <c r="BZ44" s="37" t="n">
        <v>2</v>
      </c>
      <c r="CA44" s="158" t="n">
        <f aca="false">BZ44/BZ46</f>
        <v>0.0952380952380952</v>
      </c>
      <c r="CB44" s="41"/>
      <c r="CC44" s="41"/>
      <c r="CD44" s="41"/>
      <c r="CE44" s="41"/>
      <c r="CF44" s="41"/>
      <c r="CG44" s="41"/>
      <c r="CH44" s="38"/>
      <c r="CI44" s="38"/>
      <c r="CJ44" s="38"/>
      <c r="CK44" s="38"/>
      <c r="CL44" s="38"/>
      <c r="CM44" s="38"/>
      <c r="CN44" s="38"/>
      <c r="CO44" s="38"/>
      <c r="CP44" s="38"/>
      <c r="CQ44" s="38"/>
      <c r="CR44" s="38"/>
      <c r="CS44" s="38"/>
      <c r="CT44" s="38"/>
      <c r="CU44" s="38"/>
      <c r="CV44" s="38"/>
      <c r="CW44" s="38"/>
      <c r="CX44" s="38"/>
      <c r="CY44" s="38"/>
      <c r="CZ44" s="38"/>
      <c r="DA44" s="38"/>
    </row>
    <row r="45" s="1" customFormat="true" ht="15" hidden="false" customHeight="true" outlineLevel="0" collapsed="false">
      <c r="A45" s="373"/>
      <c r="B45" s="2"/>
      <c r="C45" s="97"/>
      <c r="D45" s="357"/>
      <c r="E45" s="357"/>
      <c r="F45" s="357"/>
      <c r="G45" s="357"/>
      <c r="H45" s="357"/>
      <c r="I45" s="359"/>
      <c r="J45" s="357"/>
      <c r="K45" s="41"/>
      <c r="L45" s="360"/>
      <c r="M45" s="361"/>
      <c r="N45" s="376"/>
      <c r="O45" s="360"/>
      <c r="P45" s="361"/>
      <c r="Q45" s="360"/>
      <c r="R45" s="361"/>
      <c r="S45" s="362"/>
      <c r="T45" s="360"/>
      <c r="U45" s="361"/>
      <c r="V45" s="376"/>
      <c r="W45" s="363"/>
      <c r="X45" s="360"/>
      <c r="Y45" s="362"/>
      <c r="Z45" s="362"/>
      <c r="AA45" s="366"/>
      <c r="AB45" s="360"/>
      <c r="AC45" s="362"/>
      <c r="AD45" s="362"/>
      <c r="AE45" s="366"/>
      <c r="AF45" s="360"/>
      <c r="AG45" s="362"/>
      <c r="AH45" s="362"/>
      <c r="AI45" s="367"/>
      <c r="AJ45" s="366"/>
      <c r="AK45" s="362"/>
      <c r="AL45" s="362"/>
      <c r="AM45" s="362"/>
      <c r="AN45" s="366"/>
      <c r="AO45" s="377"/>
      <c r="AP45" s="378"/>
      <c r="AQ45" s="375"/>
      <c r="AR45" s="360"/>
      <c r="AS45" s="361"/>
      <c r="AT45" s="376"/>
      <c r="AU45" s="369"/>
      <c r="AZ45" s="379"/>
      <c r="BB45" s="370"/>
      <c r="BC45" s="370"/>
      <c r="BD45" s="371"/>
      <c r="BE45" s="87"/>
      <c r="BF45" s="372"/>
      <c r="BJ45" s="99"/>
      <c r="BK45" s="99"/>
      <c r="BL45" s="99"/>
      <c r="BM45" s="99"/>
      <c r="BN45" s="99"/>
      <c r="BO45" s="38"/>
      <c r="BP45" s="38"/>
      <c r="BQ45" s="38"/>
      <c r="BR45" s="38"/>
      <c r="BS45" s="38"/>
      <c r="BT45" s="38"/>
      <c r="BU45" s="38"/>
      <c r="BV45" s="38"/>
      <c r="BW45" s="38"/>
      <c r="BX45" s="38"/>
      <c r="BY45" s="180" t="s">
        <v>218</v>
      </c>
      <c r="BZ45" s="37" t="n">
        <v>0</v>
      </c>
      <c r="CA45" s="158" t="n">
        <f aca="false">BZ45/BZ46</f>
        <v>0</v>
      </c>
      <c r="CB45" s="41"/>
      <c r="CC45" s="41"/>
      <c r="CD45" s="41"/>
      <c r="CE45" s="41"/>
      <c r="CF45" s="41"/>
      <c r="CG45" s="41"/>
      <c r="CH45" s="38"/>
      <c r="CI45" s="38"/>
      <c r="CJ45" s="38"/>
      <c r="CK45" s="38"/>
      <c r="CL45" s="38"/>
      <c r="CM45" s="38"/>
      <c r="CN45" s="38"/>
      <c r="CO45" s="38"/>
      <c r="CP45" s="38"/>
      <c r="CQ45" s="38"/>
      <c r="CR45" s="38"/>
      <c r="CS45" s="38"/>
      <c r="CT45" s="38"/>
      <c r="CU45" s="38"/>
      <c r="CV45" s="38"/>
      <c r="CW45" s="38"/>
      <c r="CX45" s="38"/>
      <c r="CY45" s="38"/>
      <c r="CZ45" s="38"/>
      <c r="DA45" s="38"/>
    </row>
    <row r="46" s="1" customFormat="true" ht="15" hidden="false" customHeight="true" outlineLevel="0" collapsed="false">
      <c r="A46" s="373"/>
      <c r="B46" s="380"/>
      <c r="C46" s="97"/>
      <c r="D46" s="357"/>
      <c r="E46" s="357"/>
      <c r="F46" s="357"/>
      <c r="G46" s="357"/>
      <c r="H46" s="357"/>
      <c r="I46" s="359"/>
      <c r="J46" s="357"/>
      <c r="K46" s="41"/>
      <c r="L46" s="360"/>
      <c r="M46" s="361"/>
      <c r="N46" s="376"/>
      <c r="O46" s="360"/>
      <c r="P46" s="361"/>
      <c r="Q46" s="360"/>
      <c r="R46" s="361"/>
      <c r="S46" s="376"/>
      <c r="T46" s="360"/>
      <c r="U46" s="361"/>
      <c r="V46" s="376"/>
      <c r="W46" s="363"/>
      <c r="X46" s="360"/>
      <c r="Y46" s="362"/>
      <c r="Z46" s="362"/>
      <c r="AA46" s="366"/>
      <c r="AB46" s="360"/>
      <c r="AC46" s="362"/>
      <c r="AD46" s="362"/>
      <c r="AE46" s="366"/>
      <c r="AF46" s="360"/>
      <c r="AG46" s="362"/>
      <c r="AH46" s="362"/>
      <c r="AI46" s="381"/>
      <c r="AJ46" s="366"/>
      <c r="AK46" s="362"/>
      <c r="AL46" s="362"/>
      <c r="AM46" s="362"/>
      <c r="AN46" s="366"/>
      <c r="AO46" s="377"/>
      <c r="AP46" s="378"/>
      <c r="AQ46" s="375"/>
      <c r="AR46" s="360"/>
      <c r="AS46" s="361"/>
      <c r="AT46" s="376"/>
      <c r="AU46" s="369"/>
      <c r="AZ46" s="379"/>
      <c r="BB46" s="370"/>
      <c r="BC46" s="370"/>
      <c r="BD46" s="371"/>
      <c r="BE46" s="87"/>
      <c r="BF46" s="372"/>
      <c r="BI46" s="99"/>
      <c r="BJ46" s="99"/>
      <c r="BK46" s="99"/>
      <c r="BL46" s="99"/>
      <c r="BM46" s="99"/>
      <c r="BN46" s="99"/>
      <c r="BO46" s="38"/>
      <c r="BP46" s="38"/>
      <c r="BQ46" s="38"/>
      <c r="BR46" s="38"/>
      <c r="BS46" s="38"/>
      <c r="BT46" s="38"/>
      <c r="BU46" s="38"/>
      <c r="BV46" s="38"/>
      <c r="BW46" s="38"/>
      <c r="BX46" s="38"/>
      <c r="BY46" s="186" t="s">
        <v>139</v>
      </c>
      <c r="BZ46" s="179" t="n">
        <f aca="false">BZ42+BZ43+BZ44</f>
        <v>21</v>
      </c>
      <c r="CA46" s="150" t="n">
        <f aca="false">CA45+CA44+CA43+CA42</f>
        <v>1</v>
      </c>
      <c r="CB46" s="41"/>
      <c r="CC46" s="41"/>
      <c r="CD46" s="41"/>
      <c r="CE46" s="41"/>
      <c r="CF46" s="41"/>
      <c r="CG46" s="41"/>
      <c r="CH46" s="38"/>
      <c r="CI46" s="38"/>
      <c r="CJ46" s="38"/>
      <c r="CK46" s="38"/>
      <c r="CL46" s="38"/>
      <c r="CM46" s="38"/>
      <c r="CN46" s="38"/>
      <c r="CO46" s="38"/>
      <c r="CP46" s="38"/>
      <c r="CQ46" s="38"/>
      <c r="CR46" s="38"/>
      <c r="CS46" s="38"/>
      <c r="CT46" s="38"/>
      <c r="CU46" s="38"/>
      <c r="CV46" s="38"/>
      <c r="CW46" s="38"/>
      <c r="CX46" s="38"/>
      <c r="CY46" s="38"/>
      <c r="CZ46" s="38"/>
      <c r="DA46" s="38"/>
    </row>
    <row r="47" s="194" customFormat="true" ht="15" hidden="false" customHeight="true" outlineLevel="0" collapsed="false">
      <c r="A47" s="373"/>
      <c r="B47" s="380"/>
      <c r="C47" s="97"/>
      <c r="D47" s="357"/>
      <c r="E47" s="357"/>
      <c r="F47" s="357"/>
      <c r="G47" s="357"/>
      <c r="H47" s="357"/>
      <c r="I47" s="359"/>
      <c r="J47" s="357"/>
      <c r="K47" s="41"/>
      <c r="L47" s="360"/>
      <c r="M47" s="361"/>
      <c r="N47" s="362"/>
      <c r="O47" s="360"/>
      <c r="P47" s="361"/>
      <c r="Q47" s="360"/>
      <c r="R47" s="361"/>
      <c r="S47" s="362"/>
      <c r="T47" s="360"/>
      <c r="U47" s="361"/>
      <c r="V47" s="362"/>
      <c r="W47" s="363"/>
      <c r="X47" s="360"/>
      <c r="Y47" s="364"/>
      <c r="Z47" s="362"/>
      <c r="AA47" s="366"/>
      <c r="AB47" s="360"/>
      <c r="AC47" s="362"/>
      <c r="AD47" s="362"/>
      <c r="AE47" s="366"/>
      <c r="AF47" s="360"/>
      <c r="AG47" s="362"/>
      <c r="AH47" s="362"/>
      <c r="AI47" s="381"/>
      <c r="AJ47" s="366"/>
      <c r="AK47" s="362"/>
      <c r="AL47" s="362"/>
      <c r="AM47" s="362"/>
      <c r="AN47" s="366"/>
      <c r="AO47" s="377"/>
      <c r="AP47" s="378"/>
      <c r="AQ47" s="375"/>
      <c r="AR47" s="360"/>
      <c r="AS47" s="361"/>
      <c r="AT47" s="362"/>
      <c r="AU47" s="369"/>
      <c r="AV47" s="1"/>
      <c r="AW47" s="1"/>
      <c r="AX47" s="1"/>
      <c r="AY47" s="1"/>
      <c r="AZ47" s="1"/>
      <c r="BA47" s="1"/>
      <c r="BB47" s="370"/>
      <c r="BC47" s="370"/>
      <c r="BD47" s="371"/>
      <c r="BE47" s="87"/>
      <c r="BF47" s="372"/>
      <c r="BI47" s="99"/>
      <c r="BJ47" s="99"/>
      <c r="BK47" s="99"/>
      <c r="BL47" s="99"/>
      <c r="BM47" s="99"/>
      <c r="BN47" s="99"/>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row>
    <row r="48" s="1" customFormat="true" ht="15" hidden="false" customHeight="true" outlineLevel="0" collapsed="false">
      <c r="A48" s="373"/>
      <c r="B48" s="382"/>
      <c r="C48" s="97"/>
      <c r="D48" s="357"/>
      <c r="E48" s="357"/>
      <c r="F48" s="357"/>
      <c r="G48" s="357"/>
      <c r="H48" s="357"/>
      <c r="I48" s="359"/>
      <c r="J48" s="357"/>
      <c r="K48" s="41"/>
      <c r="L48" s="360"/>
      <c r="M48" s="361"/>
      <c r="N48" s="362"/>
      <c r="O48" s="360"/>
      <c r="P48" s="361"/>
      <c r="Q48" s="360"/>
      <c r="R48" s="361"/>
      <c r="S48" s="362"/>
      <c r="T48" s="360"/>
      <c r="U48" s="361"/>
      <c r="V48" s="362"/>
      <c r="W48" s="363"/>
      <c r="X48" s="360"/>
      <c r="Y48" s="364"/>
      <c r="Z48" s="362"/>
      <c r="AA48" s="366"/>
      <c r="AB48" s="360"/>
      <c r="AC48" s="362"/>
      <c r="AD48" s="362"/>
      <c r="AE48" s="366"/>
      <c r="AF48" s="360"/>
      <c r="AG48" s="362"/>
      <c r="AH48" s="362"/>
      <c r="AI48" s="381"/>
      <c r="AJ48" s="366"/>
      <c r="AK48" s="362"/>
      <c r="AL48" s="362"/>
      <c r="AM48" s="362"/>
      <c r="AN48" s="366"/>
      <c r="AO48" s="360"/>
      <c r="AP48" s="364"/>
      <c r="AQ48" s="375"/>
      <c r="AR48" s="360"/>
      <c r="AS48" s="361"/>
      <c r="AT48" s="362"/>
      <c r="AU48" s="369"/>
      <c r="AZ48" s="379"/>
      <c r="BB48" s="370"/>
      <c r="BC48" s="370"/>
      <c r="BD48" s="371"/>
      <c r="BE48" s="87"/>
      <c r="BF48" s="372"/>
      <c r="BI48" s="166"/>
      <c r="BJ48" s="166"/>
      <c r="BK48" s="166"/>
      <c r="BL48" s="166"/>
      <c r="BM48" s="166"/>
      <c r="BN48" s="166"/>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row>
    <row r="49" s="1" customFormat="true" ht="15" hidden="false" customHeight="true" outlineLevel="0" collapsed="false">
      <c r="A49" s="373"/>
      <c r="B49" s="382"/>
      <c r="C49" s="97"/>
      <c r="D49" s="357"/>
      <c r="E49" s="357"/>
      <c r="F49" s="357"/>
      <c r="G49" s="357"/>
      <c r="H49" s="357"/>
      <c r="I49" s="359"/>
      <c r="J49" s="357"/>
      <c r="K49" s="41"/>
      <c r="L49" s="360"/>
      <c r="M49" s="361"/>
      <c r="N49" s="362"/>
      <c r="O49" s="360"/>
      <c r="P49" s="361"/>
      <c r="Q49" s="360"/>
      <c r="R49" s="361"/>
      <c r="S49" s="362"/>
      <c r="T49" s="360"/>
      <c r="U49" s="361"/>
      <c r="V49" s="362"/>
      <c r="W49" s="363"/>
      <c r="X49" s="360"/>
      <c r="Y49" s="364"/>
      <c r="Z49" s="362"/>
      <c r="AA49" s="366"/>
      <c r="AB49" s="360"/>
      <c r="AC49" s="362"/>
      <c r="AD49" s="362"/>
      <c r="AE49" s="366"/>
      <c r="AF49" s="360"/>
      <c r="AG49" s="362"/>
      <c r="AH49" s="362"/>
      <c r="AI49" s="381"/>
      <c r="AJ49" s="366"/>
      <c r="AK49" s="362"/>
      <c r="AL49" s="362"/>
      <c r="AM49" s="362"/>
      <c r="AN49" s="366"/>
      <c r="AO49" s="368"/>
      <c r="AP49" s="374"/>
      <c r="AQ49" s="375"/>
      <c r="AR49" s="360"/>
      <c r="AS49" s="361"/>
      <c r="AT49" s="362"/>
      <c r="AU49" s="369"/>
      <c r="AZ49" s="370"/>
      <c r="BA49" s="370"/>
      <c r="BB49" s="370"/>
      <c r="BC49" s="370"/>
      <c r="BD49" s="371"/>
      <c r="BE49" s="87"/>
      <c r="BF49" s="372"/>
      <c r="BI49" s="166"/>
      <c r="BJ49" s="166"/>
      <c r="BK49" s="166"/>
      <c r="BL49" s="166"/>
      <c r="BM49" s="166"/>
      <c r="BN49" s="166"/>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row>
    <row r="50" s="1" customFormat="true" ht="15" hidden="false" customHeight="true" outlineLevel="0" collapsed="false">
      <c r="A50" s="373"/>
      <c r="B50" s="382"/>
      <c r="C50" s="97"/>
      <c r="D50" s="357"/>
      <c r="E50" s="357"/>
      <c r="F50" s="357"/>
      <c r="G50" s="357"/>
      <c r="H50" s="357"/>
      <c r="I50" s="359"/>
      <c r="J50" s="357"/>
      <c r="K50" s="41"/>
      <c r="L50" s="360"/>
      <c r="M50" s="361"/>
      <c r="N50" s="362"/>
      <c r="O50" s="360"/>
      <c r="P50" s="361"/>
      <c r="Q50" s="360"/>
      <c r="R50" s="361"/>
      <c r="S50" s="362"/>
      <c r="T50" s="360"/>
      <c r="U50" s="361"/>
      <c r="V50" s="362"/>
      <c r="W50" s="363"/>
      <c r="X50" s="360"/>
      <c r="Y50" s="364"/>
      <c r="Z50" s="362"/>
      <c r="AA50" s="366"/>
      <c r="AB50" s="360"/>
      <c r="AC50" s="364"/>
      <c r="AD50" s="362"/>
      <c r="AE50" s="366"/>
      <c r="AF50" s="360"/>
      <c r="AG50" s="364"/>
      <c r="AH50" s="362"/>
      <c r="AI50" s="367"/>
      <c r="AJ50" s="366"/>
      <c r="AK50" s="362"/>
      <c r="AL50" s="362"/>
      <c r="AM50" s="362"/>
      <c r="AN50" s="366"/>
      <c r="AO50" s="377"/>
      <c r="AP50" s="378"/>
      <c r="AQ50" s="375"/>
      <c r="AR50" s="360"/>
      <c r="AS50" s="361"/>
      <c r="AT50" s="362"/>
      <c r="AU50" s="369"/>
      <c r="BB50" s="370"/>
      <c r="BC50" s="370"/>
      <c r="BD50" s="371"/>
      <c r="BE50" s="87"/>
      <c r="BF50" s="372"/>
      <c r="BI50" s="166"/>
      <c r="BJ50" s="166"/>
      <c r="BK50" s="166"/>
      <c r="BL50" s="166"/>
      <c r="BM50" s="166"/>
      <c r="BN50" s="166"/>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row>
    <row r="51" s="1" customFormat="true" ht="15" hidden="false" customHeight="true" outlineLevel="0" collapsed="false">
      <c r="A51" s="373"/>
      <c r="B51" s="382"/>
      <c r="C51" s="272" t="s">
        <v>297</v>
      </c>
      <c r="D51" s="110" t="n">
        <v>6</v>
      </c>
      <c r="E51" s="38"/>
      <c r="F51" s="219" t="s">
        <v>228</v>
      </c>
      <c r="G51" s="156" t="n">
        <v>21</v>
      </c>
      <c r="H51" s="383" t="n">
        <f aca="false">G51/G55</f>
        <v>0.538461538461538</v>
      </c>
      <c r="I51" s="303" t="s">
        <v>206</v>
      </c>
      <c r="J51" s="220" t="s">
        <v>451</v>
      </c>
      <c r="K51" s="221" t="n">
        <v>2</v>
      </c>
      <c r="L51" s="360"/>
      <c r="M51" s="361"/>
      <c r="N51" s="376"/>
      <c r="O51" s="360"/>
      <c r="P51" s="361"/>
      <c r="Q51" s="360"/>
      <c r="R51" s="361"/>
      <c r="S51" s="362"/>
      <c r="T51" s="360"/>
      <c r="U51" s="361"/>
      <c r="V51" s="376"/>
      <c r="W51" s="363"/>
      <c r="X51" s="360"/>
      <c r="Y51" s="364"/>
      <c r="Z51" s="362"/>
      <c r="AA51" s="366"/>
      <c r="AB51" s="360"/>
      <c r="AC51" s="364"/>
      <c r="AD51" s="362"/>
      <c r="AE51" s="366"/>
      <c r="AF51" s="360"/>
      <c r="AG51" s="364"/>
      <c r="AH51" s="362"/>
      <c r="AI51" s="381"/>
      <c r="AJ51" s="366"/>
      <c r="AK51" s="362"/>
      <c r="AL51" s="362"/>
      <c r="AM51" s="362"/>
      <c r="AN51" s="366"/>
      <c r="AO51" s="377"/>
      <c r="AP51" s="378"/>
      <c r="AQ51" s="375"/>
      <c r="AR51" s="360"/>
      <c r="AS51" s="361"/>
      <c r="AT51" s="376"/>
      <c r="AU51" s="369"/>
      <c r="BB51" s="370"/>
      <c r="BC51" s="370"/>
      <c r="BD51" s="371"/>
      <c r="BE51" s="87"/>
      <c r="BF51" s="372"/>
      <c r="BI51" s="166"/>
      <c r="BJ51" s="166"/>
      <c r="BK51" s="166"/>
      <c r="BL51" s="166"/>
      <c r="BM51" s="166"/>
      <c r="BN51" s="166"/>
      <c r="BO51" s="166"/>
      <c r="BP51" s="166"/>
      <c r="BQ51" s="166"/>
      <c r="BR51" s="166"/>
      <c r="BS51" s="166"/>
      <c r="BT51" s="194"/>
      <c r="BU51" s="194"/>
      <c r="BV51" s="194"/>
      <c r="BW51" s="194"/>
      <c r="BX51" s="194"/>
      <c r="BY51" s="194"/>
      <c r="BZ51" s="194"/>
      <c r="CA51" s="194"/>
      <c r="CB51" s="166"/>
      <c r="CC51" s="166"/>
      <c r="CD51" s="166"/>
      <c r="CE51" s="194"/>
      <c r="CF51" s="134"/>
      <c r="CG51" s="134"/>
      <c r="CH51" s="165"/>
      <c r="CI51" s="134"/>
      <c r="CN51" s="181"/>
      <c r="CO51" s="181"/>
      <c r="CP51" s="181"/>
      <c r="CQ51" s="133"/>
      <c r="CR51" s="133"/>
      <c r="CS51" s="197"/>
      <c r="CT51" s="143"/>
      <c r="CU51" s="143"/>
      <c r="CV51" s="143"/>
      <c r="CW51" s="143"/>
      <c r="CX51" s="133"/>
    </row>
    <row r="52" s="1" customFormat="true" ht="15" hidden="false" customHeight="true" outlineLevel="0" collapsed="false">
      <c r="A52" s="373"/>
      <c r="B52" s="382"/>
      <c r="C52" s="217" t="s">
        <v>304</v>
      </c>
      <c r="D52" s="146" t="n">
        <v>8</v>
      </c>
      <c r="E52" s="38"/>
      <c r="F52" s="230" t="s">
        <v>170</v>
      </c>
      <c r="G52" s="37" t="n">
        <v>6</v>
      </c>
      <c r="H52" s="384" t="n">
        <f aca="false">G52/G55</f>
        <v>0.153846153846154</v>
      </c>
      <c r="I52" s="303"/>
      <c r="J52" s="231" t="s">
        <v>97</v>
      </c>
      <c r="K52" s="146" t="n">
        <v>0</v>
      </c>
      <c r="L52" s="360"/>
      <c r="M52" s="361"/>
      <c r="N52" s="365"/>
      <c r="O52" s="131" t="s">
        <v>135</v>
      </c>
      <c r="P52" s="151" t="s">
        <v>136</v>
      </c>
      <c r="Q52" s="225" t="s">
        <v>137</v>
      </c>
      <c r="R52" s="106" t="s">
        <v>52</v>
      </c>
      <c r="S52" s="107" t="s">
        <v>48</v>
      </c>
      <c r="T52" s="108" t="s">
        <v>67</v>
      </c>
      <c r="U52" s="109" t="s">
        <v>138</v>
      </c>
      <c r="V52" s="132" t="s">
        <v>139</v>
      </c>
      <c r="W52" s="363"/>
      <c r="X52" s="227" t="s">
        <v>299</v>
      </c>
      <c r="Y52" s="228" t="s">
        <v>300</v>
      </c>
      <c r="Z52" s="228" t="s">
        <v>301</v>
      </c>
      <c r="AA52" s="228" t="s">
        <v>302</v>
      </c>
      <c r="AB52" s="229" t="s">
        <v>303</v>
      </c>
      <c r="AC52" s="362"/>
      <c r="AD52" s="362"/>
      <c r="AE52" s="366"/>
      <c r="AF52" s="37" t="s">
        <v>206</v>
      </c>
      <c r="AG52" s="231" t="s">
        <v>451</v>
      </c>
      <c r="AH52" s="37" t="n">
        <f aca="false">(AI52+AJ52)/2</f>
        <v>0.855</v>
      </c>
      <c r="AI52" s="289" t="n">
        <v>0.87</v>
      </c>
      <c r="AJ52" s="289" t="n">
        <v>0.84</v>
      </c>
      <c r="AK52" s="242"/>
      <c r="AL52" s="242"/>
      <c r="AM52" s="242"/>
      <c r="AN52" s="242"/>
      <c r="AO52" s="377"/>
      <c r="AP52" s="378"/>
      <c r="AQ52" s="375"/>
      <c r="AR52" s="360"/>
      <c r="AS52" s="361"/>
      <c r="AT52" s="362"/>
      <c r="AU52" s="369"/>
      <c r="BB52" s="370"/>
      <c r="BC52" s="370"/>
      <c r="BD52" s="371"/>
      <c r="BE52" s="372"/>
      <c r="BF52" s="372"/>
      <c r="BI52" s="166"/>
      <c r="BJ52" s="166"/>
      <c r="BK52" s="166"/>
      <c r="BL52" s="166"/>
      <c r="BM52" s="166"/>
      <c r="BN52" s="166"/>
      <c r="BO52" s="166"/>
      <c r="BP52" s="166"/>
      <c r="BQ52" s="166"/>
      <c r="BR52" s="166"/>
      <c r="BS52" s="166"/>
      <c r="BT52" s="194"/>
      <c r="BU52" s="194"/>
      <c r="BV52" s="194"/>
      <c r="BW52" s="194"/>
      <c r="BX52" s="194"/>
      <c r="BY52" s="194"/>
      <c r="BZ52" s="194"/>
      <c r="CA52" s="194"/>
      <c r="CB52" s="194"/>
      <c r="CC52" s="166"/>
      <c r="CD52" s="166"/>
      <c r="CE52" s="194"/>
      <c r="CF52" s="134"/>
      <c r="CG52" s="134"/>
      <c r="CH52" s="165"/>
      <c r="CI52" s="134"/>
      <c r="CN52" s="181"/>
      <c r="CO52" s="181"/>
      <c r="CP52" s="181"/>
    </row>
    <row r="53" s="1" customFormat="true" ht="15" hidden="false" customHeight="true" outlineLevel="0" collapsed="false">
      <c r="A53" s="373"/>
      <c r="B53" s="382"/>
      <c r="C53" s="217" t="s">
        <v>309</v>
      </c>
      <c r="D53" s="146" t="n">
        <v>13</v>
      </c>
      <c r="E53" s="38"/>
      <c r="F53" s="244" t="s">
        <v>207</v>
      </c>
      <c r="G53" s="37" t="n">
        <v>5</v>
      </c>
      <c r="H53" s="384" t="n">
        <f aca="false">G53/G55</f>
        <v>0.128205128205128</v>
      </c>
      <c r="I53" s="303"/>
      <c r="J53" s="231" t="s">
        <v>311</v>
      </c>
      <c r="K53" s="146" t="n">
        <v>2</v>
      </c>
      <c r="L53" s="360"/>
      <c r="M53" s="361"/>
      <c r="N53" s="365"/>
      <c r="O53" s="138" t="s">
        <v>51</v>
      </c>
      <c r="P53" s="112" t="n">
        <v>9</v>
      </c>
      <c r="Q53" s="113" t="n">
        <f aca="false">P53/P59</f>
        <v>0.230769230769231</v>
      </c>
      <c r="R53" s="37" t="n">
        <v>1</v>
      </c>
      <c r="S53" s="37" t="n">
        <v>4</v>
      </c>
      <c r="T53" s="37" t="n">
        <v>1</v>
      </c>
      <c r="U53" s="37" t="n">
        <v>3</v>
      </c>
      <c r="V53" s="112" t="n">
        <v>9</v>
      </c>
      <c r="W53" s="363"/>
      <c r="X53" s="238" t="n">
        <v>0</v>
      </c>
      <c r="Y53" s="37"/>
      <c r="Z53" s="37"/>
      <c r="AA53" s="37"/>
      <c r="AB53" s="240" t="s">
        <v>51</v>
      </c>
      <c r="AC53" s="364"/>
      <c r="AD53" s="376"/>
      <c r="AE53" s="366"/>
      <c r="AF53" s="37"/>
      <c r="AG53" s="231" t="s">
        <v>97</v>
      </c>
      <c r="AH53" s="37"/>
      <c r="AI53" s="37"/>
      <c r="AJ53" s="242"/>
      <c r="AK53" s="242"/>
      <c r="AL53" s="242"/>
      <c r="AM53" s="242"/>
      <c r="AN53" s="242"/>
      <c r="AO53" s="368"/>
      <c r="AP53" s="374"/>
      <c r="AQ53" s="375"/>
      <c r="AR53" s="360"/>
      <c r="AS53" s="361"/>
      <c r="AT53" s="365"/>
      <c r="AU53" s="369"/>
      <c r="BB53" s="370"/>
      <c r="BC53" s="370"/>
      <c r="BD53" s="371"/>
      <c r="BE53" s="87"/>
      <c r="BF53" s="372"/>
      <c r="BI53" s="166"/>
      <c r="BJ53" s="166"/>
      <c r="BK53" s="166"/>
      <c r="BL53" s="166"/>
      <c r="BM53" s="166"/>
      <c r="BN53" s="166"/>
      <c r="BO53" s="166"/>
      <c r="BP53" s="166"/>
      <c r="BQ53" s="166"/>
      <c r="BR53" s="166"/>
      <c r="BS53" s="166"/>
      <c r="BT53" s="194"/>
      <c r="BU53" s="194"/>
      <c r="BV53" s="194"/>
      <c r="BW53" s="194"/>
      <c r="BX53" s="194"/>
      <c r="BY53" s="194"/>
      <c r="BZ53" s="194"/>
      <c r="CA53" s="194"/>
      <c r="CB53" s="194"/>
      <c r="CC53" s="166"/>
      <c r="CD53" s="166"/>
      <c r="CE53" s="194"/>
      <c r="CF53" s="134"/>
      <c r="CG53" s="134"/>
      <c r="CH53" s="165"/>
      <c r="CI53" s="99"/>
      <c r="CN53" s="181"/>
      <c r="CO53" s="181"/>
      <c r="CP53" s="181"/>
    </row>
    <row r="54" s="1" customFormat="true" ht="15" hidden="false" customHeight="true" outlineLevel="0" collapsed="false">
      <c r="A54" s="373"/>
      <c r="B54" s="382"/>
      <c r="C54" s="217" t="s">
        <v>310</v>
      </c>
      <c r="D54" s="146" t="n">
        <v>12</v>
      </c>
      <c r="E54" s="38"/>
      <c r="F54" s="252" t="s">
        <v>194</v>
      </c>
      <c r="G54" s="37" t="n">
        <v>7</v>
      </c>
      <c r="H54" s="384" t="n">
        <f aca="false">G54/G55</f>
        <v>0.17948717948718</v>
      </c>
      <c r="I54" s="303"/>
      <c r="J54" s="231" t="s">
        <v>336</v>
      </c>
      <c r="K54" s="146" t="n">
        <v>1</v>
      </c>
      <c r="L54" s="360"/>
      <c r="M54" s="361"/>
      <c r="N54" s="362"/>
      <c r="O54" s="180" t="s">
        <v>307</v>
      </c>
      <c r="P54" s="112"/>
      <c r="Q54" s="113"/>
      <c r="R54" s="113" t="n">
        <f aca="false">R53/P53</f>
        <v>0.111111111111111</v>
      </c>
      <c r="S54" s="113" t="n">
        <f aca="false">S53/P53</f>
        <v>0.444444444444444</v>
      </c>
      <c r="T54" s="113" t="n">
        <f aca="false">T53/P53</f>
        <v>0.111111111111111</v>
      </c>
      <c r="U54" s="113" t="n">
        <f aca="false">U53/P53</f>
        <v>0.333333333333333</v>
      </c>
      <c r="V54" s="112"/>
      <c r="W54" s="363"/>
      <c r="X54" s="238"/>
      <c r="Y54" s="37"/>
      <c r="Z54" s="37"/>
      <c r="AA54" s="37"/>
      <c r="AB54" s="240" t="s">
        <v>77</v>
      </c>
      <c r="AC54" s="364"/>
      <c r="AD54" s="362"/>
      <c r="AE54" s="366"/>
      <c r="AF54" s="37"/>
      <c r="AG54" s="231" t="s">
        <v>311</v>
      </c>
      <c r="AH54" s="385" t="n">
        <f aca="false">(AI54+AJ54)/2</f>
        <v>5.06</v>
      </c>
      <c r="AI54" s="289" t="n">
        <v>10.1</v>
      </c>
      <c r="AJ54" s="242" t="s">
        <v>452</v>
      </c>
      <c r="AK54" s="242"/>
      <c r="AL54" s="242"/>
      <c r="AM54" s="242"/>
      <c r="AN54" s="242"/>
      <c r="AO54" s="377"/>
      <c r="AP54" s="378"/>
      <c r="AQ54" s="375"/>
      <c r="AR54" s="360"/>
      <c r="AS54" s="361"/>
      <c r="AT54" s="362"/>
      <c r="AU54" s="369"/>
      <c r="BB54" s="370"/>
      <c r="BC54" s="370"/>
      <c r="BD54" s="371"/>
      <c r="BE54" s="87"/>
      <c r="BF54" s="372"/>
      <c r="BI54" s="166"/>
      <c r="BJ54" s="166"/>
      <c r="BK54" s="166"/>
      <c r="BL54" s="166"/>
      <c r="BM54" s="166"/>
      <c r="BN54" s="166"/>
      <c r="BO54" s="166"/>
      <c r="BP54" s="166"/>
      <c r="BQ54" s="166"/>
      <c r="BR54" s="166"/>
      <c r="BS54" s="166"/>
      <c r="BT54" s="194"/>
      <c r="BU54" s="194"/>
      <c r="BV54" s="194"/>
      <c r="BW54" s="194"/>
      <c r="BX54" s="194"/>
      <c r="BY54" s="194"/>
      <c r="BZ54" s="194"/>
      <c r="CA54" s="194"/>
      <c r="CB54" s="194"/>
      <c r="CC54" s="166"/>
      <c r="CD54" s="166"/>
      <c r="CE54" s="194"/>
      <c r="CF54" s="184"/>
      <c r="CG54" s="184"/>
      <c r="CH54" s="185"/>
      <c r="CI54" s="99"/>
      <c r="CN54" s="181"/>
      <c r="CO54" s="181"/>
      <c r="CP54" s="181"/>
      <c r="CQ54" s="134"/>
      <c r="CR54" s="134"/>
      <c r="CS54" s="165"/>
      <c r="CT54" s="166"/>
      <c r="CU54" s="167"/>
      <c r="CV54" s="167"/>
      <c r="CW54" s="167"/>
      <c r="CX54" s="167"/>
    </row>
    <row r="55" s="1" customFormat="true" ht="15" hidden="false" customHeight="true" outlineLevel="0" collapsed="false">
      <c r="A55" s="373"/>
      <c r="B55" s="382"/>
      <c r="C55" s="261" t="s">
        <v>139</v>
      </c>
      <c r="D55" s="262" t="n">
        <f aca="false">D52+D51+D53+D54</f>
        <v>39</v>
      </c>
      <c r="E55" s="38"/>
      <c r="F55" s="256" t="s">
        <v>139</v>
      </c>
      <c r="G55" s="190" t="n">
        <v>39</v>
      </c>
      <c r="H55" s="384" t="n">
        <v>1</v>
      </c>
      <c r="I55" s="303"/>
      <c r="J55" s="231" t="s">
        <v>453</v>
      </c>
      <c r="K55" s="146" t="n">
        <v>1</v>
      </c>
      <c r="L55" s="360"/>
      <c r="M55" s="361"/>
      <c r="N55" s="362"/>
      <c r="O55" s="138" t="s">
        <v>77</v>
      </c>
      <c r="P55" s="112" t="n">
        <v>7</v>
      </c>
      <c r="Q55" s="113" t="n">
        <f aca="false">P55/P59</f>
        <v>0.17948717948718</v>
      </c>
      <c r="R55" s="37" t="n">
        <v>3</v>
      </c>
      <c r="S55" s="37" t="n">
        <v>1</v>
      </c>
      <c r="T55" s="37" t="n">
        <v>2</v>
      </c>
      <c r="U55" s="37" t="n">
        <v>1</v>
      </c>
      <c r="V55" s="112" t="n">
        <v>7</v>
      </c>
      <c r="W55" s="363"/>
      <c r="X55" s="238"/>
      <c r="Y55" s="119"/>
      <c r="Z55" s="119"/>
      <c r="AA55" s="119"/>
      <c r="AB55" s="254" t="s">
        <v>47</v>
      </c>
      <c r="AC55" s="364"/>
      <c r="AD55" s="362"/>
      <c r="AE55" s="366"/>
      <c r="AF55" s="37"/>
      <c r="AG55" s="231" t="s">
        <v>336</v>
      </c>
      <c r="AH55" s="386" t="n">
        <v>12.9</v>
      </c>
      <c r="AI55" s="387" t="n">
        <v>12.9</v>
      </c>
      <c r="AJ55" s="242"/>
      <c r="AK55" s="242"/>
      <c r="AL55" s="242"/>
      <c r="AM55" s="242"/>
      <c r="AN55" s="242"/>
      <c r="AO55" s="368"/>
      <c r="AP55" s="374"/>
      <c r="AQ55" s="375"/>
      <c r="AR55" s="360"/>
      <c r="AS55" s="361"/>
      <c r="AT55" s="362"/>
      <c r="AU55" s="369"/>
      <c r="BB55" s="370"/>
      <c r="BC55" s="370"/>
      <c r="BD55" s="371"/>
      <c r="BE55" s="87"/>
      <c r="BF55" s="372"/>
      <c r="BI55" s="166"/>
      <c r="BJ55" s="166"/>
      <c r="BK55" s="166"/>
      <c r="BL55" s="166"/>
      <c r="BM55" s="166"/>
      <c r="BN55" s="166"/>
      <c r="BO55" s="166"/>
      <c r="BP55" s="166"/>
      <c r="BQ55" s="166"/>
      <c r="BR55" s="166"/>
      <c r="BS55" s="166"/>
      <c r="BT55" s="194"/>
      <c r="BU55" s="194"/>
      <c r="BV55" s="194"/>
      <c r="BW55" s="194"/>
      <c r="BX55" s="194"/>
      <c r="BY55" s="194"/>
      <c r="BZ55" s="194"/>
      <c r="CA55" s="194"/>
      <c r="CB55" s="194"/>
      <c r="CC55" s="166"/>
      <c r="CD55" s="166"/>
      <c r="CE55" s="194"/>
      <c r="CF55" s="140"/>
      <c r="CG55" s="141"/>
      <c r="CH55" s="142"/>
      <c r="CI55" s="143"/>
      <c r="CJ55" s="143"/>
      <c r="CK55" s="143"/>
      <c r="CL55" s="143"/>
      <c r="CM55" s="196"/>
      <c r="CN55" s="181"/>
      <c r="CO55" s="181"/>
      <c r="CP55" s="181"/>
      <c r="CQ55" s="134"/>
      <c r="CR55" s="134"/>
      <c r="CS55" s="134"/>
      <c r="CT55" s="134"/>
      <c r="CU55" s="167"/>
      <c r="CV55" s="167"/>
      <c r="CW55" s="167"/>
      <c r="CX55" s="167"/>
    </row>
    <row r="56" s="1" customFormat="true" ht="15" hidden="false" customHeight="true" outlineLevel="0" collapsed="false">
      <c r="A56" s="373"/>
      <c r="B56" s="382"/>
      <c r="C56" s="2"/>
      <c r="E56" s="38"/>
      <c r="F56" s="180" t="s">
        <v>189</v>
      </c>
      <c r="G56" s="37" t="n">
        <v>7</v>
      </c>
      <c r="H56" s="384" t="n">
        <f aca="false">G56/G59</f>
        <v>0.17948717948718</v>
      </c>
      <c r="I56" s="303"/>
      <c r="J56" s="231" t="s">
        <v>104</v>
      </c>
      <c r="K56" s="146" t="n">
        <v>2</v>
      </c>
      <c r="L56" s="360"/>
      <c r="M56" s="361"/>
      <c r="N56" s="362"/>
      <c r="O56" s="180" t="s">
        <v>307</v>
      </c>
      <c r="P56" s="112"/>
      <c r="Q56" s="113"/>
      <c r="R56" s="113" t="n">
        <f aca="false">R55/P55</f>
        <v>0.428571428571429</v>
      </c>
      <c r="S56" s="113" t="n">
        <f aca="false">S55/P55</f>
        <v>0.142857142857143</v>
      </c>
      <c r="T56" s="113" t="n">
        <f aca="false">T55/P55</f>
        <v>0.285714285714286</v>
      </c>
      <c r="U56" s="113" t="n">
        <f aca="false">U55/P55</f>
        <v>0.142857142857143</v>
      </c>
      <c r="V56" s="112"/>
      <c r="W56" s="363"/>
      <c r="X56" s="41"/>
      <c r="Y56" s="41"/>
      <c r="Z56" s="41"/>
      <c r="AA56" s="41"/>
      <c r="AB56" s="388"/>
      <c r="AC56" s="364"/>
      <c r="AD56" s="362"/>
      <c r="AE56" s="366"/>
      <c r="AF56" s="37"/>
      <c r="AG56" s="231" t="s">
        <v>453</v>
      </c>
      <c r="AH56" s="387" t="n">
        <v>0.14</v>
      </c>
      <c r="AI56" s="387" t="n">
        <v>0.14</v>
      </c>
      <c r="AJ56" s="242"/>
      <c r="AK56" s="242"/>
      <c r="AL56" s="242"/>
      <c r="AM56" s="242"/>
      <c r="AN56" s="242"/>
      <c r="AO56" s="368"/>
      <c r="AP56" s="374"/>
      <c r="AQ56" s="375"/>
      <c r="AR56" s="360"/>
      <c r="AS56" s="361"/>
      <c r="AT56" s="362"/>
      <c r="AU56" s="369"/>
      <c r="BB56" s="370"/>
      <c r="BC56" s="370"/>
      <c r="BD56" s="371"/>
      <c r="BE56" s="87"/>
      <c r="BF56" s="372"/>
      <c r="BI56" s="166"/>
      <c r="BJ56" s="166"/>
      <c r="BK56" s="166"/>
      <c r="BL56" s="166"/>
      <c r="BM56" s="166"/>
      <c r="BN56" s="166"/>
      <c r="BO56" s="166"/>
      <c r="BP56" s="166"/>
      <c r="BQ56" s="166"/>
      <c r="BR56" s="166"/>
      <c r="BS56" s="166"/>
      <c r="BT56" s="194"/>
      <c r="BU56" s="194"/>
      <c r="BV56" s="194"/>
      <c r="BW56" s="194"/>
      <c r="BX56" s="194"/>
      <c r="BY56" s="194"/>
      <c r="BZ56" s="194"/>
      <c r="CA56" s="194"/>
      <c r="CB56" s="194"/>
      <c r="CC56" s="166"/>
      <c r="CD56" s="166"/>
      <c r="CE56" s="194"/>
      <c r="CF56" s="140"/>
      <c r="CG56" s="141"/>
      <c r="CH56" s="142"/>
      <c r="CI56" s="143"/>
      <c r="CJ56" s="143"/>
      <c r="CK56" s="143"/>
      <c r="CL56" s="143"/>
      <c r="CM56" s="196"/>
      <c r="CN56" s="181"/>
      <c r="CO56" s="181"/>
      <c r="CP56" s="181"/>
      <c r="CQ56" s="134"/>
      <c r="CR56" s="134"/>
      <c r="CS56" s="134"/>
      <c r="CT56" s="134"/>
      <c r="CU56" s="167"/>
      <c r="CV56" s="167"/>
      <c r="CW56" s="167"/>
      <c r="CX56" s="167"/>
    </row>
    <row r="57" s="1" customFormat="true" ht="15" hidden="false" customHeight="true" outlineLevel="0" collapsed="false">
      <c r="A57" s="373"/>
      <c r="B57" s="382"/>
      <c r="C57" s="2"/>
      <c r="E57" s="38"/>
      <c r="F57" s="180" t="s">
        <v>193</v>
      </c>
      <c r="G57" s="37" t="n">
        <v>29</v>
      </c>
      <c r="H57" s="384" t="n">
        <f aca="false">G57/G59</f>
        <v>0.743589743589744</v>
      </c>
      <c r="I57" s="303"/>
      <c r="J57" s="231" t="s">
        <v>321</v>
      </c>
      <c r="K57" s="146" t="n">
        <v>1</v>
      </c>
      <c r="L57" s="360"/>
      <c r="M57" s="361"/>
      <c r="N57" s="362"/>
      <c r="O57" s="138" t="s">
        <v>47</v>
      </c>
      <c r="P57" s="112" t="n">
        <v>23</v>
      </c>
      <c r="Q57" s="113" t="n">
        <f aca="false">P57/P59</f>
        <v>0.58974358974359</v>
      </c>
      <c r="R57" s="37" t="n">
        <v>10</v>
      </c>
      <c r="S57" s="37" t="n">
        <v>4</v>
      </c>
      <c r="T57" s="37" t="n">
        <v>3</v>
      </c>
      <c r="U57" s="37" t="n">
        <v>6</v>
      </c>
      <c r="V57" s="112" t="n">
        <v>23</v>
      </c>
      <c r="W57" s="363"/>
      <c r="X57" s="41"/>
      <c r="Y57" s="41"/>
      <c r="Z57" s="41"/>
      <c r="AA57" s="41"/>
      <c r="AB57" s="388"/>
      <c r="AC57" s="364"/>
      <c r="AD57" s="362"/>
      <c r="AE57" s="366"/>
      <c r="AF57" s="37"/>
      <c r="AG57" s="231" t="s">
        <v>104</v>
      </c>
      <c r="AH57" s="385" t="n">
        <f aca="false">(AI57+AJ57)/2</f>
        <v>69.385</v>
      </c>
      <c r="AI57" s="387" t="n">
        <v>0.97</v>
      </c>
      <c r="AJ57" s="242" t="s">
        <v>454</v>
      </c>
      <c r="AK57" s="242"/>
      <c r="AL57" s="242"/>
      <c r="AM57" s="242"/>
      <c r="AN57" s="242"/>
      <c r="AO57" s="377"/>
      <c r="AP57" s="378"/>
      <c r="AQ57" s="375"/>
      <c r="AR57" s="360"/>
      <c r="AS57" s="361"/>
      <c r="AT57" s="362"/>
      <c r="AU57" s="369"/>
      <c r="BB57" s="370"/>
      <c r="BC57" s="370"/>
      <c r="BD57" s="371"/>
      <c r="BE57" s="87"/>
      <c r="BF57" s="372"/>
      <c r="BI57" s="166"/>
      <c r="BJ57" s="166"/>
      <c r="BK57" s="166"/>
      <c r="BL57" s="166"/>
      <c r="BM57" s="194"/>
      <c r="BN57" s="194"/>
      <c r="BO57" s="194"/>
      <c r="BP57" s="194"/>
      <c r="BQ57" s="166"/>
      <c r="BR57" s="166"/>
      <c r="BS57" s="166"/>
      <c r="BT57" s="194"/>
      <c r="BU57" s="194"/>
      <c r="BV57" s="194"/>
      <c r="BW57" s="194"/>
      <c r="BX57" s="194"/>
      <c r="BY57" s="194"/>
      <c r="BZ57" s="194"/>
      <c r="CA57" s="194"/>
      <c r="CB57" s="194"/>
      <c r="CC57" s="166"/>
      <c r="CD57" s="166"/>
      <c r="CE57" s="194"/>
      <c r="CF57" s="133"/>
      <c r="CG57" s="133"/>
      <c r="CH57" s="153"/>
      <c r="CI57" s="143"/>
      <c r="CJ57" s="143"/>
      <c r="CK57" s="143"/>
      <c r="CL57" s="143"/>
      <c r="CM57" s="133"/>
      <c r="CN57" s="181"/>
      <c r="CO57" s="181"/>
      <c r="CP57" s="181"/>
      <c r="CQ57" s="134"/>
      <c r="CR57" s="134"/>
      <c r="CS57" s="134"/>
      <c r="CT57" s="134"/>
      <c r="CU57" s="167"/>
      <c r="CV57" s="167"/>
      <c r="CW57" s="167"/>
      <c r="CX57" s="167"/>
    </row>
    <row r="58" s="1" customFormat="true" ht="15" hidden="false" customHeight="true" outlineLevel="0" collapsed="false">
      <c r="A58" s="373"/>
      <c r="B58" s="38"/>
      <c r="C58" s="38"/>
      <c r="D58" s="38"/>
      <c r="E58" s="38"/>
      <c r="F58" s="180" t="s">
        <v>199</v>
      </c>
      <c r="G58" s="37" t="n">
        <v>3</v>
      </c>
      <c r="H58" s="384" t="n">
        <f aca="false">G58/G60</f>
        <v>0.15</v>
      </c>
      <c r="I58" s="303"/>
      <c r="J58" s="231" t="s">
        <v>322</v>
      </c>
      <c r="K58" s="146" t="n">
        <v>1</v>
      </c>
      <c r="L58" s="360"/>
      <c r="M58" s="361"/>
      <c r="N58" s="365"/>
      <c r="O58" s="180" t="s">
        <v>307</v>
      </c>
      <c r="P58" s="112"/>
      <c r="Q58" s="113"/>
      <c r="R58" s="113" t="n">
        <f aca="false">R57/P57</f>
        <v>0.434782608695652</v>
      </c>
      <c r="S58" s="113" t="n">
        <f aca="false">S57/P57</f>
        <v>0.173913043478261</v>
      </c>
      <c r="T58" s="113" t="n">
        <f aca="false">T57/P57</f>
        <v>0.130434782608696</v>
      </c>
      <c r="U58" s="113" t="n">
        <f aca="false">U57/P57</f>
        <v>0.260869565217391</v>
      </c>
      <c r="V58" s="112"/>
      <c r="W58" s="363"/>
      <c r="X58" s="227" t="s">
        <v>318</v>
      </c>
      <c r="Y58" s="228" t="s">
        <v>300</v>
      </c>
      <c r="Z58" s="228" t="s">
        <v>301</v>
      </c>
      <c r="AA58" s="228" t="s">
        <v>302</v>
      </c>
      <c r="AB58" s="229" t="s">
        <v>303</v>
      </c>
      <c r="AC58" s="362"/>
      <c r="AD58" s="362"/>
      <c r="AE58" s="366"/>
      <c r="AF58" s="37"/>
      <c r="AG58" s="231" t="s">
        <v>321</v>
      </c>
      <c r="AH58" s="387" t="n">
        <v>1.8</v>
      </c>
      <c r="AI58" s="387" t="n">
        <v>1.8</v>
      </c>
      <c r="AJ58" s="242"/>
      <c r="AK58" s="389"/>
      <c r="AL58" s="242"/>
      <c r="AM58" s="242"/>
      <c r="AN58" s="242"/>
      <c r="AO58" s="368"/>
      <c r="AP58" s="374"/>
      <c r="AQ58" s="375"/>
      <c r="AR58" s="360"/>
      <c r="AS58" s="361"/>
      <c r="AT58" s="365"/>
      <c r="AU58" s="369"/>
      <c r="AZ58" s="62"/>
      <c r="BB58" s="370"/>
      <c r="BC58" s="370"/>
      <c r="BD58" s="371"/>
      <c r="BE58" s="87"/>
      <c r="BF58" s="372"/>
      <c r="BI58" s="166"/>
      <c r="BJ58" s="166"/>
      <c r="BK58" s="166"/>
      <c r="BL58" s="166"/>
      <c r="BM58" s="194"/>
      <c r="BN58" s="194"/>
      <c r="BO58" s="194"/>
      <c r="BP58" s="194"/>
      <c r="BQ58" s="194"/>
      <c r="BR58" s="166"/>
      <c r="BS58" s="166"/>
      <c r="BT58" s="194"/>
      <c r="BU58" s="194"/>
      <c r="BV58" s="194"/>
      <c r="BW58" s="194"/>
      <c r="BX58" s="194"/>
      <c r="BY58" s="194"/>
      <c r="BZ58" s="194"/>
      <c r="CA58" s="194"/>
      <c r="CB58" s="194"/>
      <c r="CC58" s="166"/>
      <c r="CD58" s="166"/>
      <c r="CE58" s="194"/>
      <c r="CN58" s="181"/>
      <c r="CO58" s="181"/>
      <c r="CP58" s="181"/>
      <c r="CQ58" s="165"/>
      <c r="CR58" s="165"/>
      <c r="CS58" s="165"/>
      <c r="CT58" s="165"/>
      <c r="CU58" s="167"/>
      <c r="CV58" s="167"/>
      <c r="CW58" s="167"/>
      <c r="CX58" s="167"/>
    </row>
    <row r="59" s="1" customFormat="true" ht="15" hidden="false" customHeight="true" outlineLevel="0" collapsed="false">
      <c r="A59" s="373"/>
      <c r="C59" s="272" t="s">
        <v>319</v>
      </c>
      <c r="D59" s="221" t="n">
        <v>18</v>
      </c>
      <c r="E59" s="38"/>
      <c r="F59" s="256" t="s">
        <v>139</v>
      </c>
      <c r="G59" s="190" t="n">
        <v>39</v>
      </c>
      <c r="H59" s="384" t="n">
        <v>1</v>
      </c>
      <c r="I59" s="303"/>
      <c r="J59" s="231" t="s">
        <v>354</v>
      </c>
      <c r="K59" s="146" t="n">
        <v>1</v>
      </c>
      <c r="L59" s="360"/>
      <c r="M59" s="361"/>
      <c r="N59" s="365"/>
      <c r="O59" s="155" t="s">
        <v>455</v>
      </c>
      <c r="P59" s="270" t="n">
        <f aca="false">P53+P55+P57</f>
        <v>39</v>
      </c>
      <c r="Q59" s="118" t="n">
        <f aca="false">Q53+Q55+Q57</f>
        <v>1</v>
      </c>
      <c r="R59" s="152" t="n">
        <v>14</v>
      </c>
      <c r="S59" s="152" t="n">
        <v>9</v>
      </c>
      <c r="T59" s="152" t="n">
        <f aca="false">T57+T55+T53</f>
        <v>6</v>
      </c>
      <c r="U59" s="152" t="n">
        <f aca="false">U57+U55+U53</f>
        <v>10</v>
      </c>
      <c r="V59" s="270" t="n">
        <v>39</v>
      </c>
      <c r="W59" s="363"/>
      <c r="X59" s="238" t="n">
        <v>1</v>
      </c>
      <c r="Y59" s="239"/>
      <c r="Z59" s="239"/>
      <c r="AA59" s="239"/>
      <c r="AB59" s="240" t="s">
        <v>51</v>
      </c>
      <c r="AC59" s="362"/>
      <c r="AD59" s="362"/>
      <c r="AE59" s="366"/>
      <c r="AF59" s="37"/>
      <c r="AG59" s="231" t="s">
        <v>322</v>
      </c>
      <c r="AH59" s="387" t="n">
        <v>1.72</v>
      </c>
      <c r="AI59" s="387" t="n">
        <v>1.72</v>
      </c>
      <c r="AJ59" s="242"/>
      <c r="AK59" s="389"/>
      <c r="AL59" s="242"/>
      <c r="AM59" s="242"/>
      <c r="AN59" s="242"/>
      <c r="AO59" s="377"/>
      <c r="AP59" s="378"/>
      <c r="AQ59" s="375"/>
      <c r="AR59" s="360"/>
      <c r="AS59" s="361"/>
      <c r="AT59" s="376"/>
      <c r="AU59" s="369"/>
      <c r="BB59" s="370"/>
      <c r="BC59" s="370"/>
      <c r="BD59" s="371"/>
      <c r="BE59" s="87"/>
      <c r="BF59" s="372"/>
      <c r="BI59" s="194"/>
      <c r="BJ59" s="194"/>
      <c r="BK59" s="194"/>
      <c r="BL59" s="194"/>
      <c r="BM59" s="194"/>
      <c r="BN59" s="194"/>
      <c r="BO59" s="194"/>
      <c r="BP59" s="194"/>
      <c r="BQ59" s="194"/>
      <c r="BR59" s="166"/>
      <c r="BS59" s="166"/>
      <c r="BT59" s="194"/>
      <c r="BU59" s="194"/>
      <c r="BV59" s="194"/>
      <c r="BW59" s="194"/>
      <c r="BX59" s="194"/>
      <c r="BY59" s="194"/>
      <c r="BZ59" s="194"/>
      <c r="CA59" s="194"/>
      <c r="CB59" s="194"/>
      <c r="CC59" s="166"/>
      <c r="CD59" s="166"/>
      <c r="CN59" s="166"/>
      <c r="CO59" s="181"/>
      <c r="CP59" s="194"/>
      <c r="CQ59" s="165"/>
      <c r="CR59" s="165"/>
      <c r="CS59" s="165"/>
      <c r="CT59" s="165"/>
      <c r="CU59" s="167"/>
      <c r="CV59" s="167"/>
      <c r="CW59" s="167"/>
      <c r="CX59" s="167"/>
    </row>
    <row r="60" s="1" customFormat="true" ht="15" hidden="false" customHeight="true" outlineLevel="0" collapsed="false">
      <c r="A60" s="373"/>
      <c r="C60" s="217" t="s">
        <v>320</v>
      </c>
      <c r="D60" s="146" t="n">
        <v>21</v>
      </c>
      <c r="E60" s="38"/>
      <c r="F60" s="180" t="s">
        <v>206</v>
      </c>
      <c r="G60" s="37" t="n">
        <v>20</v>
      </c>
      <c r="H60" s="384" t="n">
        <f aca="false">G60/G64</f>
        <v>0.512820512820513</v>
      </c>
      <c r="I60" s="303"/>
      <c r="J60" s="231" t="s">
        <v>337</v>
      </c>
      <c r="K60" s="146" t="n">
        <v>1</v>
      </c>
      <c r="L60" s="360"/>
      <c r="M60" s="361"/>
      <c r="N60" s="362"/>
      <c r="O60" s="155"/>
      <c r="P60" s="270"/>
      <c r="Q60" s="118"/>
      <c r="R60" s="149" t="n">
        <f aca="false">R59/V59</f>
        <v>0.358974358974359</v>
      </c>
      <c r="S60" s="149" t="n">
        <f aca="false">S59/V59</f>
        <v>0.230769230769231</v>
      </c>
      <c r="T60" s="149" t="n">
        <f aca="false">T59/V59</f>
        <v>0.153846153846154</v>
      </c>
      <c r="U60" s="149" t="n">
        <f aca="false">U59/V59</f>
        <v>0.256410256410256</v>
      </c>
      <c r="V60" s="270"/>
      <c r="W60" s="363"/>
      <c r="X60" s="238"/>
      <c r="Y60" s="37" t="n">
        <v>1</v>
      </c>
      <c r="Z60" s="37"/>
      <c r="AA60" s="37"/>
      <c r="AB60" s="240" t="s">
        <v>77</v>
      </c>
      <c r="AC60" s="364"/>
      <c r="AD60" s="362"/>
      <c r="AE60" s="366"/>
      <c r="AF60" s="37"/>
      <c r="AG60" s="231" t="s">
        <v>354</v>
      </c>
      <c r="AH60" s="387" t="n">
        <v>0.04</v>
      </c>
      <c r="AI60" s="387" t="n">
        <v>0.04</v>
      </c>
      <c r="AJ60" s="242"/>
      <c r="AK60" s="242"/>
      <c r="AL60" s="242"/>
      <c r="AM60" s="242"/>
      <c r="AN60" s="242"/>
      <c r="AO60" s="377"/>
      <c r="AP60" s="378"/>
      <c r="AQ60" s="375"/>
      <c r="AR60" s="360"/>
      <c r="AS60" s="361"/>
      <c r="AT60" s="362"/>
      <c r="AU60" s="369"/>
      <c r="BB60" s="370"/>
      <c r="BC60" s="370"/>
      <c r="BD60" s="371"/>
      <c r="BE60" s="87"/>
      <c r="BF60" s="372"/>
      <c r="BI60" s="194"/>
      <c r="BJ60" s="194"/>
      <c r="BK60" s="194"/>
      <c r="BL60" s="194"/>
      <c r="BM60" s="194"/>
      <c r="BN60" s="194"/>
      <c r="BO60" s="194"/>
      <c r="BP60" s="194"/>
      <c r="BQ60" s="194"/>
      <c r="BR60" s="194"/>
      <c r="BS60" s="194"/>
      <c r="BT60" s="194"/>
      <c r="BU60" s="194"/>
      <c r="BV60" s="194"/>
      <c r="BW60" s="194"/>
      <c r="BX60" s="194"/>
      <c r="BY60" s="194"/>
      <c r="BZ60" s="194"/>
      <c r="CA60" s="194"/>
      <c r="CB60" s="194"/>
      <c r="CC60" s="194"/>
      <c r="CD60" s="194"/>
      <c r="CF60" s="134"/>
      <c r="CG60" s="134"/>
      <c r="CH60" s="165"/>
      <c r="CI60" s="166"/>
      <c r="CJ60" s="167"/>
      <c r="CN60" s="194"/>
      <c r="CO60" s="194"/>
      <c r="CP60" s="194"/>
      <c r="CQ60" s="166"/>
      <c r="CR60" s="166"/>
      <c r="CS60" s="166"/>
      <c r="CT60" s="166"/>
      <c r="CU60" s="178"/>
      <c r="CV60" s="167"/>
    </row>
    <row r="61" s="1" customFormat="true" ht="15" hidden="false" customHeight="true" outlineLevel="0" collapsed="false">
      <c r="A61" s="373"/>
      <c r="C61" s="261" t="s">
        <v>139</v>
      </c>
      <c r="D61" s="262" t="n">
        <f aca="false">D59+D60</f>
        <v>39</v>
      </c>
      <c r="E61" s="38"/>
      <c r="F61" s="180" t="s">
        <v>210</v>
      </c>
      <c r="G61" s="37" t="n">
        <v>13</v>
      </c>
      <c r="H61" s="384" t="n">
        <f aca="false">G61/G64</f>
        <v>0.333333333333333</v>
      </c>
      <c r="I61" s="303"/>
      <c r="J61" s="231" t="s">
        <v>397</v>
      </c>
      <c r="K61" s="146" t="n">
        <v>1</v>
      </c>
      <c r="L61" s="360"/>
      <c r="M61" s="361"/>
      <c r="N61" s="365"/>
      <c r="O61" s="41"/>
      <c r="P61" s="41"/>
      <c r="Q61" s="41"/>
      <c r="R61" s="41"/>
      <c r="S61" s="41"/>
      <c r="T61" s="41"/>
      <c r="U61" s="41"/>
      <c r="V61" s="41"/>
      <c r="W61" s="363"/>
      <c r="X61" s="238"/>
      <c r="Y61" s="119"/>
      <c r="Z61" s="119"/>
      <c r="AA61" s="119"/>
      <c r="AB61" s="254" t="s">
        <v>47</v>
      </c>
      <c r="AC61" s="364"/>
      <c r="AD61" s="365"/>
      <c r="AE61" s="366"/>
      <c r="AF61" s="37"/>
      <c r="AG61" s="231" t="s">
        <v>337</v>
      </c>
      <c r="AH61" s="386" t="n">
        <v>8.09</v>
      </c>
      <c r="AI61" s="387" t="n">
        <v>8.09</v>
      </c>
      <c r="AJ61" s="242"/>
      <c r="AK61" s="242"/>
      <c r="AL61" s="242"/>
      <c r="AM61" s="242"/>
      <c r="AN61" s="242"/>
      <c r="AO61" s="377"/>
      <c r="AP61" s="378"/>
      <c r="AQ61" s="375"/>
      <c r="AR61" s="360"/>
      <c r="AS61" s="361"/>
      <c r="AT61" s="376"/>
      <c r="AU61" s="369"/>
      <c r="BB61" s="370"/>
      <c r="BC61" s="370"/>
      <c r="BD61" s="371"/>
      <c r="BE61" s="87"/>
      <c r="BF61" s="372"/>
      <c r="BI61" s="194"/>
      <c r="BJ61" s="194"/>
      <c r="BK61" s="194"/>
      <c r="BL61" s="194"/>
      <c r="BM61" s="194"/>
      <c r="BN61" s="194"/>
      <c r="BO61" s="194"/>
      <c r="BP61" s="194"/>
      <c r="BQ61" s="194"/>
      <c r="BR61" s="194"/>
      <c r="BS61" s="194"/>
      <c r="BT61" s="194"/>
      <c r="BU61" s="194"/>
      <c r="BV61" s="194"/>
      <c r="BW61" s="194"/>
      <c r="BX61" s="194"/>
      <c r="BY61" s="194"/>
      <c r="BZ61" s="194"/>
      <c r="CA61" s="194"/>
      <c r="CB61" s="194"/>
      <c r="CC61" s="194"/>
      <c r="CD61" s="194"/>
      <c r="CF61" s="134"/>
      <c r="CG61" s="134"/>
      <c r="CH61" s="134"/>
      <c r="CI61" s="134"/>
      <c r="CJ61" s="167"/>
      <c r="CN61" s="194"/>
      <c r="CO61" s="194"/>
      <c r="CP61" s="194"/>
      <c r="CQ61" s="134"/>
      <c r="CR61" s="134"/>
      <c r="CS61" s="165"/>
      <c r="CT61" s="166"/>
      <c r="CU61" s="167"/>
      <c r="CV61" s="167"/>
    </row>
    <row r="62" s="1" customFormat="true" ht="15" hidden="false" customHeight="true" outlineLevel="0" collapsed="false">
      <c r="A62" s="373"/>
      <c r="C62" s="298"/>
      <c r="D62" s="38"/>
      <c r="E62" s="38"/>
      <c r="F62" s="180" t="s">
        <v>214</v>
      </c>
      <c r="G62" s="37" t="n">
        <v>6</v>
      </c>
      <c r="H62" s="384" t="n">
        <f aca="false">G62/G64</f>
        <v>0.153846153846154</v>
      </c>
      <c r="I62" s="303"/>
      <c r="J62" s="231" t="s">
        <v>128</v>
      </c>
      <c r="K62" s="146" t="n">
        <v>2</v>
      </c>
      <c r="L62" s="360"/>
      <c r="M62" s="361"/>
      <c r="N62" s="365"/>
      <c r="O62" s="41"/>
      <c r="P62" s="41"/>
      <c r="Q62" s="41"/>
      <c r="R62" s="41"/>
      <c r="S62" s="41"/>
      <c r="T62" s="41"/>
      <c r="U62" s="41"/>
      <c r="V62" s="41"/>
      <c r="W62" s="363"/>
      <c r="X62" s="360"/>
      <c r="Y62" s="364"/>
      <c r="Z62" s="362"/>
      <c r="AA62" s="366"/>
      <c r="AB62" s="360"/>
      <c r="AC62" s="362"/>
      <c r="AD62" s="362"/>
      <c r="AE62" s="366"/>
      <c r="AF62" s="37"/>
      <c r="AG62" s="231" t="s">
        <v>397</v>
      </c>
      <c r="AH62" s="387" t="n">
        <v>1.16</v>
      </c>
      <c r="AI62" s="387" t="n">
        <v>1.16</v>
      </c>
      <c r="AJ62" s="242"/>
      <c r="AK62" s="242"/>
      <c r="AL62" s="242"/>
      <c r="AM62" s="242"/>
      <c r="AN62" s="242"/>
      <c r="AO62" s="368"/>
      <c r="AP62" s="374"/>
      <c r="AQ62" s="375"/>
      <c r="AR62" s="360"/>
      <c r="AS62" s="361"/>
      <c r="AT62" s="362"/>
      <c r="AU62" s="369"/>
      <c r="BB62" s="370"/>
      <c r="BC62" s="370"/>
      <c r="BD62" s="371"/>
      <c r="BE62" s="87"/>
      <c r="BF62" s="372"/>
      <c r="BI62" s="194"/>
      <c r="BJ62" s="194"/>
      <c r="BK62" s="194"/>
      <c r="BL62" s="194"/>
      <c r="BM62" s="194"/>
      <c r="BN62" s="194"/>
      <c r="BO62" s="194"/>
      <c r="BP62" s="194"/>
      <c r="BQ62" s="194"/>
      <c r="BR62" s="194"/>
      <c r="BS62" s="194"/>
      <c r="BT62" s="194"/>
      <c r="BU62" s="194"/>
      <c r="BV62" s="194"/>
      <c r="BW62" s="194"/>
      <c r="BX62" s="194"/>
      <c r="BY62" s="194"/>
      <c r="BZ62" s="194"/>
      <c r="CA62" s="194"/>
      <c r="CB62" s="194"/>
      <c r="CC62" s="194"/>
      <c r="CD62" s="194"/>
      <c r="CF62" s="134"/>
      <c r="CG62" s="134"/>
      <c r="CH62" s="134"/>
      <c r="CI62" s="134"/>
      <c r="CJ62" s="167"/>
      <c r="CN62" s="194"/>
      <c r="CO62" s="194"/>
      <c r="CP62" s="194"/>
      <c r="CQ62" s="134"/>
      <c r="CR62" s="134"/>
      <c r="CS62" s="165"/>
      <c r="CT62" s="181"/>
      <c r="CU62" s="167"/>
      <c r="CV62" s="167"/>
    </row>
    <row r="63" s="1" customFormat="true" ht="15" hidden="false" customHeight="true" outlineLevel="0" collapsed="false">
      <c r="A63" s="373"/>
      <c r="C63" s="298"/>
      <c r="D63" s="38"/>
      <c r="E63" s="38"/>
      <c r="F63" s="180" t="s">
        <v>218</v>
      </c>
      <c r="G63" s="37" t="n">
        <v>0</v>
      </c>
      <c r="H63" s="384" t="n">
        <f aca="false">G63/G64</f>
        <v>0</v>
      </c>
      <c r="I63" s="303"/>
      <c r="J63" s="231" t="s">
        <v>87</v>
      </c>
      <c r="K63" s="146" t="n">
        <v>2</v>
      </c>
      <c r="L63" s="360"/>
      <c r="M63" s="361"/>
      <c r="N63" s="365"/>
      <c r="O63" s="41"/>
      <c r="P63" s="41"/>
      <c r="Q63" s="41"/>
      <c r="S63" s="41"/>
      <c r="T63" s="41"/>
      <c r="U63" s="41"/>
      <c r="V63" s="41"/>
      <c r="W63" s="363"/>
      <c r="X63" s="360"/>
      <c r="Y63" s="364"/>
      <c r="Z63" s="362"/>
      <c r="AA63" s="366"/>
      <c r="AB63" s="360"/>
      <c r="AC63" s="362"/>
      <c r="AD63" s="362"/>
      <c r="AE63" s="366"/>
      <c r="AF63" s="37"/>
      <c r="AG63" s="231" t="s">
        <v>128</v>
      </c>
      <c r="AH63" s="385" t="n">
        <f aca="false">(AI63+AJ63)/2</f>
        <v>2.97</v>
      </c>
      <c r="AI63" s="387" t="n">
        <v>0.14</v>
      </c>
      <c r="AJ63" s="242" t="s">
        <v>456</v>
      </c>
      <c r="AK63" s="242"/>
      <c r="AL63" s="242"/>
      <c r="AM63" s="242"/>
      <c r="AN63" s="242"/>
      <c r="AO63" s="377"/>
      <c r="AP63" s="378"/>
      <c r="AQ63" s="375"/>
      <c r="AR63" s="360"/>
      <c r="AS63" s="361"/>
      <c r="AT63" s="362"/>
      <c r="AU63" s="369"/>
      <c r="BB63" s="370"/>
      <c r="BC63" s="370"/>
      <c r="BD63" s="371"/>
      <c r="BE63" s="87"/>
      <c r="BF63" s="372"/>
      <c r="BI63" s="194"/>
      <c r="BJ63" s="194"/>
      <c r="BK63" s="194"/>
      <c r="BL63" s="194"/>
      <c r="BM63" s="194"/>
      <c r="BN63" s="194"/>
      <c r="BO63" s="194"/>
      <c r="BP63" s="194"/>
      <c r="BQ63" s="194"/>
      <c r="BR63" s="194"/>
      <c r="BS63" s="194"/>
      <c r="BT63" s="194"/>
      <c r="BU63" s="194"/>
      <c r="BV63" s="194"/>
      <c r="BW63" s="194"/>
      <c r="BX63" s="194"/>
      <c r="BY63" s="194"/>
      <c r="BZ63" s="194"/>
      <c r="CA63" s="194"/>
      <c r="CB63" s="194"/>
      <c r="CC63" s="194"/>
      <c r="CD63" s="194"/>
      <c r="CF63" s="134"/>
      <c r="CG63" s="134"/>
      <c r="CH63" s="134"/>
      <c r="CI63" s="134"/>
      <c r="CJ63" s="167"/>
      <c r="CN63" s="194"/>
      <c r="CO63" s="194"/>
      <c r="CP63" s="194"/>
      <c r="CQ63" s="134"/>
      <c r="CR63" s="134"/>
      <c r="CS63" s="165"/>
      <c r="CT63" s="181"/>
      <c r="CU63" s="167"/>
      <c r="CV63" s="167"/>
    </row>
    <row r="64" s="1" customFormat="true" ht="15" hidden="false" customHeight="true" outlineLevel="0" collapsed="false">
      <c r="A64" s="373"/>
      <c r="C64" s="298"/>
      <c r="D64" s="38"/>
      <c r="E64" s="38"/>
      <c r="F64" s="277" t="s">
        <v>139</v>
      </c>
      <c r="G64" s="117" t="n">
        <f aca="false">G60+G61+G62</f>
        <v>39</v>
      </c>
      <c r="H64" s="390" t="n">
        <v>1</v>
      </c>
      <c r="I64" s="303"/>
      <c r="J64" s="231" t="s">
        <v>457</v>
      </c>
      <c r="K64" s="146" t="n">
        <v>3</v>
      </c>
      <c r="L64" s="360"/>
      <c r="M64" s="361"/>
      <c r="N64" s="365"/>
      <c r="O64" s="41"/>
      <c r="P64" s="41"/>
      <c r="Q64" s="41"/>
      <c r="R64" s="41"/>
      <c r="S64" s="41"/>
      <c r="T64" s="41"/>
      <c r="U64" s="41"/>
      <c r="V64" s="41"/>
      <c r="W64" s="363"/>
      <c r="X64" s="360"/>
      <c r="Y64" s="362"/>
      <c r="Z64" s="362"/>
      <c r="AA64" s="366"/>
      <c r="AB64" s="360"/>
      <c r="AC64" s="362"/>
      <c r="AD64" s="362"/>
      <c r="AE64" s="366"/>
      <c r="AF64" s="37"/>
      <c r="AG64" s="231" t="s">
        <v>87</v>
      </c>
      <c r="AH64" s="385" t="n">
        <f aca="false">(AI64+AJ64)/2</f>
        <v>3.375</v>
      </c>
      <c r="AI64" s="387" t="n">
        <v>3.7</v>
      </c>
      <c r="AJ64" s="289" t="n">
        <v>3.05</v>
      </c>
      <c r="AK64" s="242"/>
      <c r="AL64" s="242"/>
      <c r="AM64" s="242"/>
      <c r="AN64" s="242"/>
      <c r="AO64" s="368"/>
      <c r="AP64" s="374"/>
      <c r="AQ64" s="375"/>
      <c r="AR64" s="360"/>
      <c r="AS64" s="361"/>
      <c r="AT64" s="365"/>
      <c r="AU64" s="369"/>
      <c r="BB64" s="370"/>
      <c r="BC64" s="370"/>
      <c r="BD64" s="371"/>
      <c r="BE64" s="87"/>
      <c r="BF64" s="372"/>
      <c r="BI64" s="194"/>
      <c r="BJ64" s="194"/>
      <c r="BK64" s="194"/>
      <c r="BL64" s="194"/>
      <c r="BM64" s="194"/>
      <c r="BN64" s="194"/>
      <c r="BO64" s="194"/>
      <c r="BP64" s="194"/>
      <c r="BQ64" s="194"/>
      <c r="BR64" s="194"/>
      <c r="BS64" s="194"/>
      <c r="CB64" s="194"/>
      <c r="CC64" s="194"/>
      <c r="CD64" s="194"/>
      <c r="CF64" s="165"/>
      <c r="CG64" s="165"/>
      <c r="CH64" s="165"/>
      <c r="CI64" s="165"/>
      <c r="CJ64" s="167"/>
      <c r="CN64" s="194"/>
      <c r="CO64" s="194"/>
      <c r="CP64" s="194"/>
      <c r="CQ64" s="184"/>
      <c r="CR64" s="184"/>
      <c r="CS64" s="185"/>
      <c r="CT64" s="134"/>
      <c r="CU64" s="167"/>
      <c r="CV64" s="167"/>
    </row>
    <row r="65" s="1" customFormat="true" ht="15" hidden="false" customHeight="true" outlineLevel="0" collapsed="false">
      <c r="A65" s="373"/>
      <c r="C65" s="298"/>
      <c r="D65" s="38"/>
      <c r="E65" s="38"/>
      <c r="F65" s="300"/>
      <c r="G65" s="300"/>
      <c r="H65" s="275"/>
      <c r="I65" s="303"/>
      <c r="J65" s="287" t="s">
        <v>139</v>
      </c>
      <c r="K65" s="288" t="n">
        <f aca="false">K51+K52+K53+K54+K55+K56+K57+K58+K59+K60+K61+K62+K63+K64</f>
        <v>20</v>
      </c>
      <c r="L65" s="360"/>
      <c r="M65" s="361"/>
      <c r="N65" s="376"/>
      <c r="O65" s="234" t="s">
        <v>306</v>
      </c>
      <c r="P65" s="234"/>
      <c r="Q65" s="109" t="s">
        <v>307</v>
      </c>
      <c r="R65" s="391" t="s">
        <v>308</v>
      </c>
      <c r="S65" s="391" t="s">
        <v>307</v>
      </c>
      <c r="T65" s="392" t="s">
        <v>139</v>
      </c>
      <c r="U65" s="38"/>
      <c r="V65" s="41"/>
      <c r="W65" s="363"/>
      <c r="X65" s="360"/>
      <c r="Y65" s="362"/>
      <c r="Z65" s="362"/>
      <c r="AA65" s="366"/>
      <c r="AB65" s="360"/>
      <c r="AC65" s="362"/>
      <c r="AD65" s="362"/>
      <c r="AE65" s="366"/>
      <c r="AF65" s="37"/>
      <c r="AG65" s="231" t="s">
        <v>457</v>
      </c>
      <c r="AH65" s="385" t="n">
        <f aca="false">(AI65+AJ65)/2</f>
        <v>5.9</v>
      </c>
      <c r="AI65" s="289" t="n">
        <v>4</v>
      </c>
      <c r="AJ65" s="242" t="s">
        <v>458</v>
      </c>
      <c r="AK65" s="242"/>
      <c r="AL65" s="242"/>
      <c r="AM65" s="242"/>
      <c r="AN65" s="242"/>
      <c r="AO65" s="368"/>
      <c r="AP65" s="374"/>
      <c r="AQ65" s="375"/>
      <c r="AR65" s="360"/>
      <c r="AS65" s="361"/>
      <c r="AT65" s="376"/>
      <c r="AU65" s="369"/>
      <c r="BA65" s="370"/>
      <c r="BB65" s="370"/>
      <c r="BC65" s="370"/>
      <c r="BD65" s="371"/>
      <c r="BE65" s="87"/>
      <c r="BF65" s="372"/>
      <c r="BI65" s="194"/>
      <c r="BJ65" s="194"/>
      <c r="BK65" s="194"/>
      <c r="BL65" s="194"/>
      <c r="BM65" s="194"/>
      <c r="BN65" s="194"/>
      <c r="BO65" s="194"/>
      <c r="BP65" s="194"/>
      <c r="BQ65" s="194"/>
      <c r="BR65" s="194"/>
      <c r="BS65" s="194"/>
      <c r="CC65" s="194"/>
      <c r="CD65" s="194"/>
      <c r="CF65" s="166"/>
      <c r="CG65" s="166"/>
      <c r="CH65" s="166"/>
      <c r="CI65" s="166"/>
      <c r="CJ65" s="178"/>
      <c r="CN65" s="194"/>
      <c r="CO65" s="194"/>
      <c r="CP65" s="194"/>
      <c r="CQ65" s="134"/>
      <c r="CR65" s="134"/>
      <c r="CS65" s="165"/>
      <c r="CT65" s="134"/>
      <c r="CU65" s="167"/>
      <c r="CV65" s="167"/>
    </row>
    <row r="66" s="1" customFormat="true" ht="15" hidden="false" customHeight="true" outlineLevel="0" collapsed="false">
      <c r="A66" s="373"/>
      <c r="C66" s="298"/>
      <c r="D66" s="38"/>
      <c r="E66" s="38"/>
      <c r="F66" s="41"/>
      <c r="G66" s="41"/>
      <c r="H66" s="41"/>
      <c r="I66" s="38"/>
      <c r="J66" s="38"/>
      <c r="K66" s="38"/>
      <c r="L66" s="360"/>
      <c r="M66" s="361"/>
      <c r="N66" s="376"/>
      <c r="O66" s="234"/>
      <c r="P66" s="234"/>
      <c r="Q66" s="109"/>
      <c r="R66" s="391"/>
      <c r="S66" s="391"/>
      <c r="T66" s="392"/>
      <c r="U66" s="38"/>
      <c r="V66" s="41"/>
      <c r="W66" s="363"/>
      <c r="X66" s="360"/>
      <c r="Y66" s="364"/>
      <c r="Z66" s="376"/>
      <c r="AA66" s="366"/>
      <c r="AB66" s="360"/>
      <c r="AC66" s="362"/>
      <c r="AD66" s="362"/>
      <c r="AE66" s="366"/>
      <c r="AF66" s="37"/>
      <c r="AG66" s="292" t="s">
        <v>139</v>
      </c>
      <c r="AH66" s="292" t="n">
        <v>20</v>
      </c>
      <c r="AI66" s="289"/>
      <c r="AJ66" s="242"/>
      <c r="AK66" s="242"/>
      <c r="AL66" s="242"/>
      <c r="AM66" s="242"/>
      <c r="AN66" s="242"/>
      <c r="AO66" s="368"/>
      <c r="AP66" s="374"/>
      <c r="AQ66" s="375"/>
      <c r="AR66" s="360"/>
      <c r="AS66" s="361"/>
      <c r="AT66" s="376"/>
      <c r="AU66" s="369"/>
      <c r="BA66" s="370"/>
      <c r="BB66" s="370"/>
      <c r="BC66" s="370"/>
      <c r="BD66" s="371"/>
      <c r="BE66" s="87"/>
      <c r="BF66" s="372"/>
      <c r="BI66" s="194"/>
      <c r="BJ66" s="194"/>
      <c r="BK66" s="194"/>
      <c r="BL66" s="194"/>
      <c r="BM66" s="194"/>
      <c r="BN66" s="194"/>
      <c r="BO66" s="194"/>
      <c r="BP66" s="194"/>
      <c r="BQ66" s="194"/>
      <c r="BR66" s="194"/>
      <c r="BS66" s="194"/>
      <c r="CC66" s="194"/>
      <c r="CD66" s="194"/>
      <c r="CF66" s="134"/>
      <c r="CG66" s="134"/>
      <c r="CH66" s="165"/>
      <c r="CI66" s="166"/>
      <c r="CN66" s="194"/>
      <c r="CO66" s="194"/>
      <c r="CP66" s="194"/>
      <c r="CQ66" s="134"/>
      <c r="CR66" s="134"/>
      <c r="CS66" s="165"/>
      <c r="CT66" s="134"/>
      <c r="CU66" s="167"/>
      <c r="CV66" s="167"/>
    </row>
    <row r="67" s="1" customFormat="true" ht="15" hidden="false" customHeight="true" outlineLevel="0" collapsed="false">
      <c r="A67" s="373"/>
      <c r="C67" s="298"/>
      <c r="D67" s="38"/>
      <c r="E67" s="38"/>
      <c r="F67" s="41"/>
      <c r="G67" s="41"/>
      <c r="H67" s="41"/>
      <c r="I67" s="303" t="s">
        <v>329</v>
      </c>
      <c r="J67" s="220" t="s">
        <v>341</v>
      </c>
      <c r="K67" s="221" t="n">
        <v>1</v>
      </c>
      <c r="L67" s="360"/>
      <c r="M67" s="361"/>
      <c r="N67" s="362"/>
      <c r="O67" s="138" t="s">
        <v>51</v>
      </c>
      <c r="P67" s="37" t="n">
        <v>1</v>
      </c>
      <c r="Q67" s="113" t="n">
        <f aca="false">P67/T70</f>
        <v>0.0256410256410256</v>
      </c>
      <c r="R67" s="37" t="n">
        <v>8</v>
      </c>
      <c r="S67" s="113" t="n">
        <f aca="false">R67/T70</f>
        <v>0.205128205128205</v>
      </c>
      <c r="T67" s="146" t="n">
        <f aca="false">R67+P67</f>
        <v>9</v>
      </c>
      <c r="U67" s="38"/>
      <c r="V67" s="38"/>
      <c r="W67" s="363"/>
      <c r="X67" s="360"/>
      <c r="Y67" s="362"/>
      <c r="Z67" s="362"/>
      <c r="AA67" s="366"/>
      <c r="AB67" s="360"/>
      <c r="AC67" s="362"/>
      <c r="AD67" s="362"/>
      <c r="AE67" s="366"/>
      <c r="AF67" s="38"/>
      <c r="AG67" s="38"/>
      <c r="AH67" s="38"/>
      <c r="AI67" s="38"/>
      <c r="AJ67" s="38"/>
      <c r="AK67" s="38"/>
      <c r="AL67" s="38"/>
      <c r="AM67" s="38"/>
      <c r="AN67" s="38"/>
      <c r="AO67" s="368"/>
      <c r="AP67" s="374"/>
      <c r="AQ67" s="393"/>
      <c r="AR67" s="360"/>
      <c r="AS67" s="361"/>
      <c r="AT67" s="365"/>
      <c r="AU67" s="369"/>
      <c r="BB67" s="370"/>
      <c r="BC67" s="370"/>
      <c r="BD67" s="371"/>
      <c r="BE67" s="87"/>
      <c r="BF67" s="372"/>
      <c r="BI67" s="194"/>
      <c r="BJ67" s="194"/>
      <c r="BK67" s="194"/>
      <c r="BL67" s="194"/>
      <c r="BM67" s="194"/>
      <c r="BN67" s="194"/>
      <c r="BO67" s="194"/>
      <c r="BP67" s="194"/>
      <c r="BQ67" s="194"/>
      <c r="BR67" s="194"/>
      <c r="BS67" s="194"/>
      <c r="CC67" s="194"/>
      <c r="CD67" s="194"/>
      <c r="CF67" s="134"/>
      <c r="CG67" s="134"/>
      <c r="CH67" s="165"/>
      <c r="CI67" s="181"/>
      <c r="CN67" s="194"/>
      <c r="CO67" s="194"/>
      <c r="CP67" s="194"/>
      <c r="CQ67" s="134"/>
      <c r="CR67" s="134"/>
      <c r="CS67" s="165"/>
      <c r="CT67" s="134"/>
      <c r="CU67" s="167"/>
      <c r="CV67" s="167"/>
    </row>
    <row r="68" customFormat="false" ht="15" hidden="false" customHeight="true" outlineLevel="0" collapsed="false">
      <c r="C68" s="298"/>
      <c r="D68" s="38"/>
      <c r="E68" s="38"/>
      <c r="F68" s="41"/>
      <c r="G68" s="41"/>
      <c r="H68" s="41"/>
      <c r="I68" s="303"/>
      <c r="J68" s="231" t="s">
        <v>79</v>
      </c>
      <c r="K68" s="146" t="n">
        <v>1</v>
      </c>
      <c r="M68" s="211"/>
      <c r="N68" s="212"/>
      <c r="O68" s="138" t="s">
        <v>77</v>
      </c>
      <c r="P68" s="37" t="n">
        <v>0</v>
      </c>
      <c r="Q68" s="113" t="n">
        <f aca="false">P68/T70</f>
        <v>0</v>
      </c>
      <c r="R68" s="37" t="n">
        <v>7</v>
      </c>
      <c r="S68" s="113" t="n">
        <f aca="false">R68/T70</f>
        <v>0.17948717948718</v>
      </c>
      <c r="T68" s="146" t="n">
        <f aca="false">R68+P68</f>
        <v>7</v>
      </c>
      <c r="U68" s="38"/>
      <c r="V68" s="38"/>
      <c r="AA68" s="210"/>
      <c r="AB68" s="210"/>
      <c r="AC68" s="213"/>
      <c r="AD68" s="214"/>
      <c r="AF68" s="42" t="s">
        <v>329</v>
      </c>
      <c r="AG68" s="296" t="s">
        <v>341</v>
      </c>
      <c r="AH68" s="152" t="n">
        <v>1.71</v>
      </c>
      <c r="AI68" s="152" t="n">
        <v>1.71</v>
      </c>
      <c r="AJ68" s="152"/>
      <c r="AK68" s="152"/>
      <c r="AL68" s="152"/>
      <c r="AM68" s="152"/>
      <c r="AN68" s="152"/>
      <c r="AP68" s="84"/>
      <c r="AR68" s="84"/>
      <c r="AS68" s="1"/>
      <c r="BI68" s="194"/>
      <c r="BJ68" s="194"/>
      <c r="BK68" s="194"/>
      <c r="BL68" s="194"/>
      <c r="BM68" s="194"/>
      <c r="BN68" s="194"/>
      <c r="BO68" s="194"/>
      <c r="BP68" s="194"/>
      <c r="BQ68" s="194"/>
      <c r="BR68" s="194"/>
      <c r="BS68" s="194"/>
      <c r="CC68" s="194"/>
      <c r="CD68" s="194"/>
      <c r="CF68" s="134"/>
      <c r="CG68" s="134"/>
      <c r="CH68" s="165"/>
      <c r="CI68" s="181"/>
      <c r="CN68" s="194"/>
      <c r="CO68" s="194"/>
      <c r="CP68" s="194"/>
      <c r="CQ68" s="134"/>
      <c r="CR68" s="134"/>
      <c r="CS68" s="165"/>
      <c r="CT68" s="99"/>
      <c r="CU68" s="99"/>
      <c r="CV68" s="99"/>
    </row>
    <row r="69" customFormat="false" ht="15" hidden="false" customHeight="true" outlineLevel="0" collapsed="false">
      <c r="C69" s="298"/>
      <c r="D69" s="38"/>
      <c r="E69" s="38"/>
      <c r="F69" s="41"/>
      <c r="G69" s="41"/>
      <c r="H69" s="41"/>
      <c r="I69" s="303"/>
      <c r="J69" s="231" t="s">
        <v>330</v>
      </c>
      <c r="K69" s="146" t="n">
        <v>1</v>
      </c>
      <c r="M69" s="211"/>
      <c r="N69" s="212"/>
      <c r="O69" s="138" t="s">
        <v>47</v>
      </c>
      <c r="P69" s="37" t="n">
        <v>12</v>
      </c>
      <c r="Q69" s="113" t="n">
        <f aca="false">P69/T70</f>
        <v>0.307692307692308</v>
      </c>
      <c r="R69" s="37" t="n">
        <v>11</v>
      </c>
      <c r="S69" s="113" t="n">
        <f aca="false">R69/T70</f>
        <v>0.282051282051282</v>
      </c>
      <c r="T69" s="146" t="n">
        <f aca="false">P69+R69</f>
        <v>23</v>
      </c>
      <c r="U69" s="38"/>
      <c r="V69" s="38"/>
      <c r="AA69" s="210"/>
      <c r="AB69" s="210"/>
      <c r="AC69" s="213"/>
      <c r="AD69" s="214"/>
      <c r="AE69" s="38"/>
      <c r="AF69" s="42"/>
      <c r="AG69" s="296" t="s">
        <v>79</v>
      </c>
      <c r="AH69" s="152" t="n">
        <v>0.79</v>
      </c>
      <c r="AI69" s="152" t="n">
        <v>0.79</v>
      </c>
      <c r="AJ69" s="152"/>
      <c r="AK69" s="152"/>
      <c r="AL69" s="152"/>
      <c r="AM69" s="152"/>
      <c r="AN69" s="152"/>
      <c r="AP69" s="84"/>
      <c r="AR69" s="84"/>
      <c r="AS69" s="84"/>
      <c r="BI69" s="194"/>
      <c r="BJ69" s="194"/>
      <c r="BK69" s="194"/>
      <c r="BL69" s="194"/>
      <c r="BM69" s="194"/>
      <c r="BN69" s="194"/>
      <c r="BO69" s="194"/>
      <c r="BP69" s="194"/>
      <c r="BQ69" s="194"/>
      <c r="BR69" s="194"/>
      <c r="BS69" s="194"/>
      <c r="CC69" s="194"/>
      <c r="CD69" s="194"/>
      <c r="CF69" s="184"/>
      <c r="CG69" s="184"/>
      <c r="CH69" s="185"/>
      <c r="CI69" s="134"/>
      <c r="CN69" s="194"/>
      <c r="CO69" s="194"/>
      <c r="CP69" s="194"/>
      <c r="CQ69" s="184"/>
      <c r="CR69" s="184"/>
      <c r="CS69" s="185"/>
      <c r="CT69" s="99"/>
      <c r="CU69" s="99"/>
      <c r="CV69" s="99"/>
    </row>
    <row r="70" customFormat="false" ht="15" hidden="false" customHeight="true" outlineLevel="0" collapsed="false">
      <c r="C70" s="298"/>
      <c r="D70" s="38"/>
      <c r="E70" s="38"/>
      <c r="F70" s="41"/>
      <c r="G70" s="41"/>
      <c r="H70" s="41"/>
      <c r="I70" s="303"/>
      <c r="J70" s="231" t="s">
        <v>350</v>
      </c>
      <c r="K70" s="146" t="n">
        <v>1</v>
      </c>
      <c r="M70" s="140"/>
      <c r="N70" s="141"/>
      <c r="O70" s="155" t="s">
        <v>139</v>
      </c>
      <c r="P70" s="119" t="n">
        <v>13</v>
      </c>
      <c r="Q70" s="264" t="n">
        <f aca="false">Q67+Q68+Q69</f>
        <v>0.333333333333333</v>
      </c>
      <c r="R70" s="119" t="n">
        <v>26</v>
      </c>
      <c r="S70" s="265" t="n">
        <f aca="false">S67+S68+S69</f>
        <v>0.666666666666667</v>
      </c>
      <c r="T70" s="120" t="n">
        <f aca="false">T67+T68+T69</f>
        <v>39</v>
      </c>
      <c r="U70" s="38"/>
      <c r="V70" s="38"/>
      <c r="AA70" s="210"/>
      <c r="AB70" s="210"/>
      <c r="AC70" s="213"/>
      <c r="AD70" s="214"/>
      <c r="AE70" s="38"/>
      <c r="AF70" s="42"/>
      <c r="AG70" s="296" t="s">
        <v>330</v>
      </c>
      <c r="AH70" s="394" t="n">
        <v>2.8</v>
      </c>
      <c r="AI70" s="152" t="n">
        <v>2.8</v>
      </c>
      <c r="AJ70" s="152"/>
      <c r="AK70" s="152"/>
      <c r="AL70" s="152"/>
      <c r="AM70" s="152"/>
      <c r="AN70" s="152"/>
      <c r="AP70" s="84"/>
      <c r="AR70" s="84"/>
      <c r="AS70" s="395"/>
      <c r="BQ70" s="194"/>
      <c r="BR70" s="194"/>
      <c r="BS70" s="194"/>
      <c r="CC70" s="194"/>
      <c r="CD70" s="194"/>
      <c r="CF70" s="134"/>
      <c r="CG70" s="134"/>
      <c r="CH70" s="165"/>
      <c r="CI70" s="134"/>
      <c r="CN70" s="194"/>
      <c r="CO70" s="194"/>
      <c r="CP70" s="194"/>
      <c r="CQ70" s="99"/>
      <c r="CR70" s="99"/>
      <c r="CS70" s="99"/>
      <c r="CT70" s="99"/>
      <c r="CU70" s="99"/>
      <c r="CV70" s="99"/>
    </row>
    <row r="71" customFormat="false" ht="15" hidden="false" customHeight="true" outlineLevel="0" collapsed="false">
      <c r="C71" s="298"/>
      <c r="D71" s="38"/>
      <c r="E71" s="38"/>
      <c r="F71" s="41"/>
      <c r="G71" s="41"/>
      <c r="H71" s="41"/>
      <c r="I71" s="303"/>
      <c r="J71" s="231" t="s">
        <v>50</v>
      </c>
      <c r="K71" s="146" t="n">
        <v>2</v>
      </c>
      <c r="M71" s="143"/>
      <c r="N71" s="222"/>
      <c r="O71" s="223"/>
      <c r="P71" s="143"/>
      <c r="Q71" s="143"/>
      <c r="R71" s="143"/>
      <c r="S71" s="143"/>
      <c r="T71" s="143"/>
      <c r="U71" s="224"/>
      <c r="AA71" s="210"/>
      <c r="AB71" s="210"/>
      <c r="AC71" s="213"/>
      <c r="AD71" s="214"/>
      <c r="AE71" s="38"/>
      <c r="AF71" s="42"/>
      <c r="AG71" s="296" t="s">
        <v>50</v>
      </c>
      <c r="AH71" s="152" t="n">
        <f aca="false">(AI71+AJ71)/2</f>
        <v>0.428</v>
      </c>
      <c r="AI71" s="152" t="n">
        <v>0.85</v>
      </c>
      <c r="AJ71" s="152" t="n">
        <v>0.006</v>
      </c>
      <c r="AK71" s="152"/>
      <c r="AL71" s="152"/>
      <c r="AM71" s="152"/>
      <c r="AN71" s="152"/>
      <c r="AP71" s="84"/>
      <c r="AR71" s="84"/>
      <c r="BR71" s="194"/>
      <c r="BS71" s="194"/>
      <c r="CC71" s="194"/>
      <c r="CD71" s="194"/>
      <c r="CF71" s="134"/>
      <c r="CG71" s="134"/>
      <c r="CH71" s="165"/>
      <c r="CI71" s="134"/>
      <c r="CN71" s="194"/>
      <c r="CO71" s="194"/>
      <c r="CP71" s="194"/>
      <c r="CQ71" s="194"/>
      <c r="CR71" s="194"/>
      <c r="CS71" s="194"/>
      <c r="CT71" s="194"/>
      <c r="CU71" s="194"/>
      <c r="CV71" s="194"/>
      <c r="CW71" s="194"/>
      <c r="CX71" s="194"/>
    </row>
    <row r="72" customFormat="false" ht="15" hidden="false" customHeight="true" outlineLevel="0" collapsed="false">
      <c r="C72" s="298"/>
      <c r="D72" s="38"/>
      <c r="E72" s="38"/>
      <c r="F72" s="41"/>
      <c r="G72" s="41"/>
      <c r="H72" s="41"/>
      <c r="I72" s="303"/>
      <c r="J72" s="231" t="s">
        <v>46</v>
      </c>
      <c r="K72" s="146" t="n">
        <v>7</v>
      </c>
      <c r="M72" s="140"/>
      <c r="N72" s="232"/>
      <c r="O72" s="233"/>
      <c r="P72" s="143"/>
      <c r="Q72" s="143"/>
      <c r="R72" s="143"/>
      <c r="S72" s="143"/>
      <c r="T72" s="232"/>
      <c r="U72" s="250"/>
      <c r="AA72" s="210"/>
      <c r="AB72" s="210"/>
      <c r="AC72" s="213"/>
      <c r="AD72" s="214"/>
      <c r="AE72" s="38"/>
      <c r="AF72" s="42"/>
      <c r="AG72" s="296" t="s">
        <v>350</v>
      </c>
      <c r="AH72" s="152" t="n">
        <v>1.01</v>
      </c>
      <c r="AI72" s="152" t="n">
        <v>1.01</v>
      </c>
      <c r="AJ72" s="152"/>
      <c r="AK72" s="152"/>
      <c r="AL72" s="152"/>
      <c r="AM72" s="152"/>
      <c r="AN72" s="152"/>
      <c r="AP72" s="84"/>
      <c r="BR72" s="194"/>
      <c r="BS72" s="194"/>
      <c r="CC72" s="194"/>
      <c r="CD72" s="194"/>
      <c r="CF72" s="134"/>
      <c r="CG72" s="134"/>
      <c r="CH72" s="165"/>
      <c r="CI72" s="134"/>
      <c r="CN72" s="194"/>
      <c r="CO72" s="194"/>
    </row>
    <row r="73" customFormat="false" ht="15" hidden="false" customHeight="true" outlineLevel="0" collapsed="false">
      <c r="C73" s="298"/>
      <c r="D73" s="38"/>
      <c r="E73" s="38"/>
      <c r="F73" s="41"/>
      <c r="G73" s="41"/>
      <c r="H73" s="41"/>
      <c r="I73" s="303"/>
      <c r="J73" s="287" t="s">
        <v>139</v>
      </c>
      <c r="K73" s="288" t="n">
        <f aca="false">K72+K67+K69+K68+K70+K71</f>
        <v>13</v>
      </c>
      <c r="M73" s="143"/>
      <c r="N73" s="232"/>
      <c r="O73" s="233"/>
      <c r="P73" s="233"/>
      <c r="Q73" s="233"/>
      <c r="R73" s="233"/>
      <c r="S73" s="233"/>
      <c r="T73" s="232"/>
      <c r="U73" s="250"/>
      <c r="AA73" s="210"/>
      <c r="AB73" s="210"/>
      <c r="AC73" s="213"/>
      <c r="AD73" s="214"/>
      <c r="AE73" s="38"/>
      <c r="AF73" s="42"/>
      <c r="AG73" s="296" t="s">
        <v>46</v>
      </c>
      <c r="AH73" s="152" t="n">
        <f aca="false">(AI73+AJ73+AK73+AL73+AM73+AN73+AO73)/7</f>
        <v>1.53</v>
      </c>
      <c r="AI73" s="152" t="n">
        <v>1.01</v>
      </c>
      <c r="AJ73" s="152" t="n">
        <v>1.85</v>
      </c>
      <c r="AK73" s="152" t="n">
        <v>2.97</v>
      </c>
      <c r="AL73" s="152" t="n">
        <v>2.97</v>
      </c>
      <c r="AM73" s="152" t="n">
        <v>0.17</v>
      </c>
      <c r="AN73" s="152" t="n">
        <v>1.02</v>
      </c>
      <c r="AO73" s="152" t="n">
        <v>0.72</v>
      </c>
      <c r="BR73" s="194"/>
      <c r="BS73" s="194"/>
      <c r="CC73" s="194"/>
      <c r="CD73" s="194"/>
      <c r="CF73" s="134"/>
      <c r="CG73" s="134"/>
      <c r="CH73" s="165"/>
      <c r="CI73" s="99"/>
      <c r="CN73" s="194"/>
      <c r="CO73" s="194"/>
    </row>
    <row r="74" customFormat="false" ht="15" hidden="false" customHeight="true" outlineLevel="0" collapsed="false">
      <c r="C74" s="298"/>
      <c r="D74" s="38"/>
      <c r="E74" s="38"/>
      <c r="F74" s="41"/>
      <c r="G74" s="41"/>
      <c r="H74" s="41"/>
      <c r="I74" s="38"/>
      <c r="J74" s="38"/>
      <c r="K74" s="38"/>
      <c r="M74" s="140"/>
      <c r="N74" s="232"/>
      <c r="O74" s="233"/>
      <c r="P74" s="143"/>
      <c r="Q74" s="143"/>
      <c r="R74" s="143"/>
      <c r="S74" s="143"/>
      <c r="T74" s="232"/>
      <c r="U74" s="250"/>
      <c r="AA74" s="210"/>
      <c r="AB74" s="210"/>
      <c r="AC74" s="213"/>
      <c r="AD74" s="214"/>
      <c r="AE74" s="38"/>
      <c r="AF74" s="42"/>
      <c r="AG74" s="301" t="s">
        <v>139</v>
      </c>
      <c r="AH74" s="301" t="n">
        <v>13</v>
      </c>
      <c r="AI74" s="152"/>
      <c r="AJ74" s="152"/>
      <c r="AK74" s="152"/>
      <c r="AL74" s="152"/>
      <c r="AM74" s="152"/>
      <c r="AN74" s="152"/>
      <c r="BR74" s="194"/>
      <c r="BS74" s="194"/>
      <c r="CC74" s="194"/>
      <c r="CD74" s="194"/>
      <c r="CF74" s="184"/>
      <c r="CG74" s="184"/>
      <c r="CH74" s="185"/>
      <c r="CI74" s="99"/>
      <c r="CN74" s="194"/>
      <c r="CO74" s="194"/>
    </row>
    <row r="75" customFormat="false" ht="15" hidden="false" customHeight="true" outlineLevel="0" collapsed="false">
      <c r="C75" s="298"/>
      <c r="D75" s="38"/>
      <c r="E75" s="38"/>
      <c r="F75" s="41"/>
      <c r="G75" s="41"/>
      <c r="H75" s="41"/>
      <c r="I75" s="303" t="s">
        <v>214</v>
      </c>
      <c r="J75" s="220" t="s">
        <v>362</v>
      </c>
      <c r="K75" s="221" t="n">
        <v>1</v>
      </c>
      <c r="M75" s="143"/>
      <c r="N75" s="232"/>
      <c r="O75" s="233"/>
      <c r="P75" s="233"/>
      <c r="Q75" s="233"/>
      <c r="R75" s="233"/>
      <c r="S75" s="233"/>
      <c r="T75" s="232"/>
      <c r="U75" s="250"/>
      <c r="AA75" s="210"/>
      <c r="AB75" s="210"/>
      <c r="AC75" s="213"/>
      <c r="AD75" s="214"/>
      <c r="AE75" s="38"/>
      <c r="AF75" s="38"/>
      <c r="AG75" s="38"/>
      <c r="AH75" s="38"/>
      <c r="AI75" s="38"/>
      <c r="AJ75" s="38"/>
      <c r="AK75" s="38"/>
      <c r="AL75" s="38"/>
      <c r="AM75" s="38"/>
      <c r="AN75" s="38"/>
      <c r="AO75" s="140"/>
      <c r="AP75" s="140"/>
      <c r="AQ75" s="140"/>
      <c r="AR75" s="140"/>
      <c r="AS75" s="140"/>
      <c r="CF75" s="194"/>
      <c r="CG75" s="194"/>
      <c r="CH75" s="194"/>
      <c r="CI75" s="194"/>
      <c r="CJ75" s="194"/>
      <c r="CK75" s="194"/>
      <c r="CL75" s="194"/>
      <c r="CM75" s="194"/>
    </row>
    <row r="76" customFormat="false" ht="15" hidden="false" customHeight="true" outlineLevel="0" collapsed="false">
      <c r="C76" s="298"/>
      <c r="D76" s="38"/>
      <c r="E76" s="38"/>
      <c r="F76" s="41"/>
      <c r="G76" s="41"/>
      <c r="H76" s="41"/>
      <c r="I76" s="303"/>
      <c r="J76" s="231" t="s">
        <v>343</v>
      </c>
      <c r="K76" s="146" t="n">
        <v>1</v>
      </c>
      <c r="M76" s="140"/>
      <c r="N76" s="232"/>
      <c r="O76" s="233"/>
      <c r="P76" s="143"/>
      <c r="Q76" s="143"/>
      <c r="R76" s="143"/>
      <c r="S76" s="143"/>
      <c r="T76" s="232"/>
      <c r="U76" s="250"/>
      <c r="AA76" s="210"/>
      <c r="AB76" s="210"/>
      <c r="AC76" s="213"/>
      <c r="AD76" s="214"/>
      <c r="AF76" s="37" t="s">
        <v>214</v>
      </c>
      <c r="AG76" s="231" t="s">
        <v>459</v>
      </c>
      <c r="AH76" s="385" t="n">
        <v>2.9</v>
      </c>
      <c r="AI76" s="37" t="n">
        <v>2.9</v>
      </c>
      <c r="AJ76" s="37"/>
      <c r="AK76" s="37"/>
      <c r="AL76" s="37"/>
      <c r="AM76" s="37"/>
      <c r="AN76" s="37"/>
      <c r="AO76" s="250"/>
      <c r="AP76" s="143"/>
      <c r="AQ76" s="143"/>
      <c r="AR76" s="143"/>
      <c r="AS76" s="140"/>
    </row>
    <row r="77" customFormat="false" ht="15" hidden="false" customHeight="true" outlineLevel="0" collapsed="false">
      <c r="C77" s="298"/>
      <c r="D77" s="38"/>
      <c r="E77" s="38"/>
      <c r="F77" s="41"/>
      <c r="G77" s="41"/>
      <c r="H77" s="41"/>
      <c r="I77" s="303"/>
      <c r="J77" s="231" t="s">
        <v>81</v>
      </c>
      <c r="K77" s="146" t="n">
        <v>3</v>
      </c>
      <c r="M77" s="143"/>
      <c r="N77" s="232"/>
      <c r="O77" s="233"/>
      <c r="P77" s="233"/>
      <c r="Q77" s="233"/>
      <c r="R77" s="233"/>
      <c r="S77" s="233"/>
      <c r="T77" s="232"/>
      <c r="U77" s="250"/>
      <c r="AA77" s="210"/>
      <c r="AB77" s="210"/>
      <c r="AC77" s="213"/>
      <c r="AD77" s="214"/>
      <c r="AE77" s="38"/>
      <c r="AF77" s="37"/>
      <c r="AG77" s="231" t="s">
        <v>343</v>
      </c>
      <c r="AH77" s="385" t="n">
        <v>9.5</v>
      </c>
      <c r="AI77" s="37" t="n">
        <v>9.5</v>
      </c>
      <c r="AJ77" s="37"/>
      <c r="AK77" s="37"/>
      <c r="AL77" s="37"/>
      <c r="AM77" s="37"/>
      <c r="AN77" s="37"/>
      <c r="AO77" s="250"/>
      <c r="AP77" s="143"/>
      <c r="AQ77" s="143"/>
      <c r="AR77" s="143"/>
      <c r="AS77" s="140"/>
    </row>
    <row r="78" customFormat="false" ht="15" hidden="false" customHeight="true" outlineLevel="0" collapsed="false">
      <c r="C78" s="298"/>
      <c r="D78" s="38"/>
      <c r="E78" s="38"/>
      <c r="F78" s="41"/>
      <c r="G78" s="41"/>
      <c r="H78" s="41"/>
      <c r="I78" s="303"/>
      <c r="J78" s="231" t="s">
        <v>459</v>
      </c>
      <c r="K78" s="146" t="n">
        <v>1</v>
      </c>
      <c r="M78" s="223"/>
      <c r="N78" s="266"/>
      <c r="O78" s="267"/>
      <c r="P78" s="143"/>
      <c r="Q78" s="143"/>
      <c r="R78" s="143"/>
      <c r="S78" s="143"/>
      <c r="T78" s="266"/>
      <c r="U78" s="396"/>
      <c r="AA78" s="210"/>
      <c r="AB78" s="210"/>
      <c r="AC78" s="213"/>
      <c r="AD78" s="214"/>
      <c r="AF78" s="37"/>
      <c r="AG78" s="231" t="s">
        <v>362</v>
      </c>
      <c r="AH78" s="385" t="n">
        <v>2.92</v>
      </c>
      <c r="AI78" s="397" t="n">
        <v>2.92</v>
      </c>
      <c r="AJ78" s="37"/>
      <c r="AK78" s="37"/>
      <c r="AL78" s="37"/>
      <c r="AM78" s="37"/>
      <c r="AN78" s="37"/>
      <c r="AO78" s="250"/>
      <c r="AP78" s="143"/>
      <c r="AQ78" s="143"/>
      <c r="AR78" s="143"/>
      <c r="AS78" s="140"/>
    </row>
    <row r="79" customFormat="false" ht="15" hidden="false" customHeight="true" outlineLevel="0" collapsed="false">
      <c r="C79" s="298"/>
      <c r="D79" s="38"/>
      <c r="E79" s="38"/>
      <c r="F79" s="41"/>
      <c r="G79" s="41"/>
      <c r="H79" s="41"/>
      <c r="I79" s="303"/>
      <c r="J79" s="287" t="s">
        <v>139</v>
      </c>
      <c r="K79" s="288" t="n">
        <f aca="false">K75+K76+K77+K78</f>
        <v>6</v>
      </c>
      <c r="M79" s="223"/>
      <c r="N79" s="266"/>
      <c r="O79" s="266"/>
      <c r="P79" s="233"/>
      <c r="Q79" s="233"/>
      <c r="R79" s="233"/>
      <c r="S79" s="233"/>
      <c r="T79" s="266"/>
      <c r="U79" s="396"/>
      <c r="AA79" s="210"/>
      <c r="AB79" s="210"/>
      <c r="AC79" s="213"/>
      <c r="AD79" s="214"/>
      <c r="AE79" s="38"/>
      <c r="AF79" s="37"/>
      <c r="AG79" s="231" t="s">
        <v>81</v>
      </c>
      <c r="AH79" s="37" t="n">
        <f aca="false">(AI79+AJ79+AK79)/3</f>
        <v>1.31666666666667</v>
      </c>
      <c r="AI79" s="37" t="n">
        <v>0.97</v>
      </c>
      <c r="AJ79" s="37" t="n">
        <v>0.01</v>
      </c>
      <c r="AK79" s="37" t="n">
        <v>2.97</v>
      </c>
      <c r="AL79" s="37"/>
      <c r="AM79" s="37"/>
      <c r="AN79" s="37"/>
      <c r="AO79" s="143"/>
      <c r="AP79" s="143"/>
      <c r="AQ79" s="143"/>
      <c r="AR79" s="143"/>
      <c r="AS79" s="143"/>
    </row>
    <row r="80" customFormat="false" ht="15" hidden="false" customHeight="true" outlineLevel="0" collapsed="false">
      <c r="C80" s="298"/>
      <c r="D80" s="38"/>
      <c r="E80" s="38"/>
      <c r="F80" s="41"/>
      <c r="G80" s="41"/>
      <c r="H80" s="41"/>
      <c r="I80" s="38"/>
      <c r="J80" s="38"/>
      <c r="K80" s="38"/>
      <c r="AA80" s="210"/>
      <c r="AB80" s="210"/>
      <c r="AC80" s="213"/>
      <c r="AD80" s="214"/>
      <c r="AE80" s="38"/>
      <c r="AF80" s="37"/>
      <c r="AG80" s="292" t="s">
        <v>139</v>
      </c>
      <c r="AH80" s="292" t="n">
        <v>6</v>
      </c>
      <c r="AI80" s="37"/>
      <c r="AJ80" s="37"/>
      <c r="AK80" s="37"/>
      <c r="AL80" s="37"/>
      <c r="AM80" s="37"/>
      <c r="AN80" s="37"/>
      <c r="AO80" s="143"/>
      <c r="AP80" s="143"/>
      <c r="AQ80" s="143"/>
      <c r="AR80" s="143"/>
      <c r="AS80" s="143"/>
    </row>
    <row r="81" customFormat="false" ht="15" hidden="false" customHeight="true" outlineLevel="0" collapsed="false">
      <c r="C81" s="298"/>
      <c r="D81" s="38"/>
      <c r="E81" s="38"/>
      <c r="F81" s="41"/>
      <c r="G81" s="41"/>
      <c r="H81" s="41"/>
      <c r="I81" s="303" t="s">
        <v>218</v>
      </c>
      <c r="J81" s="156" t="s">
        <v>460</v>
      </c>
      <c r="K81" s="221" t="n">
        <v>0</v>
      </c>
      <c r="S81" s="273"/>
      <c r="T81" s="273"/>
      <c r="U81" s="273"/>
      <c r="V81" s="273"/>
      <c r="W81" s="273"/>
      <c r="AA81" s="210"/>
      <c r="AB81" s="210"/>
      <c r="AC81" s="213"/>
      <c r="AD81" s="214"/>
      <c r="AE81" s="38"/>
      <c r="AF81" s="38"/>
      <c r="AG81" s="38"/>
      <c r="AH81" s="38"/>
      <c r="AI81" s="38"/>
      <c r="AJ81" s="38"/>
      <c r="AK81" s="38"/>
      <c r="AL81" s="38"/>
      <c r="AM81" s="38"/>
      <c r="AN81" s="38"/>
      <c r="AO81" s="140"/>
      <c r="AP81" s="140"/>
      <c r="AQ81" s="140"/>
      <c r="AR81" s="140"/>
      <c r="AS81" s="140"/>
    </row>
    <row r="82" customFormat="false" ht="15" hidden="false" customHeight="true" outlineLevel="0" collapsed="false">
      <c r="C82" s="298"/>
      <c r="D82" s="38"/>
      <c r="E82" s="38"/>
      <c r="F82" s="41"/>
      <c r="G82" s="41"/>
      <c r="H82" s="41"/>
      <c r="I82" s="303"/>
      <c r="J82" s="310" t="s">
        <v>139</v>
      </c>
      <c r="K82" s="311" t="n">
        <v>0</v>
      </c>
      <c r="L82" s="274"/>
      <c r="M82" s="258"/>
      <c r="N82" s="38"/>
      <c r="O82" s="41"/>
      <c r="P82" s="41"/>
      <c r="Q82" s="275"/>
      <c r="R82" s="317"/>
      <c r="S82" s="41"/>
      <c r="T82" s="41"/>
      <c r="U82" s="181"/>
      <c r="V82" s="181"/>
      <c r="W82" s="273"/>
      <c r="Y82" s="258"/>
      <c r="Z82" s="258"/>
      <c r="AA82" s="398"/>
      <c r="AB82" s="258"/>
      <c r="AC82" s="258"/>
      <c r="AD82" s="258"/>
      <c r="AE82" s="258"/>
      <c r="AF82" s="312" t="s">
        <v>218</v>
      </c>
      <c r="AG82" s="37"/>
      <c r="AH82" s="37"/>
      <c r="AI82" s="152"/>
      <c r="AJ82" s="152"/>
      <c r="AK82" s="152"/>
      <c r="AL82" s="152"/>
      <c r="AM82" s="152"/>
      <c r="AN82" s="152"/>
      <c r="AO82" s="250"/>
      <c r="AP82" s="143"/>
      <c r="AQ82" s="143"/>
      <c r="AR82" s="143"/>
      <c r="AS82" s="140"/>
    </row>
    <row r="83" customFormat="false" ht="15" hidden="false" customHeight="true" outlineLevel="0" collapsed="false">
      <c r="C83" s="298"/>
      <c r="D83" s="38"/>
      <c r="E83" s="38"/>
      <c r="F83" s="41"/>
      <c r="G83" s="41"/>
      <c r="H83" s="41"/>
      <c r="I83" s="38"/>
      <c r="J83" s="38"/>
      <c r="K83" s="38"/>
      <c r="L83" s="274"/>
      <c r="M83" s="41"/>
      <c r="N83" s="38"/>
      <c r="O83" s="41"/>
      <c r="P83" s="41"/>
      <c r="Q83" s="275"/>
      <c r="R83" s="317"/>
      <c r="S83" s="41"/>
      <c r="T83" s="41"/>
      <c r="U83" s="181"/>
      <c r="V83" s="181"/>
      <c r="W83" s="276"/>
      <c r="Y83" s="258"/>
      <c r="Z83" s="399"/>
      <c r="AA83" s="400"/>
      <c r="AB83" s="41"/>
      <c r="AC83" s="41"/>
      <c r="AD83" s="41"/>
      <c r="AE83" s="41"/>
      <c r="AF83" s="312"/>
      <c r="AG83" s="292" t="s">
        <v>139</v>
      </c>
      <c r="AH83" s="292" t="n">
        <f aca="false">AH82</f>
        <v>0</v>
      </c>
      <c r="AI83" s="152"/>
      <c r="AJ83" s="152"/>
      <c r="AK83" s="152"/>
      <c r="AL83" s="152"/>
      <c r="AM83" s="152"/>
      <c r="AN83" s="152"/>
      <c r="AO83" s="250"/>
      <c r="AP83" s="143"/>
      <c r="AQ83" s="143"/>
      <c r="AR83" s="143"/>
      <c r="AS83" s="140"/>
    </row>
    <row r="84" customFormat="false" ht="15" hidden="false" customHeight="true" outlineLevel="0" collapsed="false">
      <c r="C84" s="298"/>
      <c r="D84" s="38"/>
      <c r="E84" s="38"/>
      <c r="F84" s="41"/>
      <c r="G84" s="41"/>
      <c r="H84" s="41"/>
      <c r="I84" s="342" t="s">
        <v>139</v>
      </c>
      <c r="J84" s="342"/>
      <c r="K84" s="343" t="n">
        <f aca="false">K79+K73+K65</f>
        <v>39</v>
      </c>
      <c r="L84" s="274"/>
      <c r="M84" s="41"/>
      <c r="N84" s="38"/>
      <c r="O84" s="41"/>
      <c r="P84" s="41"/>
      <c r="Q84" s="275"/>
      <c r="R84" s="317"/>
      <c r="S84" s="41"/>
      <c r="T84" s="41"/>
      <c r="U84" s="181"/>
      <c r="V84" s="181"/>
      <c r="W84" s="276"/>
      <c r="Y84" s="41"/>
      <c r="Z84" s="399"/>
      <c r="AA84" s="400"/>
      <c r="AB84" s="275"/>
      <c r="AC84" s="275"/>
      <c r="AD84" s="275"/>
      <c r="AE84" s="275"/>
      <c r="AF84" s="38"/>
      <c r="AG84" s="38"/>
      <c r="AH84" s="38"/>
      <c r="AI84" s="38"/>
      <c r="AJ84" s="38"/>
      <c r="AK84" s="38"/>
      <c r="AL84" s="38"/>
      <c r="AM84" s="38"/>
      <c r="AN84" s="38"/>
      <c r="AO84" s="250"/>
      <c r="AP84" s="143"/>
      <c r="AQ84" s="143"/>
      <c r="AR84" s="143"/>
      <c r="AS84" s="140"/>
    </row>
    <row r="85" customFormat="false" ht="15" hidden="false" customHeight="true" outlineLevel="0" collapsed="false">
      <c r="C85" s="274"/>
      <c r="D85" s="41"/>
      <c r="E85" s="41"/>
      <c r="F85" s="41"/>
      <c r="G85" s="41"/>
      <c r="H85" s="41"/>
      <c r="I85" s="275"/>
      <c r="J85" s="233"/>
      <c r="L85" s="274"/>
      <c r="M85" s="41"/>
      <c r="N85" s="38"/>
      <c r="O85" s="41"/>
      <c r="P85" s="41"/>
      <c r="Q85" s="275"/>
      <c r="R85" s="317"/>
      <c r="S85" s="41"/>
      <c r="T85" s="41"/>
      <c r="U85" s="166"/>
      <c r="V85" s="166"/>
      <c r="W85" s="166"/>
      <c r="Y85" s="258"/>
      <c r="Z85" s="399"/>
      <c r="AA85" s="400"/>
      <c r="AB85" s="41"/>
      <c r="AC85" s="41"/>
      <c r="AD85" s="41"/>
      <c r="AE85" s="41"/>
      <c r="AF85" s="190" t="s">
        <v>139</v>
      </c>
      <c r="AG85" s="190"/>
      <c r="AH85" s="190" t="n">
        <f aca="false">AH66+AH74+AH80+AH83</f>
        <v>39</v>
      </c>
      <c r="AI85" s="38"/>
      <c r="AJ85" s="38"/>
      <c r="AK85" s="38"/>
      <c r="AL85" s="38"/>
      <c r="AM85" s="38"/>
      <c r="AN85" s="38"/>
      <c r="AO85" s="258"/>
      <c r="AP85" s="258"/>
      <c r="AQ85" s="258"/>
      <c r="AR85" s="259"/>
      <c r="AS85" s="38"/>
      <c r="AT85" s="317"/>
      <c r="AU85" s="41"/>
      <c r="AV85" s="401"/>
      <c r="AW85" s="401"/>
      <c r="AX85" s="293"/>
      <c r="AY85" s="293"/>
      <c r="AZ85" s="293"/>
      <c r="BA85" s="402"/>
      <c r="BB85" s="402"/>
      <c r="BC85" s="402"/>
    </row>
    <row r="86" customFormat="false" ht="15" hidden="false" customHeight="true" outlineLevel="0" collapsed="false">
      <c r="C86" s="274"/>
      <c r="D86" s="41"/>
      <c r="E86" s="280"/>
      <c r="F86" s="245"/>
      <c r="G86" s="281"/>
      <c r="H86" s="281"/>
      <c r="I86" s="275"/>
      <c r="J86" s="233"/>
      <c r="L86" s="274"/>
      <c r="M86" s="41"/>
      <c r="N86" s="38"/>
      <c r="O86" s="281"/>
      <c r="P86" s="281"/>
      <c r="Q86" s="275"/>
      <c r="R86" s="317"/>
      <c r="S86" s="41"/>
      <c r="T86" s="41"/>
      <c r="U86" s="282"/>
      <c r="V86" s="282"/>
      <c r="W86" s="282"/>
      <c r="Y86" s="41"/>
      <c r="Z86" s="399"/>
      <c r="AA86" s="400"/>
      <c r="AB86" s="275"/>
      <c r="AC86" s="275"/>
      <c r="AD86" s="275"/>
      <c r="AE86" s="275"/>
      <c r="AF86" s="403"/>
      <c r="AG86" s="404"/>
      <c r="AN86" s="405"/>
      <c r="AO86" s="258"/>
      <c r="AP86" s="258"/>
      <c r="AQ86" s="258"/>
      <c r="AR86" s="259"/>
      <c r="AS86" s="38"/>
      <c r="AT86" s="317"/>
      <c r="AU86" s="41"/>
      <c r="AV86" s="304"/>
      <c r="AW86" s="304"/>
      <c r="AX86" s="406"/>
      <c r="AY86" s="407"/>
      <c r="AZ86" s="407"/>
      <c r="BA86" s="407"/>
      <c r="BB86" s="402"/>
      <c r="BC86" s="402"/>
    </row>
    <row r="87" customFormat="false" ht="15" hidden="false" customHeight="true" outlineLevel="0" collapsed="false">
      <c r="C87" s="274"/>
      <c r="D87" s="41"/>
      <c r="E87" s="285"/>
      <c r="F87" s="166"/>
      <c r="G87" s="41"/>
      <c r="H87" s="41"/>
      <c r="I87" s="275"/>
      <c r="J87" s="41"/>
      <c r="L87" s="274"/>
      <c r="M87" s="41"/>
      <c r="N87" s="38"/>
      <c r="O87" s="41"/>
      <c r="P87" s="41"/>
      <c r="Q87" s="275"/>
      <c r="R87" s="317"/>
      <c r="S87" s="41"/>
      <c r="T87" s="41"/>
      <c r="U87" s="273"/>
      <c r="V87" s="273"/>
      <c r="W87" s="273"/>
      <c r="Y87" s="258"/>
      <c r="Z87" s="399"/>
      <c r="AA87" s="400"/>
      <c r="AB87" s="41"/>
      <c r="AC87" s="41"/>
      <c r="AD87" s="41"/>
      <c r="AE87" s="41"/>
      <c r="AF87" s="403"/>
      <c r="AG87" s="404"/>
      <c r="AN87" s="405"/>
      <c r="AO87" s="258"/>
      <c r="AP87" s="258"/>
      <c r="AQ87" s="258"/>
      <c r="AR87" s="259"/>
      <c r="AS87" s="38"/>
      <c r="AT87" s="317"/>
      <c r="AU87" s="41"/>
      <c r="AV87" s="401"/>
      <c r="AW87" s="401"/>
      <c r="AX87" s="408"/>
      <c r="AY87" s="407"/>
      <c r="AZ87" s="407"/>
      <c r="BA87" s="407"/>
      <c r="BB87" s="402"/>
      <c r="BC87" s="402"/>
    </row>
    <row r="88" customFormat="false" ht="15" hidden="false" customHeight="true" outlineLevel="0" collapsed="false">
      <c r="C88" s="274"/>
      <c r="D88" s="41"/>
      <c r="E88" s="285"/>
      <c r="F88" s="166"/>
      <c r="G88" s="41"/>
      <c r="H88" s="41"/>
      <c r="I88" s="275"/>
      <c r="J88" s="280"/>
      <c r="K88" s="280"/>
      <c r="L88" s="274"/>
      <c r="M88" s="41"/>
      <c r="N88" s="38"/>
      <c r="O88" s="41"/>
      <c r="P88" s="41"/>
      <c r="Q88" s="275"/>
      <c r="R88" s="317"/>
      <c r="S88" s="41"/>
      <c r="T88" s="41"/>
      <c r="U88" s="181"/>
      <c r="V88" s="181"/>
      <c r="W88" s="273"/>
      <c r="Y88" s="41"/>
      <c r="Z88" s="399"/>
      <c r="AA88" s="400"/>
      <c r="AB88" s="275"/>
      <c r="AC88" s="275"/>
      <c r="AD88" s="275"/>
      <c r="AE88" s="275"/>
      <c r="AF88" s="403"/>
      <c r="AG88" s="404"/>
      <c r="AN88" s="405"/>
      <c r="AO88" s="258"/>
      <c r="AP88" s="258"/>
      <c r="AQ88" s="258"/>
      <c r="AR88" s="258"/>
      <c r="AS88" s="38"/>
      <c r="AT88" s="317"/>
      <c r="AU88" s="41"/>
      <c r="AV88" s="304"/>
      <c r="AW88" s="304"/>
      <c r="AX88" s="409"/>
      <c r="AY88" s="407"/>
      <c r="AZ88" s="407"/>
      <c r="BA88" s="407"/>
      <c r="BB88" s="402"/>
      <c r="BC88" s="402"/>
      <c r="CU88" s="83"/>
      <c r="CV88" s="84"/>
      <c r="CW88" s="84"/>
      <c r="CX88" s="84"/>
      <c r="CY88" s="84"/>
      <c r="CZ88" s="84"/>
      <c r="DA88" s="290"/>
      <c r="DB88" s="84"/>
      <c r="DC88" s="291"/>
    </row>
    <row r="89" customFormat="false" ht="15" hidden="false" customHeight="true" outlineLevel="0" collapsed="false">
      <c r="E89" s="285"/>
      <c r="F89" s="166"/>
      <c r="G89" s="41"/>
      <c r="H89" s="41"/>
      <c r="I89" s="275"/>
      <c r="J89" s="215"/>
      <c r="K89" s="166"/>
      <c r="N89" s="38"/>
      <c r="O89" s="41"/>
      <c r="P89" s="41"/>
      <c r="Q89" s="275"/>
      <c r="R89" s="317"/>
      <c r="S89" s="41"/>
      <c r="T89" s="41"/>
      <c r="U89" s="181"/>
      <c r="V89" s="181"/>
      <c r="W89" s="276"/>
      <c r="Y89" s="410"/>
      <c r="Z89" s="281"/>
      <c r="AA89" s="411"/>
      <c r="AB89" s="41"/>
      <c r="AC89" s="41"/>
      <c r="AD89" s="41"/>
      <c r="AE89" s="41"/>
      <c r="AF89" s="281"/>
      <c r="AG89" s="317"/>
      <c r="AN89" s="258"/>
      <c r="AO89" s="258"/>
      <c r="AP89" s="258"/>
      <c r="AQ89" s="258"/>
      <c r="AR89" s="259"/>
      <c r="AS89" s="38"/>
      <c r="AT89" s="317"/>
      <c r="AU89" s="41"/>
      <c r="AV89" s="401"/>
      <c r="AW89" s="401"/>
      <c r="AX89" s="406"/>
      <c r="AY89" s="412"/>
      <c r="AZ89" s="412"/>
      <c r="BA89" s="412"/>
      <c r="BB89" s="402"/>
      <c r="BC89" s="402"/>
      <c r="CU89" s="83"/>
      <c r="CV89" s="84"/>
      <c r="CW89" s="84"/>
      <c r="CX89" s="84"/>
      <c r="CY89" s="84"/>
      <c r="CZ89" s="84"/>
      <c r="DA89" s="290"/>
      <c r="DB89" s="84"/>
      <c r="DC89" s="291"/>
    </row>
    <row r="90" customFormat="false" ht="15" hidden="false" customHeight="true" outlineLevel="0" collapsed="false">
      <c r="C90" s="274"/>
      <c r="D90" s="41"/>
      <c r="E90" s="70"/>
      <c r="F90" s="143"/>
      <c r="G90" s="281"/>
      <c r="H90" s="281"/>
      <c r="I90" s="275"/>
      <c r="J90" s="215"/>
      <c r="K90" s="166"/>
      <c r="L90" s="274"/>
      <c r="M90" s="41"/>
      <c r="N90" s="38"/>
      <c r="O90" s="281"/>
      <c r="P90" s="281"/>
      <c r="Q90" s="275"/>
      <c r="R90" s="317"/>
      <c r="S90" s="41"/>
      <c r="T90" s="41"/>
      <c r="U90" s="181"/>
      <c r="V90" s="181"/>
      <c r="W90" s="273"/>
      <c r="Y90" s="410"/>
      <c r="Z90" s="281"/>
      <c r="AA90" s="411"/>
      <c r="AB90" s="275"/>
      <c r="AC90" s="275"/>
      <c r="AD90" s="275"/>
      <c r="AE90" s="275"/>
      <c r="AF90" s="281"/>
      <c r="AG90" s="317"/>
      <c r="AN90" s="258"/>
      <c r="AO90" s="258"/>
      <c r="AP90" s="258"/>
      <c r="AQ90" s="258"/>
      <c r="AR90" s="259"/>
      <c r="AS90" s="38"/>
      <c r="AT90" s="317"/>
      <c r="AU90" s="41"/>
      <c r="AV90" s="304"/>
      <c r="AW90" s="304"/>
      <c r="AX90" s="409"/>
      <c r="AY90" s="407"/>
      <c r="AZ90" s="407"/>
      <c r="BA90" s="407"/>
      <c r="BB90" s="402"/>
      <c r="BC90" s="402"/>
      <c r="CF90" s="83"/>
      <c r="CG90" s="84"/>
      <c r="CH90" s="84"/>
      <c r="CI90" s="84"/>
      <c r="CJ90" s="84"/>
      <c r="CK90" s="84"/>
      <c r="CL90" s="290"/>
      <c r="CM90" s="84"/>
      <c r="CN90" s="291"/>
      <c r="CU90" s="83"/>
      <c r="CV90" s="84"/>
      <c r="CW90" s="84"/>
      <c r="CX90" s="84"/>
      <c r="CY90" s="84"/>
      <c r="CZ90" s="84"/>
      <c r="DA90" s="290"/>
      <c r="DB90" s="84"/>
      <c r="DC90" s="291"/>
    </row>
    <row r="91" customFormat="false" ht="15" hidden="false" customHeight="true" outlineLevel="0" collapsed="false">
      <c r="C91" s="274"/>
      <c r="D91" s="41"/>
      <c r="E91" s="70"/>
      <c r="F91" s="143"/>
      <c r="G91" s="41"/>
      <c r="H91" s="41"/>
      <c r="I91" s="275"/>
      <c r="J91" s="215"/>
      <c r="K91" s="166"/>
      <c r="L91" s="274"/>
      <c r="M91" s="41"/>
      <c r="N91" s="38"/>
      <c r="O91" s="41"/>
      <c r="P91" s="41"/>
      <c r="Q91" s="275"/>
      <c r="R91" s="317"/>
      <c r="S91" s="41"/>
      <c r="T91" s="41"/>
      <c r="U91" s="166"/>
      <c r="V91" s="166"/>
      <c r="W91" s="166"/>
      <c r="Y91" s="41"/>
      <c r="Z91" s="41"/>
      <c r="AA91" s="41"/>
      <c r="AB91" s="41"/>
      <c r="AC91" s="41"/>
      <c r="AD91" s="41"/>
      <c r="AE91" s="41"/>
      <c r="AF91" s="41"/>
      <c r="AG91" s="41"/>
      <c r="AN91" s="258"/>
      <c r="AO91" s="258"/>
      <c r="AP91" s="258"/>
      <c r="AQ91" s="258"/>
      <c r="AR91" s="259"/>
      <c r="AS91" s="38"/>
      <c r="AT91" s="317"/>
      <c r="AU91" s="41"/>
      <c r="AV91" s="304"/>
      <c r="AW91" s="304"/>
      <c r="AX91" s="409"/>
      <c r="AY91" s="407"/>
      <c r="AZ91" s="413"/>
      <c r="BA91" s="407"/>
      <c r="BB91" s="402"/>
      <c r="BC91" s="402"/>
      <c r="CF91" s="83"/>
      <c r="CG91" s="84"/>
      <c r="CH91" s="84"/>
      <c r="CI91" s="84"/>
      <c r="CJ91" s="84"/>
      <c r="CK91" s="84"/>
      <c r="CL91" s="290"/>
      <c r="CM91" s="84"/>
      <c r="CN91" s="291"/>
      <c r="CU91" s="83"/>
      <c r="CV91" s="84"/>
      <c r="CW91" s="84"/>
      <c r="CX91" s="84"/>
      <c r="CY91" s="84"/>
      <c r="CZ91" s="84"/>
      <c r="DA91" s="290"/>
      <c r="DB91" s="84"/>
      <c r="DC91" s="291"/>
    </row>
    <row r="92" customFormat="false" ht="15" hidden="false" customHeight="true" outlineLevel="0" collapsed="false">
      <c r="C92" s="274"/>
      <c r="D92" s="41"/>
      <c r="E92" s="70"/>
      <c r="F92" s="143"/>
      <c r="G92" s="41"/>
      <c r="H92" s="41"/>
      <c r="I92" s="275"/>
      <c r="J92" s="215"/>
      <c r="K92" s="166"/>
      <c r="L92" s="274"/>
      <c r="M92" s="41"/>
      <c r="N92" s="38"/>
      <c r="O92" s="41"/>
      <c r="P92" s="41"/>
      <c r="Q92" s="275"/>
      <c r="R92" s="317"/>
      <c r="S92" s="41"/>
      <c r="T92" s="41"/>
      <c r="U92" s="166"/>
      <c r="V92" s="166"/>
      <c r="W92" s="166"/>
      <c r="Y92" s="41"/>
      <c r="Z92" s="41"/>
      <c r="AA92" s="41"/>
      <c r="AB92" s="41"/>
      <c r="AC92" s="41"/>
      <c r="AD92" s="41"/>
      <c r="AE92" s="41"/>
      <c r="AF92" s="41"/>
      <c r="AG92" s="41"/>
      <c r="AK92" s="84"/>
      <c r="AL92" s="84"/>
      <c r="AN92" s="414"/>
      <c r="AO92" s="258"/>
      <c r="AP92" s="258"/>
      <c r="AQ92" s="258"/>
      <c r="AR92" s="259"/>
      <c r="AS92" s="38"/>
      <c r="AT92" s="317"/>
      <c r="AU92" s="41"/>
      <c r="AV92" s="304"/>
      <c r="AW92" s="304"/>
      <c r="AX92" s="409"/>
      <c r="AY92" s="407"/>
      <c r="AZ92" s="413"/>
      <c r="BA92" s="407"/>
      <c r="BB92" s="402"/>
      <c r="BC92" s="402"/>
      <c r="CF92" s="83"/>
      <c r="CG92" s="84"/>
      <c r="CH92" s="84"/>
      <c r="CI92" s="84"/>
      <c r="CJ92" s="84"/>
      <c r="CK92" s="84"/>
      <c r="CL92" s="290"/>
      <c r="CM92" s="84"/>
      <c r="CN92" s="291"/>
      <c r="CU92" s="83"/>
      <c r="CV92" s="84"/>
      <c r="CW92" s="84"/>
      <c r="CX92" s="84"/>
      <c r="CY92" s="84"/>
      <c r="CZ92" s="84"/>
      <c r="DA92" s="290"/>
      <c r="DB92" s="84"/>
      <c r="DC92" s="291"/>
    </row>
    <row r="93" customFormat="false" ht="15" hidden="false" customHeight="true" outlineLevel="0" collapsed="false">
      <c r="D93" s="297"/>
      <c r="E93" s="70"/>
      <c r="F93" s="143"/>
      <c r="G93" s="41"/>
      <c r="H93" s="41"/>
      <c r="I93" s="275"/>
      <c r="J93" s="215"/>
      <c r="K93" s="166"/>
      <c r="L93" s="298"/>
      <c r="M93" s="38"/>
      <c r="N93" s="38"/>
      <c r="O93" s="41"/>
      <c r="P93" s="41"/>
      <c r="Q93" s="275"/>
      <c r="R93" s="317"/>
      <c r="S93" s="41"/>
      <c r="T93" s="41"/>
      <c r="U93" s="282"/>
      <c r="V93" s="282"/>
      <c r="W93" s="282"/>
      <c r="Y93" s="41"/>
      <c r="Z93" s="41"/>
      <c r="AA93" s="41"/>
      <c r="AC93" s="41"/>
      <c r="AD93" s="41"/>
      <c r="AE93" s="41"/>
      <c r="AF93" s="41"/>
      <c r="AG93" s="41"/>
      <c r="AK93" s="84"/>
      <c r="AL93" s="84"/>
      <c r="AN93" s="414"/>
      <c r="AO93" s="258"/>
      <c r="AP93" s="258"/>
      <c r="AQ93" s="258"/>
      <c r="AR93" s="259"/>
      <c r="AS93" s="38"/>
      <c r="AT93" s="317"/>
      <c r="AU93" s="41"/>
      <c r="AV93" s="401"/>
      <c r="AW93" s="401"/>
      <c r="AX93" s="406"/>
      <c r="AY93" s="407"/>
      <c r="AZ93" s="407"/>
      <c r="BA93" s="407"/>
      <c r="BB93" s="402"/>
      <c r="BC93" s="402"/>
      <c r="CF93" s="83"/>
      <c r="CG93" s="84"/>
      <c r="CH93" s="84"/>
      <c r="CI93" s="84"/>
      <c r="CJ93" s="84"/>
      <c r="CK93" s="84"/>
      <c r="CL93" s="290"/>
      <c r="CM93" s="84"/>
      <c r="CN93" s="291"/>
      <c r="CU93" s="83"/>
      <c r="CV93" s="84"/>
      <c r="CW93" s="84"/>
      <c r="CX93" s="84"/>
      <c r="CY93" s="84"/>
      <c r="CZ93" s="84"/>
      <c r="DA93" s="290"/>
      <c r="DB93" s="84"/>
      <c r="DC93" s="291"/>
    </row>
    <row r="94" customFormat="false" ht="15" hidden="false" customHeight="true" outlineLevel="0" collapsed="false">
      <c r="D94" s="297"/>
      <c r="E94" s="70"/>
      <c r="F94" s="143"/>
      <c r="G94" s="41"/>
      <c r="H94" s="41"/>
      <c r="I94" s="275"/>
      <c r="J94" s="215"/>
      <c r="K94" s="166"/>
      <c r="L94" s="298"/>
      <c r="M94" s="38"/>
      <c r="N94" s="38"/>
      <c r="O94" s="41"/>
      <c r="P94" s="41"/>
      <c r="Q94" s="275"/>
      <c r="R94" s="317"/>
      <c r="S94" s="41"/>
      <c r="T94" s="41"/>
      <c r="U94" s="282"/>
      <c r="V94" s="282"/>
      <c r="W94" s="282"/>
      <c r="Y94" s="41"/>
      <c r="Z94" s="41"/>
      <c r="AA94" s="41"/>
      <c r="AB94" s="41"/>
      <c r="AC94" s="41"/>
      <c r="AD94" s="41"/>
      <c r="AE94" s="41"/>
      <c r="AF94" s="41"/>
      <c r="AG94" s="41"/>
      <c r="AK94" s="84"/>
      <c r="AL94" s="84"/>
      <c r="AN94" s="414"/>
      <c r="AO94" s="258"/>
      <c r="AP94" s="258"/>
      <c r="AQ94" s="258"/>
      <c r="AR94" s="258"/>
      <c r="AS94" s="38"/>
      <c r="AT94" s="317"/>
      <c r="AU94" s="41"/>
      <c r="AV94" s="304"/>
      <c r="AW94" s="304"/>
      <c r="AX94" s="409"/>
      <c r="AY94" s="407"/>
      <c r="AZ94" s="407"/>
      <c r="BA94" s="407"/>
      <c r="BB94" s="402"/>
      <c r="BC94" s="402"/>
      <c r="CF94" s="83"/>
      <c r="CG94" s="84"/>
      <c r="CH94" s="84"/>
      <c r="CI94" s="84"/>
      <c r="CJ94" s="84"/>
      <c r="CK94" s="84"/>
      <c r="CL94" s="290"/>
      <c r="CM94" s="84"/>
      <c r="CN94" s="291"/>
      <c r="CU94" s="83"/>
      <c r="CV94" s="84"/>
      <c r="CW94" s="84"/>
      <c r="CX94" s="84"/>
      <c r="CY94" s="84"/>
      <c r="CZ94" s="84"/>
      <c r="DA94" s="290"/>
      <c r="DB94" s="84"/>
      <c r="DC94" s="291"/>
    </row>
    <row r="95" customFormat="false" ht="15" hidden="false" customHeight="true" outlineLevel="0" collapsed="false">
      <c r="D95" s="297"/>
      <c r="E95" s="70"/>
      <c r="F95" s="143"/>
      <c r="G95" s="281"/>
      <c r="H95" s="281"/>
      <c r="I95" s="275"/>
      <c r="J95" s="215"/>
      <c r="K95" s="166"/>
      <c r="L95" s="298"/>
      <c r="M95" s="38"/>
      <c r="N95" s="38"/>
      <c r="O95" s="281"/>
      <c r="P95" s="281"/>
      <c r="Q95" s="275"/>
      <c r="R95" s="317"/>
      <c r="S95" s="41"/>
      <c r="T95" s="41"/>
      <c r="U95" s="282"/>
      <c r="V95" s="282"/>
      <c r="W95" s="282"/>
      <c r="Y95" s="415"/>
      <c r="Z95" s="415"/>
      <c r="AA95" s="415"/>
      <c r="AB95" s="416"/>
      <c r="AC95" s="416"/>
      <c r="AD95" s="398"/>
      <c r="AE95" s="41"/>
      <c r="AF95" s="41"/>
      <c r="AG95" s="41"/>
      <c r="AK95" s="84"/>
      <c r="AL95" s="84"/>
      <c r="AN95" s="38"/>
      <c r="AO95" s="38"/>
      <c r="AP95" s="38"/>
      <c r="AQ95" s="38"/>
      <c r="AR95" s="38"/>
      <c r="AS95" s="38"/>
      <c r="AT95" s="317"/>
      <c r="AU95" s="41"/>
      <c r="AV95" s="304"/>
      <c r="AW95" s="304"/>
      <c r="AX95" s="408"/>
      <c r="AY95" s="407"/>
      <c r="AZ95" s="407"/>
      <c r="BA95" s="407"/>
      <c r="BB95" s="402"/>
      <c r="BC95" s="402"/>
      <c r="CF95" s="83"/>
      <c r="CG95" s="84"/>
      <c r="CH95" s="84"/>
      <c r="CI95" s="84"/>
      <c r="CJ95" s="84"/>
      <c r="CK95" s="84"/>
      <c r="CL95" s="290"/>
      <c r="CM95" s="84"/>
      <c r="CN95" s="291"/>
      <c r="CU95" s="83"/>
      <c r="CV95" s="84"/>
      <c r="CW95" s="84"/>
      <c r="CX95" s="84"/>
      <c r="CY95" s="84"/>
      <c r="CZ95" s="84"/>
      <c r="DA95" s="290"/>
      <c r="DB95" s="84"/>
      <c r="DC95" s="291"/>
    </row>
    <row r="96" customFormat="false" ht="15" hidden="false" customHeight="true" outlineLevel="0" collapsed="false">
      <c r="D96" s="297"/>
      <c r="E96" s="243"/>
      <c r="F96" s="143"/>
      <c r="G96" s="166"/>
      <c r="H96" s="215"/>
      <c r="I96" s="166"/>
      <c r="J96" s="215"/>
      <c r="K96" s="166"/>
      <c r="L96" s="298"/>
      <c r="M96" s="38"/>
      <c r="N96" s="38"/>
      <c r="O96" s="38"/>
      <c r="P96" s="38"/>
      <c r="Q96" s="38"/>
      <c r="R96" s="317"/>
      <c r="S96" s="41"/>
      <c r="T96" s="41"/>
      <c r="Y96" s="415"/>
      <c r="Z96" s="415"/>
      <c r="AA96" s="415"/>
      <c r="AB96" s="416"/>
      <c r="AC96" s="416"/>
      <c r="AD96" s="398"/>
      <c r="AE96" s="38"/>
      <c r="AF96" s="41"/>
      <c r="AG96" s="41"/>
      <c r="AN96" s="38"/>
      <c r="AO96" s="38"/>
      <c r="AP96" s="38"/>
      <c r="AQ96" s="38"/>
      <c r="AR96" s="38"/>
      <c r="AS96" s="38"/>
      <c r="AT96" s="317"/>
      <c r="AU96" s="41"/>
      <c r="AV96" s="401"/>
      <c r="AW96" s="401"/>
      <c r="AX96" s="406"/>
      <c r="AY96" s="407"/>
      <c r="AZ96" s="407"/>
      <c r="BA96" s="407"/>
      <c r="BB96" s="402"/>
      <c r="BC96" s="402"/>
      <c r="CF96" s="83"/>
      <c r="CG96" s="84"/>
      <c r="CH96" s="84"/>
      <c r="CI96" s="84"/>
      <c r="CJ96" s="84"/>
      <c r="CK96" s="84"/>
      <c r="CL96" s="290"/>
      <c r="CM96" s="84"/>
      <c r="CN96" s="291"/>
      <c r="CU96" s="83"/>
      <c r="CV96" s="84"/>
      <c r="CW96" s="84"/>
      <c r="CX96" s="84"/>
      <c r="CY96" s="84"/>
      <c r="CZ96" s="84"/>
      <c r="DA96" s="290"/>
      <c r="DB96" s="84"/>
      <c r="DC96" s="291"/>
    </row>
    <row r="97" customFormat="false" ht="15" hidden="false" customHeight="true" outlineLevel="0" collapsed="false">
      <c r="D97" s="297"/>
      <c r="E97" s="143"/>
      <c r="F97" s="143"/>
      <c r="G97" s="166"/>
      <c r="H97" s="215"/>
      <c r="I97" s="166"/>
      <c r="J97" s="215"/>
      <c r="K97" s="166"/>
      <c r="L97" s="298"/>
      <c r="M97" s="38"/>
      <c r="N97" s="38"/>
      <c r="Q97" s="275"/>
      <c r="R97" s="317"/>
      <c r="S97" s="41"/>
      <c r="T97" s="41"/>
      <c r="Y97" s="258"/>
      <c r="Z97" s="41"/>
      <c r="AA97" s="275"/>
      <c r="AB97" s="41"/>
      <c r="AC97" s="275"/>
      <c r="AD97" s="41"/>
      <c r="AE97" s="38"/>
      <c r="AF97" s="41"/>
      <c r="AG97" s="41"/>
      <c r="AN97" s="38"/>
      <c r="AO97" s="38"/>
      <c r="AP97" s="38"/>
      <c r="AQ97" s="38"/>
      <c r="AR97" s="38"/>
      <c r="AS97" s="38"/>
      <c r="AT97" s="317"/>
      <c r="AU97" s="41"/>
      <c r="AV97" s="304"/>
      <c r="AW97" s="304"/>
      <c r="AX97" s="408"/>
      <c r="AY97" s="407"/>
      <c r="AZ97" s="407"/>
      <c r="BA97" s="407"/>
      <c r="BB97" s="402"/>
      <c r="BC97" s="402"/>
      <c r="CF97" s="83"/>
      <c r="CG97" s="84"/>
      <c r="CH97" s="84"/>
      <c r="CI97" s="84"/>
      <c r="CJ97" s="84"/>
      <c r="CK97" s="84"/>
      <c r="CL97" s="290"/>
      <c r="CM97" s="84"/>
      <c r="CN97" s="291"/>
      <c r="CU97" s="83"/>
      <c r="CV97" s="84"/>
      <c r="CW97" s="84"/>
      <c r="CX97" s="84"/>
      <c r="CY97" s="84"/>
      <c r="CZ97" s="84"/>
      <c r="DA97" s="290"/>
      <c r="DB97" s="84"/>
      <c r="DC97" s="291"/>
    </row>
    <row r="98" customFormat="false" ht="15" hidden="false" customHeight="true" outlineLevel="0" collapsed="false">
      <c r="D98" s="297"/>
      <c r="E98" s="143"/>
      <c r="F98" s="143"/>
      <c r="G98" s="166"/>
      <c r="H98" s="215"/>
      <c r="I98" s="166"/>
      <c r="J98" s="215"/>
      <c r="K98" s="166"/>
      <c r="L98" s="298"/>
      <c r="M98" s="38"/>
      <c r="N98" s="38"/>
      <c r="O98" s="281"/>
      <c r="P98" s="281"/>
      <c r="Q98" s="275"/>
      <c r="R98" s="317"/>
      <c r="S98" s="41"/>
      <c r="T98" s="41"/>
      <c r="Y98" s="258"/>
      <c r="Z98" s="41"/>
      <c r="AA98" s="275"/>
      <c r="AB98" s="41"/>
      <c r="AC98" s="275"/>
      <c r="AD98" s="41"/>
      <c r="AE98" s="38"/>
      <c r="AF98" s="41"/>
      <c r="AG98" s="41"/>
      <c r="AN98" s="38"/>
      <c r="AO98" s="38"/>
      <c r="AP98" s="38"/>
      <c r="AQ98" s="38"/>
      <c r="AR98" s="38"/>
      <c r="AS98" s="38"/>
      <c r="AT98" s="317"/>
      <c r="AU98" s="41"/>
      <c r="AV98" s="401"/>
      <c r="AW98" s="401"/>
      <c r="AX98" s="406"/>
      <c r="AY98" s="407"/>
      <c r="AZ98" s="407"/>
      <c r="BA98" s="407"/>
      <c r="BB98" s="402"/>
      <c r="BC98" s="402"/>
      <c r="CF98" s="83"/>
      <c r="CG98" s="84"/>
      <c r="CH98" s="84"/>
      <c r="CI98" s="84"/>
      <c r="CJ98" s="84"/>
      <c r="CK98" s="84"/>
      <c r="CL98" s="290"/>
      <c r="CM98" s="84"/>
      <c r="CN98" s="291"/>
      <c r="CU98" s="83"/>
      <c r="CV98" s="84"/>
      <c r="CW98" s="84"/>
      <c r="CX98" s="84"/>
      <c r="CY98" s="84"/>
      <c r="CZ98" s="84"/>
      <c r="DA98" s="290"/>
      <c r="DB98" s="84"/>
      <c r="DC98" s="291"/>
    </row>
    <row r="99" customFormat="false" ht="15" hidden="false" customHeight="true" outlineLevel="0" collapsed="false">
      <c r="D99" s="297"/>
      <c r="E99" s="143"/>
      <c r="F99" s="143"/>
      <c r="G99" s="166"/>
      <c r="H99" s="215"/>
      <c r="I99" s="166"/>
      <c r="L99" s="298"/>
      <c r="M99" s="38"/>
      <c r="N99" s="38"/>
      <c r="O99" s="41"/>
      <c r="P99" s="41"/>
      <c r="Q99" s="41"/>
      <c r="R99" s="317"/>
      <c r="S99" s="417"/>
      <c r="T99" s="417"/>
      <c r="Y99" s="258"/>
      <c r="Z99" s="41"/>
      <c r="AA99" s="275"/>
      <c r="AB99" s="41"/>
      <c r="AC99" s="275"/>
      <c r="AD99" s="41"/>
      <c r="AE99" s="38"/>
      <c r="AF99" s="38"/>
      <c r="AG99" s="38"/>
      <c r="AN99" s="38"/>
      <c r="AO99" s="38"/>
      <c r="AP99" s="38"/>
      <c r="AQ99" s="38"/>
      <c r="AR99" s="38"/>
      <c r="AS99" s="38"/>
      <c r="AT99" s="317"/>
      <c r="AU99" s="41"/>
      <c r="AV99" s="401"/>
      <c r="AW99" s="304"/>
      <c r="AX99" s="408"/>
      <c r="AY99" s="407"/>
      <c r="AZ99" s="407"/>
      <c r="BA99" s="412"/>
      <c r="BB99" s="402"/>
      <c r="BC99" s="418"/>
      <c r="CF99" s="83"/>
      <c r="CG99" s="84"/>
      <c r="CH99" s="84"/>
      <c r="CI99" s="84"/>
      <c r="CJ99" s="84"/>
      <c r="CK99" s="84"/>
      <c r="CL99" s="290"/>
      <c r="CM99" s="84"/>
      <c r="CN99" s="291"/>
      <c r="CU99" s="83"/>
      <c r="CV99" s="84"/>
      <c r="CW99" s="84"/>
      <c r="CX99" s="84"/>
      <c r="CY99" s="84"/>
      <c r="CZ99" s="84"/>
      <c r="DA99" s="290"/>
      <c r="DB99" s="84"/>
      <c r="DC99" s="291"/>
    </row>
    <row r="100" customFormat="false" ht="15" hidden="false" customHeight="true" outlineLevel="0" collapsed="false">
      <c r="D100" s="297"/>
      <c r="E100" s="143"/>
      <c r="F100" s="143"/>
      <c r="G100" s="166"/>
      <c r="H100" s="215"/>
      <c r="I100" s="166"/>
      <c r="L100" s="298"/>
      <c r="M100" s="38"/>
      <c r="N100" s="38"/>
      <c r="O100" s="41"/>
      <c r="P100" s="41"/>
      <c r="Q100" s="41"/>
      <c r="S100" s="38"/>
      <c r="T100" s="38"/>
      <c r="Y100" s="410"/>
      <c r="Z100" s="41"/>
      <c r="AA100" s="275"/>
      <c r="AB100" s="41"/>
      <c r="AC100" s="419"/>
      <c r="AD100" s="281"/>
      <c r="AE100" s="38"/>
      <c r="AF100" s="38"/>
      <c r="AG100" s="38"/>
      <c r="AN100" s="38"/>
      <c r="AO100" s="38"/>
      <c r="AP100" s="38"/>
      <c r="AQ100" s="38"/>
      <c r="AR100" s="38"/>
      <c r="AS100" s="38"/>
      <c r="AT100" s="317"/>
      <c r="AU100" s="41"/>
      <c r="AV100" s="304"/>
      <c r="AW100" s="420"/>
      <c r="AX100" s="421"/>
      <c r="AY100" s="402"/>
      <c r="AZ100" s="402"/>
      <c r="BA100" s="402"/>
      <c r="BB100" s="402"/>
      <c r="BC100" s="402"/>
      <c r="CF100" s="83"/>
      <c r="CG100" s="84"/>
      <c r="CH100" s="84"/>
      <c r="CI100" s="84"/>
      <c r="CJ100" s="84"/>
      <c r="CK100" s="84"/>
      <c r="CL100" s="290"/>
      <c r="CM100" s="84"/>
      <c r="CN100" s="291"/>
      <c r="CU100" s="83"/>
      <c r="CV100" s="84"/>
      <c r="CW100" s="84"/>
      <c r="CX100" s="84"/>
      <c r="CY100" s="84"/>
      <c r="CZ100" s="84"/>
      <c r="DA100" s="290"/>
      <c r="DB100" s="84"/>
      <c r="DC100" s="291"/>
    </row>
    <row r="101" customFormat="false" ht="15" hidden="false" customHeight="true" outlineLevel="0" collapsed="false">
      <c r="D101" s="297"/>
      <c r="E101" s="41"/>
      <c r="F101" s="41"/>
      <c r="G101" s="282"/>
      <c r="H101" s="245"/>
      <c r="I101" s="280"/>
      <c r="J101" s="280"/>
      <c r="K101" s="280"/>
      <c r="L101" s="298"/>
      <c r="M101" s="38"/>
      <c r="N101" s="38"/>
      <c r="O101" s="38"/>
      <c r="P101" s="38"/>
      <c r="Q101" s="38"/>
      <c r="R101" s="41"/>
      <c r="S101" s="41"/>
      <c r="T101" s="41"/>
      <c r="Z101" s="84"/>
      <c r="AB101" s="246"/>
      <c r="AC101" s="246"/>
      <c r="AD101" s="305"/>
      <c r="AN101" s="38"/>
      <c r="AO101" s="38"/>
      <c r="AP101" s="38"/>
      <c r="AQ101" s="38"/>
      <c r="AR101" s="38"/>
      <c r="AS101" s="38"/>
      <c r="AT101" s="317"/>
      <c r="AU101" s="41"/>
      <c r="AV101" s="304"/>
      <c r="AW101" s="304"/>
      <c r="AX101" s="421"/>
      <c r="AY101" s="402"/>
      <c r="AZ101" s="402"/>
      <c r="BA101" s="402"/>
      <c r="BB101" s="402"/>
      <c r="BC101" s="402"/>
      <c r="CF101" s="83"/>
      <c r="CG101" s="84"/>
      <c r="CH101" s="84"/>
      <c r="CI101" s="84"/>
      <c r="CJ101" s="84"/>
      <c r="CK101" s="84"/>
      <c r="CL101" s="290"/>
      <c r="CM101" s="84"/>
      <c r="CN101" s="291"/>
      <c r="CU101" s="83"/>
      <c r="CV101" s="84"/>
      <c r="CW101" s="84"/>
      <c r="CX101" s="84"/>
      <c r="CY101" s="84"/>
      <c r="CZ101" s="84"/>
      <c r="DA101" s="290"/>
      <c r="DB101" s="84"/>
      <c r="DC101" s="291"/>
    </row>
    <row r="102" customFormat="false" ht="15" hidden="false" customHeight="true" outlineLevel="0" collapsed="false">
      <c r="D102" s="297"/>
      <c r="E102" s="143"/>
      <c r="F102" s="143"/>
      <c r="H102" s="215"/>
      <c r="I102" s="166"/>
      <c r="L102" s="298"/>
      <c r="M102" s="38"/>
      <c r="N102" s="38"/>
      <c r="O102" s="38"/>
      <c r="P102" s="38"/>
      <c r="Q102" s="38"/>
      <c r="R102" s="422"/>
      <c r="S102" s="41"/>
      <c r="T102" s="41"/>
      <c r="AB102" s="246"/>
      <c r="AC102" s="246"/>
      <c r="AD102" s="305"/>
      <c r="AE102" s="38"/>
      <c r="AN102" s="38"/>
      <c r="AO102" s="38"/>
      <c r="AP102" s="38"/>
      <c r="AQ102" s="38"/>
      <c r="AR102" s="38"/>
      <c r="AS102" s="38"/>
      <c r="AT102" s="317"/>
      <c r="AU102" s="417"/>
      <c r="AV102" s="417"/>
      <c r="AW102" s="421"/>
      <c r="AX102" s="402"/>
      <c r="AY102" s="402"/>
      <c r="AZ102" s="402"/>
      <c r="BA102" s="402"/>
      <c r="BB102" s="402"/>
      <c r="BC102" s="38"/>
      <c r="CF102" s="83"/>
      <c r="CG102" s="84"/>
      <c r="CH102" s="84"/>
      <c r="CI102" s="84"/>
      <c r="CJ102" s="84"/>
      <c r="CK102" s="84"/>
      <c r="CL102" s="290"/>
      <c r="CM102" s="84"/>
      <c r="CN102" s="291"/>
      <c r="CU102" s="83"/>
      <c r="CV102" s="84"/>
      <c r="CW102" s="84"/>
      <c r="CX102" s="84"/>
      <c r="CY102" s="84"/>
      <c r="CZ102" s="84"/>
      <c r="DA102" s="290"/>
      <c r="DB102" s="84"/>
      <c r="DC102" s="291"/>
    </row>
    <row r="103" customFormat="false" ht="15" hidden="false" customHeight="true" outlineLevel="0" collapsed="false">
      <c r="D103" s="297"/>
      <c r="E103" s="70"/>
      <c r="F103" s="41"/>
      <c r="G103" s="307"/>
      <c r="H103" s="308"/>
      <c r="I103" s="245"/>
      <c r="L103" s="298"/>
      <c r="M103" s="38"/>
      <c r="N103" s="38"/>
      <c r="O103" s="38"/>
      <c r="P103" s="38"/>
      <c r="Q103" s="38"/>
      <c r="R103" s="422"/>
      <c r="S103" s="41"/>
      <c r="T103" s="41"/>
      <c r="AC103" s="213"/>
      <c r="AD103" s="214"/>
      <c r="AN103" s="38"/>
      <c r="AO103" s="38"/>
      <c r="AP103" s="38"/>
      <c r="AQ103" s="38"/>
      <c r="AR103" s="38"/>
      <c r="AS103" s="38"/>
      <c r="AV103" s="293"/>
      <c r="AW103" s="293"/>
      <c r="AX103" s="293"/>
      <c r="AY103" s="293"/>
      <c r="AZ103" s="293"/>
      <c r="BA103" s="293"/>
      <c r="BB103" s="38"/>
      <c r="BC103" s="38"/>
      <c r="CF103" s="83"/>
      <c r="CG103" s="84"/>
      <c r="CH103" s="84"/>
      <c r="CI103" s="84"/>
      <c r="CJ103" s="84"/>
      <c r="CK103" s="84"/>
      <c r="CL103" s="290"/>
      <c r="CM103" s="84"/>
      <c r="CN103" s="291"/>
      <c r="CU103" s="83"/>
      <c r="CV103" s="84"/>
      <c r="CW103" s="84"/>
      <c r="CX103" s="84"/>
      <c r="CY103" s="84"/>
      <c r="CZ103" s="84"/>
      <c r="DA103" s="290"/>
      <c r="DB103" s="84"/>
      <c r="DC103" s="291"/>
    </row>
    <row r="104" customFormat="false" ht="15" hidden="false" customHeight="true" outlineLevel="0" collapsed="false">
      <c r="D104" s="297"/>
      <c r="E104" s="70"/>
      <c r="F104" s="41"/>
      <c r="H104" s="215"/>
      <c r="I104" s="166"/>
      <c r="L104" s="298"/>
      <c r="M104" s="38"/>
      <c r="N104" s="38"/>
      <c r="O104" s="38"/>
      <c r="P104" s="38"/>
      <c r="Q104" s="38"/>
      <c r="R104" s="422"/>
      <c r="S104" s="41"/>
      <c r="T104" s="41"/>
      <c r="AC104" s="213"/>
      <c r="AD104" s="214"/>
      <c r="AN104" s="38"/>
      <c r="AO104" s="38"/>
      <c r="AP104" s="38"/>
      <c r="AQ104" s="38"/>
      <c r="AR104" s="38"/>
      <c r="AS104" s="38"/>
      <c r="AV104" s="293"/>
      <c r="AW104" s="293"/>
      <c r="AX104" s="293"/>
      <c r="AY104" s="293"/>
      <c r="AZ104" s="293"/>
      <c r="BA104" s="293"/>
      <c r="BB104" s="38"/>
      <c r="BC104" s="38"/>
      <c r="CF104" s="83"/>
      <c r="CG104" s="84"/>
      <c r="CH104" s="84"/>
      <c r="CI104" s="84"/>
      <c r="CJ104" s="84"/>
      <c r="CK104" s="84"/>
      <c r="CL104" s="290"/>
      <c r="CM104" s="84"/>
      <c r="CN104" s="291"/>
      <c r="CU104" s="83"/>
      <c r="CV104" s="84"/>
      <c r="CW104" s="84"/>
      <c r="CX104" s="84"/>
      <c r="CY104" s="84"/>
      <c r="CZ104" s="84"/>
      <c r="DA104" s="290"/>
      <c r="DB104" s="84"/>
      <c r="DC104" s="291"/>
    </row>
    <row r="105" customFormat="false" ht="15" hidden="false" customHeight="true" outlineLevel="0" collapsed="false">
      <c r="D105" s="297"/>
      <c r="E105" s="70"/>
      <c r="F105" s="41"/>
      <c r="H105" s="215"/>
      <c r="I105" s="166"/>
      <c r="L105" s="298"/>
      <c r="M105" s="38"/>
      <c r="N105" s="38"/>
      <c r="O105" s="38"/>
      <c r="P105" s="38"/>
      <c r="Q105" s="38"/>
      <c r="R105" s="422"/>
      <c r="S105" s="41"/>
      <c r="T105" s="41"/>
      <c r="AC105" s="213"/>
      <c r="AD105" s="214"/>
      <c r="AN105" s="38"/>
      <c r="AO105" s="38"/>
      <c r="AP105" s="38"/>
      <c r="AQ105" s="38"/>
      <c r="AR105" s="38"/>
      <c r="AS105" s="38"/>
      <c r="AT105" s="423"/>
      <c r="AU105" s="38"/>
      <c r="AV105" s="401"/>
      <c r="AW105" s="401"/>
      <c r="AX105" s="304"/>
      <c r="AY105" s="304"/>
      <c r="AZ105" s="304"/>
      <c r="BA105" s="401"/>
      <c r="BB105" s="38"/>
      <c r="BC105" s="38"/>
      <c r="CF105" s="83"/>
      <c r="CG105" s="84"/>
      <c r="CH105" s="84"/>
      <c r="CI105" s="84"/>
      <c r="CJ105" s="84"/>
      <c r="CK105" s="84"/>
      <c r="CL105" s="290"/>
      <c r="CM105" s="84"/>
      <c r="CN105" s="309"/>
    </row>
    <row r="106" customFormat="false" ht="15" hidden="false" customHeight="true" outlineLevel="0" collapsed="false">
      <c r="D106" s="297"/>
      <c r="E106" s="70"/>
      <c r="F106" s="41"/>
      <c r="H106" s="245"/>
      <c r="I106" s="245"/>
      <c r="L106" s="298"/>
      <c r="M106" s="38"/>
      <c r="N106" s="38"/>
      <c r="O106" s="38"/>
      <c r="P106" s="38"/>
      <c r="Q106" s="38"/>
      <c r="R106" s="422"/>
      <c r="S106" s="41"/>
      <c r="T106" s="41"/>
      <c r="AC106" s="213"/>
      <c r="AD106" s="214"/>
      <c r="AN106" s="38"/>
      <c r="AO106" s="38"/>
      <c r="AP106" s="38"/>
      <c r="AQ106" s="38"/>
      <c r="AR106" s="38"/>
      <c r="AS106" s="38"/>
      <c r="AT106" s="423"/>
      <c r="AU106" s="38"/>
      <c r="AV106" s="401"/>
      <c r="AW106" s="304"/>
      <c r="AX106" s="304"/>
      <c r="AY106" s="401"/>
      <c r="AZ106" s="401"/>
      <c r="BA106" s="304"/>
      <c r="BB106" s="38"/>
      <c r="BC106" s="38"/>
      <c r="CF106" s="83"/>
      <c r="CG106" s="84"/>
      <c r="CH106" s="84"/>
      <c r="CI106" s="84"/>
      <c r="CJ106" s="84"/>
      <c r="CK106" s="84"/>
      <c r="CL106" s="290"/>
      <c r="CM106" s="84"/>
      <c r="CN106" s="291"/>
    </row>
    <row r="107" customFormat="false" ht="15" hidden="false" customHeight="true" outlineLevel="0" collapsed="false">
      <c r="D107" s="297"/>
      <c r="E107" s="70"/>
      <c r="F107" s="41"/>
      <c r="H107" s="215"/>
      <c r="I107" s="166"/>
      <c r="L107" s="298"/>
      <c r="M107" s="38"/>
      <c r="N107" s="38"/>
      <c r="O107" s="38"/>
      <c r="P107" s="38"/>
      <c r="Q107" s="38"/>
      <c r="R107" s="422"/>
      <c r="S107" s="41"/>
      <c r="T107" s="41"/>
      <c r="AC107" s="213"/>
      <c r="AD107" s="214"/>
      <c r="AJ107" s="84"/>
      <c r="AN107" s="38"/>
      <c r="AO107" s="38"/>
      <c r="AP107" s="38"/>
      <c r="AQ107" s="38"/>
      <c r="AR107" s="38"/>
      <c r="AS107" s="38"/>
      <c r="AT107" s="423"/>
      <c r="AU107" s="38"/>
      <c r="AV107" s="401"/>
      <c r="AW107" s="401"/>
      <c r="AX107" s="304"/>
      <c r="AY107" s="304"/>
      <c r="AZ107" s="304"/>
      <c r="BA107" s="304"/>
      <c r="BB107" s="38"/>
      <c r="BC107" s="38"/>
      <c r="CF107" s="83"/>
      <c r="CG107" s="84"/>
      <c r="CH107" s="84"/>
      <c r="CI107" s="84"/>
      <c r="CJ107" s="84"/>
      <c r="CK107" s="84"/>
      <c r="CL107" s="290"/>
      <c r="CM107" s="84"/>
      <c r="CN107" s="291"/>
    </row>
    <row r="108" customFormat="false" ht="15" hidden="false" customHeight="true" outlineLevel="0" collapsed="false">
      <c r="D108" s="297"/>
      <c r="E108" s="70"/>
      <c r="F108" s="41"/>
      <c r="G108" s="285"/>
      <c r="H108" s="285"/>
      <c r="I108" s="166"/>
      <c r="L108" s="298"/>
      <c r="M108" s="38"/>
      <c r="N108" s="38"/>
      <c r="O108" s="38"/>
      <c r="P108" s="38"/>
      <c r="Q108" s="38"/>
      <c r="R108" s="422"/>
      <c r="S108" s="41"/>
      <c r="T108" s="41"/>
      <c r="AC108" s="213"/>
      <c r="AD108" s="214"/>
      <c r="AJ108" s="84"/>
      <c r="AN108" s="38"/>
      <c r="AO108" s="38"/>
      <c r="AP108" s="38"/>
      <c r="AQ108" s="38"/>
      <c r="AR108" s="38"/>
      <c r="AS108" s="38"/>
      <c r="AT108" s="423"/>
      <c r="AU108" s="38"/>
      <c r="AV108" s="304"/>
      <c r="AW108" s="304"/>
      <c r="AX108" s="304"/>
      <c r="AY108" s="304"/>
      <c r="AZ108" s="304"/>
      <c r="BA108" s="304"/>
      <c r="BB108" s="38"/>
      <c r="BC108" s="38"/>
      <c r="CF108" s="83"/>
      <c r="CG108" s="84"/>
      <c r="CH108" s="84"/>
      <c r="CI108" s="84"/>
      <c r="CJ108" s="84"/>
      <c r="CK108" s="84"/>
      <c r="CL108" s="290"/>
      <c r="CM108" s="84"/>
      <c r="CN108" s="291"/>
    </row>
    <row r="109" customFormat="false" ht="15" hidden="false" customHeight="true" outlineLevel="0" collapsed="false">
      <c r="D109" s="297"/>
      <c r="E109" s="70"/>
      <c r="F109" s="41"/>
      <c r="H109" s="215"/>
      <c r="I109" s="166"/>
      <c r="L109" s="298"/>
      <c r="M109" s="38"/>
      <c r="N109" s="38"/>
      <c r="O109" s="38"/>
      <c r="P109" s="38"/>
      <c r="Q109" s="38"/>
      <c r="R109" s="422"/>
      <c r="S109" s="417"/>
      <c r="T109" s="417"/>
      <c r="AB109" s="313"/>
      <c r="AC109" s="313"/>
      <c r="AD109" s="305"/>
      <c r="AN109" s="38"/>
      <c r="AO109" s="38"/>
      <c r="AP109" s="38"/>
      <c r="AQ109" s="38"/>
      <c r="AR109" s="38"/>
      <c r="AS109" s="38"/>
      <c r="AT109" s="423"/>
      <c r="AU109" s="38"/>
      <c r="AV109" s="304"/>
      <c r="AW109" s="304"/>
      <c r="AX109" s="304"/>
      <c r="AY109" s="304"/>
      <c r="AZ109" s="304"/>
      <c r="BA109" s="304"/>
      <c r="BB109" s="38"/>
      <c r="BC109" s="38"/>
      <c r="CF109" s="83"/>
      <c r="CG109" s="84"/>
      <c r="CH109" s="84"/>
      <c r="CI109" s="84"/>
      <c r="CJ109" s="84"/>
      <c r="CK109" s="84"/>
      <c r="CL109" s="290"/>
      <c r="CM109" s="84"/>
      <c r="CN109" s="291"/>
    </row>
    <row r="110" customFormat="false" ht="15" hidden="false" customHeight="true" outlineLevel="0" collapsed="false">
      <c r="D110" s="297"/>
      <c r="E110" s="314"/>
      <c r="F110" s="314"/>
      <c r="H110" s="245"/>
      <c r="I110" s="245"/>
      <c r="L110" s="298"/>
      <c r="M110" s="38"/>
      <c r="N110" s="38"/>
      <c r="O110" s="38"/>
      <c r="P110" s="38"/>
      <c r="Q110" s="38"/>
      <c r="R110" s="41"/>
      <c r="S110" s="41"/>
      <c r="T110" s="41"/>
      <c r="AB110" s="305"/>
      <c r="AC110" s="305"/>
      <c r="AN110" s="38"/>
      <c r="AO110" s="38"/>
      <c r="AP110" s="38"/>
      <c r="AQ110" s="38"/>
      <c r="AR110" s="38"/>
      <c r="AS110" s="38"/>
      <c r="AT110" s="423"/>
      <c r="AU110" s="38"/>
      <c r="AV110" s="304"/>
      <c r="AW110" s="304"/>
      <c r="AX110" s="304"/>
      <c r="AY110" s="304"/>
      <c r="AZ110" s="304"/>
      <c r="BA110" s="304"/>
      <c r="BB110" s="38"/>
      <c r="BC110" s="38"/>
      <c r="CF110" s="83"/>
      <c r="CG110" s="84"/>
      <c r="CH110" s="84"/>
      <c r="CI110" s="84"/>
      <c r="CJ110" s="84"/>
      <c r="CK110" s="84"/>
      <c r="CL110" s="290"/>
      <c r="CM110" s="84"/>
      <c r="CN110" s="291"/>
    </row>
    <row r="111" customFormat="false" ht="15" hidden="false" customHeight="true" outlineLevel="0" collapsed="false">
      <c r="D111" s="41"/>
      <c r="E111" s="41"/>
      <c r="F111" s="41"/>
      <c r="L111" s="298"/>
      <c r="M111" s="38"/>
      <c r="N111" s="38"/>
      <c r="O111" s="38"/>
      <c r="P111" s="38"/>
      <c r="Q111" s="38"/>
      <c r="R111" s="317"/>
      <c r="S111" s="41"/>
      <c r="T111" s="41"/>
      <c r="AN111" s="38"/>
      <c r="AO111" s="38"/>
      <c r="AP111" s="38"/>
      <c r="AQ111" s="38"/>
      <c r="AR111" s="38"/>
      <c r="AS111" s="38"/>
      <c r="AT111" s="423"/>
      <c r="AU111" s="38"/>
      <c r="AV111" s="401"/>
      <c r="AW111" s="401"/>
      <c r="AX111" s="304"/>
      <c r="AY111" s="304"/>
      <c r="AZ111" s="304"/>
      <c r="BA111" s="304"/>
      <c r="BB111" s="38"/>
      <c r="BC111" s="38"/>
      <c r="CF111" s="83"/>
      <c r="CG111" s="84"/>
      <c r="CH111" s="84"/>
      <c r="CI111" s="84"/>
      <c r="CJ111" s="84"/>
      <c r="CK111" s="84"/>
      <c r="CL111" s="290"/>
      <c r="CM111" s="84"/>
      <c r="CN111" s="291"/>
    </row>
    <row r="112" customFormat="false" ht="15" hidden="false" customHeight="true" outlineLevel="0" collapsed="false">
      <c r="D112" s="250"/>
      <c r="E112" s="143"/>
      <c r="F112" s="143"/>
      <c r="L112" s="298"/>
      <c r="M112" s="38"/>
      <c r="N112" s="38"/>
      <c r="O112" s="38"/>
      <c r="P112" s="38"/>
      <c r="Q112" s="38"/>
      <c r="R112" s="317"/>
      <c r="S112" s="41"/>
      <c r="T112" s="41"/>
      <c r="AN112" s="38"/>
      <c r="AO112" s="38"/>
      <c r="AP112" s="38"/>
      <c r="AQ112" s="38"/>
      <c r="AR112" s="38"/>
      <c r="AS112" s="38"/>
      <c r="AT112" s="423"/>
      <c r="AU112" s="424"/>
      <c r="AV112" s="425"/>
      <c r="AW112" s="304"/>
      <c r="AX112" s="304"/>
      <c r="AY112" s="304"/>
      <c r="AZ112" s="304"/>
      <c r="BA112" s="304"/>
      <c r="BB112" s="38"/>
      <c r="BC112" s="38"/>
      <c r="CF112" s="83"/>
      <c r="CG112" s="84"/>
      <c r="CH112" s="84"/>
      <c r="CI112" s="84"/>
      <c r="CJ112" s="84"/>
      <c r="CK112" s="84"/>
      <c r="CL112" s="290"/>
      <c r="CM112" s="84"/>
      <c r="CN112" s="291"/>
    </row>
    <row r="113" customFormat="false" ht="15" hidden="false" customHeight="true" outlineLevel="0" collapsed="false">
      <c r="D113" s="250"/>
      <c r="E113" s="70"/>
      <c r="F113" s="143"/>
      <c r="L113" s="298"/>
      <c r="M113" s="38"/>
      <c r="N113" s="38"/>
      <c r="O113" s="38"/>
      <c r="P113" s="38"/>
      <c r="Q113" s="38"/>
      <c r="R113" s="317"/>
      <c r="S113" s="41"/>
      <c r="T113" s="41"/>
      <c r="AN113" s="38"/>
      <c r="AO113" s="38"/>
      <c r="AP113" s="38"/>
      <c r="AQ113" s="38"/>
      <c r="AR113" s="38"/>
      <c r="AS113" s="38"/>
      <c r="AT113" s="38"/>
      <c r="AU113" s="38"/>
      <c r="AV113" s="304"/>
      <c r="AW113" s="304"/>
      <c r="AX113" s="304"/>
      <c r="AY113" s="304"/>
      <c r="AZ113" s="304"/>
      <c r="BA113" s="304"/>
      <c r="BB113" s="38"/>
      <c r="BC113" s="38"/>
      <c r="CF113" s="83"/>
      <c r="CG113" s="84"/>
      <c r="CH113" s="84"/>
      <c r="CI113" s="84"/>
      <c r="CJ113" s="84"/>
      <c r="CK113" s="84"/>
      <c r="CL113" s="290"/>
      <c r="CM113" s="84"/>
      <c r="CN113" s="291"/>
    </row>
    <row r="114" customFormat="false" ht="15" hidden="false" customHeight="true" outlineLevel="0" collapsed="false">
      <c r="D114" s="250"/>
      <c r="E114" s="70"/>
      <c r="F114" s="143"/>
      <c r="L114" s="298"/>
      <c r="M114" s="38"/>
      <c r="N114" s="38"/>
      <c r="O114" s="38"/>
      <c r="P114" s="38"/>
      <c r="Q114" s="38"/>
      <c r="R114" s="317"/>
      <c r="S114" s="417"/>
      <c r="T114" s="417"/>
      <c r="AN114" s="38"/>
      <c r="AO114" s="38"/>
      <c r="AP114" s="38"/>
      <c r="AQ114" s="38"/>
      <c r="AR114" s="38"/>
      <c r="AS114" s="38"/>
      <c r="AT114" s="317"/>
      <c r="AU114" s="41"/>
      <c r="AV114" s="401"/>
      <c r="AW114" s="304"/>
      <c r="AX114" s="304"/>
      <c r="AY114" s="304"/>
      <c r="AZ114" s="304"/>
      <c r="BA114" s="304"/>
      <c r="BB114" s="41"/>
      <c r="BC114" s="41"/>
    </row>
    <row r="115" customFormat="false" ht="15" hidden="false" customHeight="true" outlineLevel="0" collapsed="false">
      <c r="D115" s="250"/>
      <c r="E115" s="70"/>
      <c r="F115" s="143"/>
      <c r="L115" s="298"/>
      <c r="M115" s="38"/>
      <c r="N115" s="38"/>
      <c r="O115" s="41"/>
      <c r="P115" s="41"/>
      <c r="Q115" s="41"/>
      <c r="R115" s="38"/>
      <c r="S115" s="38"/>
      <c r="T115" s="38"/>
      <c r="AN115" s="38"/>
      <c r="AO115" s="38"/>
      <c r="AP115" s="38"/>
      <c r="AQ115" s="38"/>
      <c r="AR115" s="38"/>
      <c r="AS115" s="38"/>
      <c r="AT115" s="317"/>
      <c r="AU115" s="41"/>
      <c r="AV115" s="304"/>
      <c r="AW115" s="304"/>
      <c r="AX115" s="304"/>
      <c r="AY115" s="407"/>
      <c r="AZ115" s="407"/>
      <c r="BA115" s="407"/>
      <c r="BB115" s="306"/>
      <c r="BC115" s="41"/>
    </row>
    <row r="116" customFormat="false" ht="15" hidden="false" customHeight="true" outlineLevel="0" collapsed="false">
      <c r="D116" s="250"/>
      <c r="E116" s="70"/>
      <c r="F116" s="143"/>
      <c r="L116" s="298"/>
      <c r="M116" s="38"/>
      <c r="N116" s="38"/>
      <c r="O116" s="41"/>
      <c r="P116" s="41"/>
      <c r="Q116" s="41"/>
      <c r="R116" s="41"/>
      <c r="S116" s="41"/>
      <c r="T116" s="41"/>
      <c r="AN116" s="38"/>
      <c r="AO116" s="38"/>
      <c r="AP116" s="38"/>
      <c r="AQ116" s="38"/>
      <c r="AR116" s="38"/>
      <c r="AS116" s="38"/>
      <c r="AT116" s="317"/>
      <c r="AU116" s="41"/>
      <c r="AV116" s="304"/>
      <c r="AW116" s="304"/>
      <c r="AX116" s="401"/>
      <c r="AY116" s="304"/>
      <c r="AZ116" s="304"/>
      <c r="BA116" s="304"/>
      <c r="BB116" s="41"/>
      <c r="BC116" s="41"/>
    </row>
    <row r="117" customFormat="false" ht="15" hidden="false" customHeight="true" outlineLevel="0" collapsed="false">
      <c r="D117" s="250"/>
      <c r="E117" s="70"/>
      <c r="F117" s="143"/>
      <c r="L117" s="298"/>
      <c r="M117" s="38"/>
      <c r="N117" s="38"/>
      <c r="O117" s="317"/>
      <c r="P117" s="41"/>
      <c r="Q117" s="41"/>
      <c r="R117" s="422"/>
      <c r="S117" s="41"/>
      <c r="T117" s="41"/>
      <c r="AN117" s="38"/>
      <c r="AO117" s="38"/>
      <c r="AP117" s="38"/>
      <c r="AQ117" s="38"/>
      <c r="AR117" s="38"/>
      <c r="AS117" s="38"/>
      <c r="AT117" s="317"/>
      <c r="AU117" s="417"/>
      <c r="AV117" s="425"/>
      <c r="AW117" s="304"/>
      <c r="AX117" s="304"/>
      <c r="AY117" s="304"/>
      <c r="AZ117" s="304"/>
      <c r="BA117" s="304"/>
      <c r="BB117" s="41"/>
      <c r="BC117" s="38"/>
    </row>
    <row r="118" customFormat="false" ht="15" hidden="false" customHeight="true" outlineLevel="0" collapsed="false">
      <c r="D118" s="250"/>
      <c r="E118" s="41"/>
      <c r="F118" s="41"/>
      <c r="L118" s="298"/>
      <c r="M118" s="38"/>
      <c r="N118" s="38"/>
      <c r="O118" s="317"/>
      <c r="P118" s="41"/>
      <c r="Q118" s="41"/>
      <c r="R118" s="422"/>
      <c r="S118" s="417"/>
      <c r="T118" s="417"/>
      <c r="AN118" s="38"/>
      <c r="AO118" s="38"/>
      <c r="AP118" s="38"/>
      <c r="AQ118" s="38"/>
      <c r="AR118" s="38"/>
      <c r="AS118" s="38"/>
      <c r="AT118" s="38"/>
      <c r="AU118" s="38"/>
      <c r="AV118" s="304"/>
      <c r="AW118" s="304"/>
      <c r="AX118" s="304"/>
      <c r="AY118" s="304"/>
      <c r="AZ118" s="304"/>
      <c r="BA118" s="304"/>
      <c r="BB118" s="38"/>
      <c r="BC118" s="38"/>
    </row>
    <row r="119" customFormat="false" ht="15" hidden="false" customHeight="true" outlineLevel="0" collapsed="false">
      <c r="D119" s="250"/>
      <c r="E119" s="70"/>
      <c r="F119" s="143"/>
      <c r="L119" s="298"/>
      <c r="M119" s="38"/>
      <c r="N119" s="38"/>
      <c r="O119" s="41"/>
      <c r="P119" s="41"/>
      <c r="Q119" s="41"/>
      <c r="R119" s="41"/>
      <c r="S119" s="41"/>
      <c r="T119" s="41"/>
      <c r="AN119" s="38"/>
      <c r="AO119" s="38"/>
      <c r="AP119" s="38"/>
      <c r="AQ119" s="38"/>
      <c r="AR119" s="38"/>
      <c r="AS119" s="38"/>
      <c r="AT119" s="38"/>
      <c r="AU119" s="38"/>
      <c r="AV119" s="304"/>
      <c r="AW119" s="304"/>
      <c r="AX119" s="304"/>
      <c r="AY119" s="304"/>
      <c r="AZ119" s="304"/>
      <c r="BA119" s="304"/>
      <c r="BB119" s="38"/>
      <c r="BC119" s="38"/>
    </row>
    <row r="120" customFormat="false" ht="15" hidden="false" customHeight="true" outlineLevel="0" collapsed="false">
      <c r="D120" s="250"/>
      <c r="E120" s="70"/>
      <c r="F120" s="143"/>
      <c r="L120" s="298"/>
      <c r="M120" s="38"/>
      <c r="N120" s="38"/>
      <c r="O120" s="41"/>
      <c r="P120" s="41"/>
      <c r="Q120" s="41"/>
      <c r="R120" s="41"/>
      <c r="S120" s="41"/>
      <c r="T120" s="41"/>
      <c r="AN120" s="38"/>
      <c r="AO120" s="38"/>
      <c r="AP120" s="38"/>
      <c r="AQ120" s="38"/>
      <c r="AR120" s="38"/>
      <c r="AS120" s="38"/>
      <c r="AT120" s="422"/>
      <c r="AU120" s="41"/>
      <c r="AV120" s="304"/>
      <c r="AW120" s="304"/>
      <c r="AX120" s="304"/>
      <c r="AY120" s="304"/>
      <c r="AZ120" s="304"/>
      <c r="BA120" s="304"/>
      <c r="BB120" s="41"/>
      <c r="BC120" s="41"/>
    </row>
    <row r="121" customFormat="false" ht="15" hidden="false" customHeight="true" outlineLevel="0" collapsed="false">
      <c r="D121" s="250"/>
      <c r="E121" s="70"/>
      <c r="F121" s="41"/>
      <c r="L121" s="298"/>
      <c r="M121" s="38"/>
      <c r="N121" s="38"/>
      <c r="O121" s="41"/>
      <c r="P121" s="41"/>
      <c r="Q121" s="41"/>
      <c r="R121" s="281"/>
      <c r="S121" s="281"/>
      <c r="T121" s="281"/>
      <c r="AN121" s="38"/>
      <c r="AO121" s="38"/>
      <c r="AP121" s="38"/>
      <c r="AQ121" s="38"/>
      <c r="AR121" s="38"/>
      <c r="AS121" s="38"/>
      <c r="AT121" s="422"/>
      <c r="AU121" s="417"/>
      <c r="AV121" s="425"/>
      <c r="AW121" s="304"/>
      <c r="AX121" s="304"/>
      <c r="AY121" s="304"/>
      <c r="AZ121" s="304"/>
      <c r="BA121" s="304"/>
      <c r="BB121" s="41"/>
      <c r="BC121" s="38"/>
    </row>
    <row r="122" customFormat="false" ht="15" hidden="false" customHeight="true" outlineLevel="0" collapsed="false">
      <c r="D122" s="250"/>
      <c r="E122" s="314"/>
      <c r="F122" s="314"/>
      <c r="K122" s="426" t="s">
        <v>461</v>
      </c>
      <c r="L122" s="0"/>
      <c r="M122" s="0"/>
      <c r="AN122" s="38"/>
      <c r="AO122" s="38"/>
      <c r="AP122" s="38"/>
      <c r="AQ122" s="38"/>
      <c r="AR122" s="38"/>
      <c r="AS122" s="38"/>
      <c r="AT122" s="41"/>
      <c r="AU122" s="41"/>
      <c r="AV122" s="41"/>
      <c r="AW122" s="41"/>
      <c r="AX122" s="41"/>
      <c r="AY122" s="41"/>
      <c r="AZ122" s="41"/>
      <c r="BA122" s="41"/>
      <c r="BB122" s="41"/>
      <c r="BC122" s="38"/>
    </row>
    <row r="123" customFormat="false" ht="15" hidden="false" customHeight="true" outlineLevel="0" collapsed="false">
      <c r="D123" s="41"/>
      <c r="E123" s="41"/>
      <c r="F123" s="41"/>
      <c r="K123" s="427"/>
      <c r="L123" s="0"/>
      <c r="M123" s="0"/>
      <c r="AN123" s="38"/>
      <c r="AO123" s="38"/>
      <c r="AP123" s="38"/>
      <c r="AQ123" s="38"/>
      <c r="AR123" s="38"/>
      <c r="AS123" s="38"/>
      <c r="AT123" s="38"/>
      <c r="AU123" s="38"/>
      <c r="AV123" s="38"/>
      <c r="AW123" s="38"/>
      <c r="AX123" s="38"/>
      <c r="AY123" s="38"/>
      <c r="AZ123" s="38"/>
      <c r="BA123" s="38"/>
      <c r="BB123" s="38"/>
      <c r="BC123" s="38"/>
    </row>
    <row r="124" customFormat="false" ht="15" hidden="false" customHeight="true" outlineLevel="0" collapsed="false">
      <c r="D124" s="250"/>
      <c r="E124" s="143"/>
      <c r="F124" s="143"/>
      <c r="K124" s="0"/>
      <c r="L124" s="0"/>
      <c r="M124" s="0"/>
      <c r="AN124" s="38"/>
      <c r="AO124" s="38"/>
      <c r="AP124" s="38"/>
      <c r="AQ124" s="38"/>
      <c r="AR124" s="38"/>
      <c r="AS124" s="38"/>
      <c r="AT124" s="38"/>
      <c r="AU124" s="281"/>
      <c r="AV124" s="281"/>
      <c r="AW124" s="281"/>
      <c r="AX124" s="38"/>
      <c r="AY124" s="38"/>
      <c r="AZ124" s="38"/>
      <c r="BA124" s="38"/>
      <c r="BB124" s="38"/>
      <c r="BC124" s="38"/>
    </row>
    <row r="125" customFormat="false" ht="15" hidden="false" customHeight="true" outlineLevel="0" collapsed="false">
      <c r="D125" s="250"/>
      <c r="E125" s="143"/>
      <c r="F125" s="143"/>
      <c r="K125" s="0"/>
      <c r="L125" s="0"/>
      <c r="M125" s="0"/>
      <c r="AP125" s="318"/>
      <c r="AQ125" s="38"/>
      <c r="AR125" s="214"/>
      <c r="AS125" s="1"/>
      <c r="AT125" s="1"/>
      <c r="AX125" s="1"/>
    </row>
    <row r="126" customFormat="false" ht="15" hidden="false" customHeight="true" outlineLevel="0" collapsed="false">
      <c r="D126" s="250"/>
      <c r="E126" s="41"/>
      <c r="F126" s="41"/>
      <c r="K126" s="0"/>
      <c r="L126" s="0"/>
      <c r="M126" s="0"/>
      <c r="AP126" s="215"/>
      <c r="AQ126" s="38"/>
      <c r="AR126" s="214"/>
      <c r="AS126" s="1"/>
      <c r="AT126" s="1"/>
      <c r="AX126" s="1"/>
    </row>
    <row r="127" customFormat="false" ht="15" hidden="false" customHeight="true" outlineLevel="0" collapsed="false">
      <c r="D127" s="250"/>
      <c r="E127" s="143"/>
      <c r="F127" s="143"/>
      <c r="K127" s="0"/>
      <c r="L127" s="0"/>
      <c r="M127" s="0"/>
      <c r="AP127" s="313"/>
      <c r="AQ127" s="313"/>
      <c r="AR127" s="305"/>
      <c r="AS127" s="1"/>
      <c r="AT127" s="1"/>
      <c r="AX127" s="1"/>
    </row>
    <row r="128" customFormat="false" ht="15" hidden="false" customHeight="true" outlineLevel="0" collapsed="false">
      <c r="D128" s="250"/>
      <c r="E128" s="314"/>
      <c r="F128" s="314"/>
      <c r="K128" s="0"/>
      <c r="L128" s="0"/>
      <c r="M128" s="0"/>
      <c r="AP128" s="305"/>
      <c r="AQ128" s="305"/>
      <c r="AR128" s="194"/>
      <c r="AS128" s="194"/>
      <c r="AT128" s="1"/>
      <c r="AX128" s="1"/>
    </row>
    <row r="129" customFormat="false" ht="15" hidden="false" customHeight="true" outlineLevel="0" collapsed="false">
      <c r="D129" s="41"/>
      <c r="E129" s="41"/>
      <c r="F129" s="41"/>
      <c r="K129" s="0"/>
      <c r="L129" s="0"/>
      <c r="M129" s="0"/>
      <c r="AT129" s="1"/>
      <c r="AX129" s="1"/>
    </row>
    <row r="130" customFormat="false" ht="15" hidden="false" customHeight="true" outlineLevel="0" collapsed="false">
      <c r="D130" s="250"/>
      <c r="E130" s="143"/>
      <c r="F130" s="143"/>
      <c r="K130" s="0"/>
      <c r="L130" s="0"/>
      <c r="M130" s="0"/>
      <c r="AP130" s="246"/>
      <c r="AQ130" s="246"/>
      <c r="AR130" s="305"/>
      <c r="AT130" s="1"/>
      <c r="AX130" s="1"/>
    </row>
    <row r="131" customFormat="false" ht="15" hidden="false" customHeight="true" outlineLevel="0" collapsed="false">
      <c r="D131" s="250"/>
      <c r="E131" s="314"/>
      <c r="F131" s="314"/>
      <c r="K131" s="0"/>
      <c r="L131" s="0"/>
      <c r="M131" s="0"/>
      <c r="AP131" s="246"/>
      <c r="AQ131" s="246"/>
      <c r="AR131" s="305"/>
      <c r="AS131" s="38"/>
      <c r="AT131" s="1"/>
      <c r="AX131" s="1"/>
    </row>
    <row r="132" customFormat="false" ht="15" hidden="false" customHeight="true" outlineLevel="0" collapsed="false">
      <c r="D132" s="143"/>
      <c r="E132" s="143"/>
      <c r="F132" s="143"/>
      <c r="K132" s="0"/>
      <c r="L132" s="0"/>
      <c r="M132" s="0"/>
      <c r="AP132" s="1"/>
      <c r="AQ132" s="213"/>
      <c r="AR132" s="214"/>
      <c r="AS132" s="1"/>
      <c r="AT132" s="1"/>
      <c r="AX132" s="1"/>
    </row>
    <row r="133" customFormat="false" ht="15" hidden="false" customHeight="true" outlineLevel="0" collapsed="false">
      <c r="D133" s="223"/>
      <c r="E133" s="223"/>
      <c r="F133" s="223"/>
      <c r="K133" s="0"/>
      <c r="L133" s="0"/>
      <c r="M133" s="0"/>
      <c r="AP133" s="1"/>
      <c r="AQ133" s="213"/>
      <c r="AR133" s="214"/>
      <c r="AS133" s="1"/>
      <c r="AT133" s="1"/>
      <c r="AX133" s="1"/>
    </row>
    <row r="134" customFormat="false" ht="15" hidden="false" customHeight="true" outlineLevel="0" collapsed="false">
      <c r="K134" s="0"/>
      <c r="L134" s="0"/>
      <c r="M134" s="0"/>
      <c r="AP134" s="1"/>
      <c r="AQ134" s="213"/>
      <c r="AR134" s="214"/>
      <c r="AS134" s="1"/>
      <c r="AT134" s="1"/>
      <c r="AX134" s="1"/>
    </row>
    <row r="135" customFormat="false" ht="15" hidden="false" customHeight="true" outlineLevel="0" collapsed="false">
      <c r="K135" s="0"/>
      <c r="L135" s="0"/>
      <c r="M135" s="0"/>
      <c r="AP135" s="1"/>
      <c r="AQ135" s="213"/>
      <c r="AR135" s="214"/>
      <c r="AS135" s="1"/>
      <c r="AT135" s="1"/>
      <c r="AX135" s="1"/>
    </row>
    <row r="136" customFormat="false" ht="15" hidden="false" customHeight="true" outlineLevel="0" collapsed="false">
      <c r="K136" s="0"/>
      <c r="L136" s="0"/>
      <c r="M136" s="0"/>
      <c r="AP136" s="1"/>
      <c r="AQ136" s="213"/>
      <c r="AR136" s="214"/>
      <c r="AS136" s="1"/>
      <c r="AT136" s="1"/>
      <c r="AX136" s="84"/>
    </row>
    <row r="137" customFormat="false" ht="15" hidden="false" customHeight="true" outlineLevel="0" collapsed="false">
      <c r="K137" s="0"/>
      <c r="L137" s="0"/>
      <c r="M137" s="0"/>
      <c r="AP137" s="1"/>
      <c r="AQ137" s="213"/>
      <c r="AR137" s="214"/>
      <c r="AS137" s="1"/>
      <c r="AT137" s="1"/>
      <c r="AX137" s="84"/>
    </row>
    <row r="138" customFormat="false" ht="15" hidden="false" customHeight="true" outlineLevel="0" collapsed="false">
      <c r="K138" s="0"/>
      <c r="L138" s="0"/>
      <c r="M138" s="0"/>
      <c r="AP138" s="313"/>
      <c r="AQ138" s="313"/>
      <c r="AR138" s="305"/>
      <c r="AS138" s="1"/>
      <c r="AT138" s="1"/>
      <c r="AX138" s="1"/>
    </row>
    <row r="139" customFormat="false" ht="15" hidden="false" customHeight="true" outlineLevel="0" collapsed="false">
      <c r="K139" s="0"/>
      <c r="L139" s="0"/>
      <c r="M139" s="0"/>
    </row>
    <row r="158" customFormat="false" ht="15" hidden="false" customHeight="true" outlineLevel="0" collapsed="false">
      <c r="CV158" s="69"/>
      <c r="CW158" s="70"/>
      <c r="CX158" s="70"/>
      <c r="CY158" s="70"/>
      <c r="CZ158" s="70"/>
      <c r="DA158" s="70"/>
      <c r="DB158" s="319"/>
      <c r="DC158" s="70"/>
      <c r="DD158" s="41"/>
    </row>
    <row r="159" customFormat="false" ht="15" hidden="false" customHeight="true" outlineLevel="0" collapsed="false">
      <c r="CV159" s="69"/>
      <c r="CW159" s="70"/>
      <c r="CX159" s="70"/>
      <c r="CY159" s="70"/>
      <c r="CZ159" s="70"/>
      <c r="DA159" s="70"/>
      <c r="DB159" s="319"/>
      <c r="DC159" s="70"/>
      <c r="DD159" s="41"/>
    </row>
    <row r="160" customFormat="false" ht="15" hidden="false" customHeight="true" outlineLevel="0" collapsed="false">
      <c r="CV160" s="69"/>
      <c r="CW160" s="70"/>
      <c r="CX160" s="70"/>
      <c r="CY160" s="70"/>
      <c r="CZ160" s="70"/>
      <c r="DA160" s="70"/>
      <c r="DB160" s="319"/>
      <c r="DC160" s="70"/>
      <c r="DD160" s="41"/>
    </row>
    <row r="161" customFormat="false" ht="15" hidden="false" customHeight="true" outlineLevel="0" collapsed="false">
      <c r="CV161" s="69"/>
      <c r="CW161" s="70"/>
      <c r="CX161" s="70"/>
      <c r="CY161" s="70"/>
      <c r="CZ161" s="70"/>
      <c r="DA161" s="70"/>
      <c r="DB161" s="319"/>
      <c r="DC161" s="70"/>
      <c r="DD161" s="41"/>
    </row>
    <row r="162" customFormat="false" ht="15" hidden="false" customHeight="true" outlineLevel="0" collapsed="false">
      <c r="CV162" s="69"/>
      <c r="CW162" s="70"/>
      <c r="CX162" s="70"/>
      <c r="CY162" s="70"/>
      <c r="CZ162" s="70"/>
      <c r="DA162" s="70"/>
      <c r="DB162" s="319"/>
      <c r="DC162" s="70"/>
      <c r="DD162" s="41"/>
    </row>
    <row r="163" customFormat="false" ht="15" hidden="false" customHeight="true" outlineLevel="0" collapsed="false">
      <c r="CV163" s="69"/>
      <c r="CW163" s="70"/>
      <c r="CX163" s="70"/>
      <c r="CY163" s="70"/>
      <c r="CZ163" s="70"/>
      <c r="DA163" s="70"/>
      <c r="DB163" s="319"/>
      <c r="DC163" s="70"/>
      <c r="DD163" s="41"/>
    </row>
    <row r="164" customFormat="false" ht="15" hidden="false" customHeight="true" outlineLevel="0" collapsed="false">
      <c r="CV164" s="69"/>
      <c r="CW164" s="70"/>
      <c r="CX164" s="70"/>
      <c r="CY164" s="70"/>
      <c r="CZ164" s="70"/>
      <c r="DA164" s="70"/>
      <c r="DB164" s="319"/>
      <c r="DC164" s="70"/>
      <c r="DD164" s="41"/>
    </row>
    <row r="165" customFormat="false" ht="15" hidden="false" customHeight="true" outlineLevel="0" collapsed="false">
      <c r="CV165" s="69"/>
      <c r="CW165" s="70"/>
      <c r="CX165" s="70"/>
      <c r="CY165" s="70"/>
      <c r="CZ165" s="70"/>
      <c r="DA165" s="70"/>
      <c r="DB165" s="319"/>
      <c r="DC165" s="70"/>
      <c r="DD165" s="41"/>
    </row>
    <row r="166" customFormat="false" ht="15" hidden="false" customHeight="true" outlineLevel="0" collapsed="false">
      <c r="CV166" s="69"/>
      <c r="CW166" s="70"/>
      <c r="CX166" s="70"/>
      <c r="CY166" s="70"/>
      <c r="CZ166" s="70"/>
      <c r="DA166" s="70"/>
      <c r="DB166" s="319"/>
      <c r="DC166" s="70"/>
      <c r="DD166" s="41"/>
    </row>
    <row r="167" customFormat="false" ht="15" hidden="false" customHeight="true" outlineLevel="0" collapsed="false">
      <c r="CV167" s="69"/>
      <c r="CW167" s="70"/>
      <c r="CX167" s="70"/>
      <c r="CY167" s="70"/>
      <c r="CZ167" s="70"/>
      <c r="DA167" s="70"/>
      <c r="DB167" s="319"/>
      <c r="DC167" s="70"/>
      <c r="DD167" s="41"/>
    </row>
    <row r="168" customFormat="false" ht="15" hidden="false" customHeight="true" outlineLevel="0" collapsed="false">
      <c r="CV168" s="69"/>
      <c r="CW168" s="70"/>
      <c r="CX168" s="70"/>
      <c r="CY168" s="70"/>
      <c r="CZ168" s="70"/>
      <c r="DA168" s="70"/>
      <c r="DB168" s="319"/>
      <c r="DC168" s="70"/>
      <c r="DD168" s="41"/>
    </row>
    <row r="169" customFormat="false" ht="15" hidden="false" customHeight="true" outlineLevel="0" collapsed="false">
      <c r="CV169" s="69"/>
      <c r="CW169" s="70"/>
      <c r="CX169" s="70"/>
      <c r="CY169" s="70"/>
      <c r="CZ169" s="70"/>
      <c r="DA169" s="70"/>
      <c r="DB169" s="319"/>
      <c r="DC169" s="70"/>
      <c r="DD169" s="41"/>
    </row>
    <row r="170" customFormat="false" ht="15" hidden="false" customHeight="true" outlineLevel="0" collapsed="false">
      <c r="CV170" s="69"/>
      <c r="CW170" s="70"/>
      <c r="CX170" s="70"/>
      <c r="CY170" s="70"/>
      <c r="CZ170" s="70"/>
      <c r="DA170" s="70"/>
      <c r="DB170" s="319"/>
      <c r="DC170" s="70"/>
      <c r="DD170" s="41"/>
    </row>
    <row r="171" customFormat="false" ht="15" hidden="false" customHeight="true" outlineLevel="0" collapsed="false">
      <c r="CV171" s="69"/>
      <c r="CW171" s="70"/>
      <c r="CX171" s="70"/>
      <c r="CY171" s="70"/>
      <c r="CZ171" s="70"/>
      <c r="DA171" s="70"/>
      <c r="DB171" s="319"/>
      <c r="DC171" s="70"/>
      <c r="DD171" s="41"/>
    </row>
    <row r="172" customFormat="false" ht="15" hidden="false" customHeight="true" outlineLevel="0" collapsed="false">
      <c r="CV172" s="69"/>
      <c r="CW172" s="70"/>
      <c r="CX172" s="70"/>
      <c r="CY172" s="70"/>
      <c r="CZ172" s="70"/>
      <c r="DA172" s="70"/>
      <c r="DB172" s="319"/>
      <c r="DC172" s="70"/>
      <c r="DD172" s="41"/>
    </row>
    <row r="173" customFormat="false" ht="15" hidden="false" customHeight="true" outlineLevel="0" collapsed="false">
      <c r="CV173" s="69"/>
      <c r="CW173" s="70"/>
      <c r="CX173" s="70"/>
      <c r="CY173" s="70"/>
      <c r="CZ173" s="70"/>
      <c r="DA173" s="70"/>
      <c r="DB173" s="319"/>
      <c r="DC173" s="70"/>
      <c r="DD173" s="41"/>
    </row>
    <row r="174" customFormat="false" ht="15" hidden="false" customHeight="true" outlineLevel="0" collapsed="false">
      <c r="CV174" s="69"/>
      <c r="CW174" s="70"/>
      <c r="CX174" s="70"/>
      <c r="CY174" s="70"/>
      <c r="CZ174" s="70"/>
      <c r="DA174" s="70"/>
      <c r="DB174" s="319"/>
      <c r="DC174" s="70"/>
      <c r="DD174" s="41"/>
    </row>
    <row r="175" customFormat="false" ht="15" hidden="false" customHeight="true" outlineLevel="0" collapsed="false">
      <c r="CV175" s="69"/>
      <c r="CW175" s="70"/>
      <c r="CX175" s="70"/>
      <c r="CY175" s="70"/>
      <c r="CZ175" s="70"/>
      <c r="DA175" s="70"/>
      <c r="DB175" s="319"/>
      <c r="DC175" s="320"/>
      <c r="DD175" s="41"/>
    </row>
    <row r="176" customFormat="false" ht="15" hidden="false" customHeight="true" outlineLevel="0" collapsed="false">
      <c r="CV176" s="69"/>
      <c r="CW176" s="70"/>
      <c r="CX176" s="70"/>
      <c r="CY176" s="70"/>
      <c r="CZ176" s="70"/>
      <c r="DA176" s="70"/>
      <c r="DB176" s="319"/>
      <c r="DC176" s="320"/>
      <c r="DD176" s="41"/>
    </row>
    <row r="177" customFormat="false" ht="15" hidden="false" customHeight="true" outlineLevel="0" collapsed="false">
      <c r="BX177" s="69"/>
      <c r="BY177" s="70"/>
      <c r="BZ177" s="70"/>
      <c r="CA177" s="70"/>
      <c r="CB177" s="70"/>
      <c r="CC177" s="70"/>
      <c r="CD177" s="319"/>
      <c r="CE177" s="70"/>
      <c r="CF177" s="41"/>
      <c r="CK177" s="69"/>
      <c r="CL177" s="70"/>
      <c r="CM177" s="70"/>
      <c r="CN177" s="70"/>
      <c r="CO177" s="70"/>
      <c r="CP177" s="70"/>
      <c r="CQ177" s="319"/>
      <c r="CR177" s="70"/>
      <c r="CS177" s="41"/>
    </row>
    <row r="178" customFormat="false" ht="15" hidden="false" customHeight="true" outlineLevel="0" collapsed="false">
      <c r="BL178" s="69"/>
      <c r="BM178" s="70"/>
      <c r="BN178" s="70"/>
      <c r="BO178" s="70"/>
      <c r="BP178" s="70"/>
      <c r="BQ178" s="70"/>
      <c r="BR178" s="319"/>
      <c r="BS178" s="70"/>
      <c r="BT178" s="41"/>
      <c r="BX178" s="69"/>
      <c r="BY178" s="70"/>
      <c r="BZ178" s="70"/>
      <c r="CA178" s="70"/>
      <c r="CB178" s="70"/>
      <c r="CC178" s="70"/>
      <c r="CD178" s="319"/>
      <c r="CE178" s="70"/>
      <c r="CF178" s="41"/>
      <c r="CK178" s="69"/>
      <c r="CL178" s="70"/>
      <c r="CM178" s="70"/>
      <c r="CN178" s="70"/>
      <c r="CO178" s="70"/>
      <c r="CP178" s="70"/>
      <c r="CQ178" s="319"/>
      <c r="CR178" s="70"/>
      <c r="CS178" s="41"/>
    </row>
    <row r="179" customFormat="false" ht="15" hidden="false" customHeight="true" outlineLevel="0" collapsed="false">
      <c r="BL179" s="69"/>
      <c r="BM179" s="70"/>
      <c r="BN179" s="70"/>
      <c r="BO179" s="70"/>
      <c r="BP179" s="70"/>
      <c r="BQ179" s="70"/>
      <c r="BR179" s="319"/>
      <c r="BS179" s="70"/>
      <c r="BT179" s="41"/>
      <c r="BX179" s="69"/>
      <c r="BY179" s="70"/>
      <c r="BZ179" s="70"/>
      <c r="CA179" s="70"/>
      <c r="CB179" s="70"/>
      <c r="CC179" s="70"/>
      <c r="CD179" s="319"/>
      <c r="CE179" s="70"/>
      <c r="CF179" s="41"/>
      <c r="CK179" s="69"/>
      <c r="CL179" s="70"/>
      <c r="CM179" s="70"/>
      <c r="CN179" s="70"/>
      <c r="CO179" s="70"/>
      <c r="CP179" s="70"/>
      <c r="CQ179" s="319"/>
      <c r="CR179" s="70"/>
      <c r="CS179" s="41"/>
    </row>
    <row r="180" customFormat="false" ht="15" hidden="false" customHeight="true" outlineLevel="0" collapsed="false">
      <c r="BX180" s="69"/>
      <c r="BY180" s="70"/>
      <c r="BZ180" s="70"/>
      <c r="CA180" s="70"/>
      <c r="CB180" s="70"/>
      <c r="CC180" s="70"/>
      <c r="CD180" s="319"/>
      <c r="CE180" s="70"/>
      <c r="CF180" s="41"/>
      <c r="CK180" s="69"/>
      <c r="CL180" s="70"/>
      <c r="CM180" s="70"/>
      <c r="CN180" s="70"/>
      <c r="CO180" s="70"/>
      <c r="CP180" s="70"/>
      <c r="CQ180" s="319"/>
      <c r="CR180" s="70"/>
      <c r="CS180" s="41"/>
    </row>
    <row r="181" customFormat="false" ht="15" hidden="false" customHeight="true" outlineLevel="0" collapsed="false">
      <c r="BX181" s="69"/>
      <c r="BY181" s="70"/>
      <c r="BZ181" s="70"/>
      <c r="CA181" s="70"/>
      <c r="CB181" s="70"/>
      <c r="CC181" s="70"/>
      <c r="CD181" s="319"/>
      <c r="CE181" s="70"/>
      <c r="CF181" s="41"/>
      <c r="CK181" s="69"/>
      <c r="CL181" s="70"/>
      <c r="CM181" s="70"/>
      <c r="CN181" s="70"/>
      <c r="CO181" s="70"/>
      <c r="CP181" s="70"/>
      <c r="CQ181" s="319"/>
      <c r="CR181" s="70"/>
      <c r="CS181" s="41"/>
    </row>
    <row r="182" customFormat="false" ht="15" hidden="false" customHeight="true" outlineLevel="0" collapsed="false">
      <c r="BX182" s="69"/>
      <c r="BY182" s="70"/>
      <c r="BZ182" s="70"/>
      <c r="CA182" s="70"/>
      <c r="CB182" s="70"/>
      <c r="CC182" s="70"/>
      <c r="CD182" s="319"/>
      <c r="CE182" s="70"/>
      <c r="CF182" s="41"/>
      <c r="CK182" s="69"/>
      <c r="CL182" s="70"/>
      <c r="CM182" s="70"/>
      <c r="CN182" s="70"/>
      <c r="CO182" s="70"/>
      <c r="CP182" s="70"/>
      <c r="CQ182" s="319"/>
      <c r="CR182" s="70"/>
      <c r="CS182" s="41"/>
    </row>
    <row r="183" customFormat="false" ht="15" hidden="false" customHeight="true" outlineLevel="0" collapsed="false">
      <c r="BX183" s="69"/>
      <c r="BY183" s="70"/>
      <c r="BZ183" s="70"/>
      <c r="CA183" s="70"/>
      <c r="CB183" s="70"/>
      <c r="CC183" s="70"/>
      <c r="CD183" s="319"/>
      <c r="CE183" s="70"/>
      <c r="CF183" s="41"/>
      <c r="CK183" s="69"/>
      <c r="CL183" s="70"/>
      <c r="CM183" s="70"/>
      <c r="CN183" s="70"/>
      <c r="CO183" s="70"/>
      <c r="CP183" s="70"/>
      <c r="CQ183" s="319"/>
      <c r="CR183" s="70"/>
      <c r="CS183" s="41"/>
    </row>
    <row r="184" customFormat="false" ht="15" hidden="false" customHeight="true" outlineLevel="0" collapsed="false">
      <c r="BX184" s="69"/>
      <c r="BY184" s="70"/>
      <c r="BZ184" s="70"/>
      <c r="CA184" s="70"/>
      <c r="CB184" s="70"/>
      <c r="CC184" s="70"/>
      <c r="CD184" s="319"/>
      <c r="CE184" s="70"/>
      <c r="CF184" s="41"/>
      <c r="CK184" s="69"/>
      <c r="CL184" s="70"/>
      <c r="CM184" s="70"/>
      <c r="CN184" s="70"/>
      <c r="CO184" s="70"/>
      <c r="CP184" s="70"/>
      <c r="CQ184" s="319"/>
      <c r="CR184" s="70"/>
      <c r="CS184" s="41"/>
    </row>
    <row r="185" customFormat="false" ht="15" hidden="false" customHeight="true" outlineLevel="0" collapsed="false">
      <c r="BX185" s="69"/>
      <c r="BY185" s="70"/>
      <c r="BZ185" s="70"/>
      <c r="CA185" s="70"/>
      <c r="CB185" s="70"/>
      <c r="CC185" s="70"/>
      <c r="CD185" s="319"/>
      <c r="CE185" s="70"/>
      <c r="CF185" s="41"/>
      <c r="CK185" s="69"/>
      <c r="CL185" s="70"/>
      <c r="CM185" s="70"/>
      <c r="CN185" s="70"/>
      <c r="CO185" s="70"/>
      <c r="CP185" s="70"/>
      <c r="CQ185" s="319"/>
      <c r="CR185" s="70"/>
      <c r="CS185" s="41"/>
    </row>
    <row r="186" customFormat="false" ht="15" hidden="false" customHeight="true" outlineLevel="0" collapsed="false">
      <c r="BX186" s="69"/>
      <c r="BY186" s="70"/>
      <c r="BZ186" s="70"/>
      <c r="CA186" s="70"/>
      <c r="CB186" s="70"/>
      <c r="CC186" s="70"/>
      <c r="CD186" s="319"/>
      <c r="CE186" s="70"/>
      <c r="CF186" s="41"/>
      <c r="CK186" s="69"/>
      <c r="CL186" s="70"/>
      <c r="CM186" s="70"/>
      <c r="CN186" s="70"/>
      <c r="CO186" s="70"/>
      <c r="CP186" s="70"/>
      <c r="CQ186" s="319"/>
      <c r="CR186" s="70"/>
      <c r="CS186" s="41"/>
    </row>
    <row r="187" customFormat="false" ht="15" hidden="false" customHeight="true" outlineLevel="0" collapsed="false">
      <c r="BX187" s="69"/>
      <c r="BY187" s="70"/>
      <c r="BZ187" s="70"/>
      <c r="CA187" s="70"/>
      <c r="CB187" s="70"/>
      <c r="CC187" s="70"/>
      <c r="CD187" s="319"/>
      <c r="CE187" s="70"/>
      <c r="CF187" s="41"/>
      <c r="CK187" s="69"/>
      <c r="CL187" s="70"/>
      <c r="CM187" s="70"/>
      <c r="CN187" s="70"/>
      <c r="CO187" s="70"/>
      <c r="CP187" s="70"/>
      <c r="CQ187" s="319"/>
      <c r="CR187" s="70"/>
      <c r="CS187" s="41"/>
    </row>
    <row r="188" customFormat="false" ht="15" hidden="false" customHeight="true" outlineLevel="0" collapsed="false">
      <c r="BX188" s="69"/>
      <c r="BY188" s="70"/>
      <c r="BZ188" s="70"/>
      <c r="CA188" s="70"/>
      <c r="CB188" s="70"/>
      <c r="CC188" s="70"/>
      <c r="CD188" s="319"/>
      <c r="CE188" s="70"/>
      <c r="CF188" s="41"/>
      <c r="CK188" s="69"/>
      <c r="CL188" s="70"/>
      <c r="CM188" s="70"/>
      <c r="CN188" s="70"/>
      <c r="CO188" s="70"/>
      <c r="CP188" s="70"/>
      <c r="CQ188" s="319"/>
      <c r="CR188" s="70"/>
      <c r="CS188" s="41"/>
    </row>
    <row r="189" customFormat="false" ht="15" hidden="false" customHeight="true" outlineLevel="0" collapsed="false">
      <c r="BX189" s="69"/>
      <c r="BY189" s="70"/>
      <c r="BZ189" s="70"/>
      <c r="CA189" s="70"/>
      <c r="CB189" s="70"/>
      <c r="CC189" s="70"/>
      <c r="CD189" s="319"/>
      <c r="CE189" s="70"/>
      <c r="CF189" s="41"/>
      <c r="CK189" s="69"/>
      <c r="CL189" s="70"/>
      <c r="CM189" s="70"/>
      <c r="CN189" s="70"/>
      <c r="CO189" s="70"/>
      <c r="CP189" s="70"/>
      <c r="CQ189" s="319"/>
      <c r="CR189" s="70"/>
      <c r="CS189" s="41"/>
    </row>
    <row r="190" customFormat="false" ht="15" hidden="false" customHeight="true" outlineLevel="0" collapsed="false">
      <c r="BX190" s="69"/>
      <c r="BY190" s="70"/>
      <c r="BZ190" s="70"/>
      <c r="CA190" s="70"/>
      <c r="CB190" s="70"/>
      <c r="CC190" s="70"/>
      <c r="CD190" s="319"/>
      <c r="CE190" s="70"/>
      <c r="CF190" s="41"/>
      <c r="CK190" s="69"/>
      <c r="CL190" s="70"/>
      <c r="CM190" s="70"/>
      <c r="CN190" s="70"/>
      <c r="CO190" s="70"/>
      <c r="CP190" s="70"/>
      <c r="CQ190" s="319"/>
      <c r="CR190" s="70"/>
      <c r="CS190" s="41"/>
    </row>
    <row r="191" customFormat="false" ht="15" hidden="false" customHeight="true" outlineLevel="0" collapsed="false">
      <c r="CK191" s="69"/>
      <c r="CL191" s="70"/>
      <c r="CM191" s="70"/>
      <c r="CN191" s="70"/>
      <c r="CO191" s="70"/>
      <c r="CP191" s="70"/>
      <c r="CQ191" s="319"/>
      <c r="CR191" s="70"/>
      <c r="CS191" s="41"/>
    </row>
    <row r="192" customFormat="false" ht="15" hidden="false" customHeight="true" outlineLevel="0" collapsed="false">
      <c r="CK192" s="69"/>
      <c r="CL192" s="70"/>
      <c r="CM192" s="70"/>
      <c r="CN192" s="70"/>
      <c r="CO192" s="70"/>
      <c r="CP192" s="70"/>
      <c r="CQ192" s="319"/>
      <c r="CR192" s="70"/>
      <c r="CS192" s="41"/>
    </row>
    <row r="193" customFormat="false" ht="15" hidden="false" customHeight="true" outlineLevel="0" collapsed="false">
      <c r="BZ193" s="83"/>
      <c r="CA193" s="84"/>
      <c r="CB193" s="84"/>
      <c r="CC193" s="84"/>
      <c r="CD193" s="84"/>
      <c r="CE193" s="84"/>
      <c r="CF193" s="290"/>
      <c r="CG193" s="84"/>
      <c r="CH193" s="291"/>
      <c r="CK193" s="69"/>
      <c r="CL193" s="70"/>
      <c r="CM193" s="70"/>
      <c r="CN193" s="70"/>
      <c r="CO193" s="70"/>
      <c r="CP193" s="70"/>
      <c r="CQ193" s="319"/>
      <c r="CR193" s="70"/>
      <c r="CS193" s="41"/>
    </row>
    <row r="194" customFormat="false" ht="15" hidden="false" customHeight="true" outlineLevel="0" collapsed="false">
      <c r="BZ194" s="83"/>
      <c r="CA194" s="84"/>
      <c r="CB194" s="84"/>
      <c r="CC194" s="84"/>
      <c r="CD194" s="84"/>
      <c r="CE194" s="84"/>
      <c r="CF194" s="290"/>
      <c r="CG194" s="84"/>
      <c r="CH194" s="291"/>
      <c r="CK194" s="69"/>
      <c r="CL194" s="70"/>
      <c r="CM194" s="70"/>
      <c r="CN194" s="70"/>
      <c r="CO194" s="70"/>
      <c r="CP194" s="70"/>
      <c r="CQ194" s="319"/>
      <c r="CR194" s="70"/>
      <c r="CS194" s="41"/>
    </row>
    <row r="195" customFormat="false" ht="15" hidden="false" customHeight="true" outlineLevel="0" collapsed="false">
      <c r="BN195" s="83"/>
      <c r="BO195" s="84"/>
      <c r="BP195" s="84"/>
      <c r="BQ195" s="84"/>
      <c r="BR195" s="84"/>
      <c r="BS195" s="84"/>
      <c r="BT195" s="290"/>
      <c r="BU195" s="84"/>
      <c r="BV195" s="291"/>
      <c r="BZ195" s="83"/>
      <c r="CA195" s="84"/>
      <c r="CB195" s="84"/>
      <c r="CC195" s="84"/>
      <c r="CD195" s="84"/>
      <c r="CE195" s="84"/>
      <c r="CF195" s="290"/>
      <c r="CG195" s="84"/>
      <c r="CH195" s="291"/>
      <c r="CK195" s="69"/>
      <c r="CL195" s="70"/>
      <c r="CM195" s="70"/>
      <c r="CN195" s="70"/>
      <c r="CO195" s="70"/>
      <c r="CP195" s="70"/>
      <c r="CQ195" s="319"/>
      <c r="CR195" s="70"/>
      <c r="CS195" s="41"/>
    </row>
    <row r="196" customFormat="false" ht="15" hidden="false" customHeight="true" outlineLevel="0" collapsed="false">
      <c r="BN196" s="83"/>
      <c r="BO196" s="84"/>
      <c r="BP196" s="84"/>
      <c r="BQ196" s="84"/>
      <c r="BR196" s="84"/>
      <c r="BS196" s="84"/>
      <c r="BT196" s="290"/>
      <c r="BU196" s="84"/>
      <c r="BV196" s="291"/>
      <c r="BZ196" s="83"/>
      <c r="CA196" s="84"/>
      <c r="CB196" s="84"/>
      <c r="CC196" s="84"/>
      <c r="CD196" s="84"/>
      <c r="CE196" s="84"/>
      <c r="CF196" s="290"/>
      <c r="CG196" s="84"/>
      <c r="CH196" s="291"/>
      <c r="CK196" s="69"/>
      <c r="CL196" s="70"/>
      <c r="CM196" s="70"/>
      <c r="CN196" s="70"/>
      <c r="CO196" s="70"/>
      <c r="CP196" s="70"/>
      <c r="CQ196" s="319"/>
      <c r="CR196" s="70"/>
      <c r="CS196" s="41"/>
    </row>
    <row r="197" customFormat="false" ht="15" hidden="false" customHeight="true" outlineLevel="0" collapsed="false">
      <c r="BN197" s="83"/>
      <c r="BO197" s="84"/>
      <c r="BP197" s="84"/>
      <c r="BQ197" s="84"/>
      <c r="BR197" s="84"/>
      <c r="BS197" s="84"/>
      <c r="BT197" s="290"/>
      <c r="BU197" s="84"/>
      <c r="BV197" s="291"/>
      <c r="BZ197" s="83"/>
      <c r="CA197" s="84"/>
      <c r="CB197" s="84"/>
      <c r="CC197" s="84"/>
      <c r="CD197" s="84"/>
      <c r="CE197" s="84"/>
      <c r="CF197" s="290"/>
      <c r="CG197" s="84"/>
      <c r="CH197" s="291"/>
      <c r="CK197" s="69"/>
      <c r="CL197" s="70"/>
      <c r="CM197" s="70"/>
      <c r="CN197" s="70"/>
      <c r="CO197" s="70"/>
      <c r="CP197" s="70"/>
      <c r="CQ197" s="319"/>
      <c r="CR197" s="70"/>
      <c r="CS197" s="41"/>
    </row>
    <row r="198" customFormat="false" ht="15" hidden="false" customHeight="true" outlineLevel="0" collapsed="false">
      <c r="BN198" s="83"/>
      <c r="BO198" s="84"/>
      <c r="BP198" s="84"/>
      <c r="BQ198" s="84"/>
      <c r="BR198" s="84"/>
      <c r="BS198" s="84"/>
      <c r="BT198" s="290"/>
      <c r="BU198" s="84"/>
      <c r="BV198" s="291"/>
      <c r="BZ198" s="83"/>
      <c r="CA198" s="84"/>
      <c r="CB198" s="84"/>
      <c r="CC198" s="84"/>
      <c r="CD198" s="84"/>
      <c r="CE198" s="84"/>
      <c r="CF198" s="290"/>
      <c r="CG198" s="84"/>
      <c r="CH198" s="291"/>
      <c r="CK198" s="69"/>
      <c r="CL198" s="70"/>
      <c r="CM198" s="70"/>
      <c r="CN198" s="70"/>
      <c r="CO198" s="70"/>
      <c r="CP198" s="70"/>
      <c r="CQ198" s="319"/>
      <c r="CR198" s="70"/>
      <c r="CS198" s="41"/>
    </row>
    <row r="199" customFormat="false" ht="15" hidden="false" customHeight="true" outlineLevel="0" collapsed="false">
      <c r="BN199" s="83"/>
      <c r="BO199" s="84"/>
      <c r="BP199" s="84"/>
      <c r="BQ199" s="84"/>
      <c r="BR199" s="84"/>
      <c r="BS199" s="84"/>
      <c r="BT199" s="290"/>
      <c r="BU199" s="84"/>
      <c r="BV199" s="291"/>
      <c r="BZ199" s="83"/>
      <c r="CA199" s="84"/>
      <c r="CB199" s="84"/>
      <c r="CC199" s="84"/>
      <c r="CD199" s="84"/>
      <c r="CE199" s="84"/>
      <c r="CF199" s="290"/>
      <c r="CG199" s="84"/>
      <c r="CH199" s="291"/>
      <c r="CK199" s="69"/>
      <c r="CL199" s="70"/>
      <c r="CM199" s="70"/>
      <c r="CN199" s="70"/>
      <c r="CO199" s="70"/>
      <c r="CP199" s="70"/>
      <c r="CQ199" s="319"/>
      <c r="CR199" s="70"/>
      <c r="CS199" s="41"/>
    </row>
    <row r="200" customFormat="false" ht="15" hidden="false" customHeight="true" outlineLevel="0" collapsed="false">
      <c r="BN200" s="83"/>
      <c r="BO200" s="84"/>
      <c r="BP200" s="84"/>
      <c r="BQ200" s="84"/>
      <c r="BR200" s="84"/>
      <c r="BS200" s="84"/>
      <c r="BT200" s="290"/>
      <c r="BU200" s="84"/>
      <c r="BV200" s="291"/>
      <c r="BZ200" s="83"/>
      <c r="CA200" s="84"/>
      <c r="CB200" s="84"/>
      <c r="CC200" s="84"/>
      <c r="CD200" s="84"/>
      <c r="CE200" s="84"/>
      <c r="CF200" s="290"/>
      <c r="CG200" s="84"/>
      <c r="CH200" s="291"/>
      <c r="CK200" s="69"/>
      <c r="CL200" s="70"/>
      <c r="CM200" s="70"/>
      <c r="CN200" s="70"/>
      <c r="CO200" s="70"/>
      <c r="CP200" s="70"/>
      <c r="CQ200" s="319"/>
      <c r="CR200" s="70"/>
      <c r="CS200" s="41"/>
    </row>
    <row r="201" customFormat="false" ht="15" hidden="false" customHeight="true" outlineLevel="0" collapsed="false">
      <c r="BZ201" s="83"/>
      <c r="CA201" s="84"/>
      <c r="CB201" s="84"/>
      <c r="CC201" s="84"/>
      <c r="CD201" s="84"/>
      <c r="CE201" s="84"/>
      <c r="CF201" s="290"/>
      <c r="CG201" s="84"/>
      <c r="CH201" s="291"/>
      <c r="CK201" s="69"/>
      <c r="CL201" s="70"/>
      <c r="CM201" s="70"/>
      <c r="CN201" s="70"/>
      <c r="CO201" s="70"/>
      <c r="CP201" s="70"/>
      <c r="CQ201" s="319"/>
      <c r="CR201" s="70"/>
      <c r="CS201" s="41"/>
    </row>
    <row r="202" customFormat="false" ht="15" hidden="false" customHeight="true" outlineLevel="0" collapsed="false">
      <c r="BZ202" s="83"/>
      <c r="CA202" s="84"/>
      <c r="CB202" s="84"/>
      <c r="CC202" s="84"/>
      <c r="CD202" s="84"/>
      <c r="CE202" s="84"/>
      <c r="CF202" s="290"/>
      <c r="CG202" s="84"/>
      <c r="CH202" s="291"/>
      <c r="CK202" s="69"/>
      <c r="CL202" s="70"/>
      <c r="CM202" s="70"/>
      <c r="CN202" s="70"/>
      <c r="CO202" s="70"/>
      <c r="CP202" s="70"/>
      <c r="CQ202" s="319"/>
      <c r="CR202" s="320"/>
      <c r="CS202" s="41"/>
    </row>
    <row r="203" customFormat="false" ht="15" hidden="false" customHeight="true" outlineLevel="0" collapsed="false">
      <c r="CK203" s="69"/>
      <c r="CL203" s="70"/>
      <c r="CM203" s="70"/>
      <c r="CN203" s="70"/>
      <c r="CO203" s="70"/>
      <c r="CP203" s="70"/>
      <c r="CQ203" s="319"/>
      <c r="CR203" s="320"/>
      <c r="CS203" s="41"/>
    </row>
    <row r="204" customFormat="false" ht="15" hidden="false" customHeight="true" outlineLevel="0" collapsed="false">
      <c r="CK204" s="69"/>
      <c r="CL204" s="70"/>
      <c r="CM204" s="70"/>
      <c r="CN204" s="70"/>
      <c r="CO204" s="70"/>
      <c r="CP204" s="70"/>
      <c r="CQ204" s="319"/>
      <c r="CR204" s="320"/>
      <c r="CS204" s="41"/>
    </row>
    <row r="205" customFormat="false" ht="15" hidden="false" customHeight="true" outlineLevel="0" collapsed="false">
      <c r="CK205" s="69"/>
      <c r="CL205" s="70"/>
      <c r="CM205" s="70"/>
      <c r="CN205" s="70"/>
      <c r="CO205" s="70"/>
      <c r="CP205" s="70"/>
      <c r="CQ205" s="319"/>
      <c r="CR205" s="320"/>
      <c r="CS205" s="41"/>
    </row>
    <row r="206" customFormat="false" ht="15" hidden="false" customHeight="true" outlineLevel="0" collapsed="false">
      <c r="CK206" s="69"/>
      <c r="CL206" s="70"/>
      <c r="CM206" s="70"/>
      <c r="CN206" s="70"/>
      <c r="CO206" s="70"/>
      <c r="CP206" s="70"/>
      <c r="CQ206" s="319"/>
      <c r="CR206" s="320"/>
      <c r="CS206" s="41"/>
    </row>
  </sheetData>
  <autoFilter ref="H1:H41"/>
  <mergeCells count="159">
    <mergeCell ref="A1:A2"/>
    <mergeCell ref="B1:B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A3:A8"/>
    <mergeCell ref="A9:A16"/>
    <mergeCell ref="A17:A29"/>
    <mergeCell ref="BJ20:BJ21"/>
    <mergeCell ref="BK20:BK21"/>
    <mergeCell ref="A30:A41"/>
    <mergeCell ref="I51:I65"/>
    <mergeCell ref="AF52:AF66"/>
    <mergeCell ref="P53:P54"/>
    <mergeCell ref="Q53:Q54"/>
    <mergeCell ref="V53:V54"/>
    <mergeCell ref="X53:X55"/>
    <mergeCell ref="P55:P56"/>
    <mergeCell ref="Q55:Q56"/>
    <mergeCell ref="V55:V56"/>
    <mergeCell ref="P57:P58"/>
    <mergeCell ref="Q57:Q58"/>
    <mergeCell ref="V57:V58"/>
    <mergeCell ref="O59:O60"/>
    <mergeCell ref="P59:P60"/>
    <mergeCell ref="Q59:Q60"/>
    <mergeCell ref="V59:V60"/>
    <mergeCell ref="X59:X61"/>
    <mergeCell ref="O65:P66"/>
    <mergeCell ref="Q65:Q66"/>
    <mergeCell ref="R65:R66"/>
    <mergeCell ref="S65:S66"/>
    <mergeCell ref="T65:T66"/>
    <mergeCell ref="I67:I73"/>
    <mergeCell ref="M68:M69"/>
    <mergeCell ref="N68:N69"/>
    <mergeCell ref="AA68:AB68"/>
    <mergeCell ref="AF68:AF74"/>
    <mergeCell ref="AA69:AB69"/>
    <mergeCell ref="AA70:AB70"/>
    <mergeCell ref="AA71:AB71"/>
    <mergeCell ref="N72:N73"/>
    <mergeCell ref="O72:O73"/>
    <mergeCell ref="T72:T73"/>
    <mergeCell ref="U72:U73"/>
    <mergeCell ref="AA72:AB72"/>
    <mergeCell ref="AA73:AB73"/>
    <mergeCell ref="N74:N75"/>
    <mergeCell ref="O74:O75"/>
    <mergeCell ref="T74:T75"/>
    <mergeCell ref="U74:U75"/>
    <mergeCell ref="AA74:AB74"/>
    <mergeCell ref="I75:I79"/>
    <mergeCell ref="AA75:AB75"/>
    <mergeCell ref="N76:N77"/>
    <mergeCell ref="O76:O77"/>
    <mergeCell ref="T76:T77"/>
    <mergeCell ref="U76:U77"/>
    <mergeCell ref="AA76:AB76"/>
    <mergeCell ref="AF76:AF80"/>
    <mergeCell ref="AO76:AO78"/>
    <mergeCell ref="AA77:AB77"/>
    <mergeCell ref="N78:N79"/>
    <mergeCell ref="O78:O79"/>
    <mergeCell ref="T78:T79"/>
    <mergeCell ref="U78:U79"/>
    <mergeCell ref="AA78:AB78"/>
    <mergeCell ref="AA79:AB79"/>
    <mergeCell ref="AA80:AB80"/>
    <mergeCell ref="I81:I82"/>
    <mergeCell ref="AA81:AB81"/>
    <mergeCell ref="R82:R99"/>
    <mergeCell ref="AF82:AF83"/>
    <mergeCell ref="AO82:AO84"/>
    <mergeCell ref="Z83:Z84"/>
    <mergeCell ref="AA83:AA84"/>
    <mergeCell ref="I84:J84"/>
    <mergeCell ref="Z85:Z86"/>
    <mergeCell ref="AA85:AA86"/>
    <mergeCell ref="AF85:AG85"/>
    <mergeCell ref="AT85:AT102"/>
    <mergeCell ref="Z87:Z88"/>
    <mergeCell ref="AA87:AA88"/>
    <mergeCell ref="Y89:Y90"/>
    <mergeCell ref="Z89:Z90"/>
    <mergeCell ref="AA89:AA90"/>
    <mergeCell ref="AF89:AF90"/>
    <mergeCell ref="AG89:AG90"/>
    <mergeCell ref="AN92:AN94"/>
    <mergeCell ref="Y95:Z96"/>
    <mergeCell ref="AA95:AA96"/>
    <mergeCell ref="AB95:AB96"/>
    <mergeCell ref="AC95:AC96"/>
    <mergeCell ref="AD95:AD96"/>
    <mergeCell ref="AB101:AC101"/>
    <mergeCell ref="R102:R109"/>
    <mergeCell ref="AB102:AC102"/>
    <mergeCell ref="AT105:AT112"/>
    <mergeCell ref="AB109:AC109"/>
    <mergeCell ref="R111:R114"/>
    <mergeCell ref="D112:D122"/>
    <mergeCell ref="AT114:AT117"/>
    <mergeCell ref="O117:O118"/>
    <mergeCell ref="R117:R118"/>
    <mergeCell ref="AT120:AT121"/>
    <mergeCell ref="R121:S121"/>
    <mergeCell ref="D124:D128"/>
    <mergeCell ref="AU124:AV124"/>
    <mergeCell ref="AP127:AQ127"/>
    <mergeCell ref="D130:D131"/>
    <mergeCell ref="AP130:AQ130"/>
    <mergeCell ref="AP131:AQ131"/>
    <mergeCell ref="AP138:AQ138"/>
  </mergeCells>
  <conditionalFormatting sqref="AZ4">
    <cfRule type="containsText" priority="5" operator="containsText" aboveAverage="0" equalAverage="0" bottom="0" percent="0" rank="0" text="quality " dxfId="91">
      <formula>NOT(ISERROR(SEARCH("quality ",AZ4)))</formula>
    </cfRule>
  </conditionalFormatting>
  <conditionalFormatting sqref="AZ4">
    <cfRule type="colorScale" priority="6">
      <colorScale>
        <cfvo type="min" val="0"/>
        <cfvo type="percentile" val="50"/>
        <cfvo type="max" val="0"/>
        <color rgb="FF63BE7B"/>
        <color rgb="FFFFEB84"/>
        <color rgb="FFF8696B"/>
      </colorScale>
    </cfRule>
  </conditionalFormatting>
  <dataValidations count="1">
    <dataValidation allowBlank="true" errorStyle="stop" operator="between" showDropDown="false" showErrorMessage="true" showInputMessage="true" sqref="AX14:AY14 AY17 AY21 AY24 AY30 AY32:AY37 AX40:AY40 AY41 BE52" type="list">
      <formula1>'https://alhammadi0-my.sharepoint.com/users/asma/downloads/[template of complaints report update asma almuzayil 2023 and 2024.xlsx]dropdown'!#ref!</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cellIs" priority="2" operator="equal" id="{5C75E512-6FB6-40F0-8276-589834B4FC70}">
            <xm:f>$C$3</xm:f>
            <x14:dxf>
              <font>
                <color rgb="FF9C5700"/>
              </font>
              <fill>
                <patternFill>
                  <bgColor rgb="FFFFEB9C"/>
                </patternFill>
              </fill>
            </x14:dxf>
          </x14:cfRule>
          <x14:cfRule type="cellIs" priority="3" operator="equal" id="{BE304074-B7CD-4B80-A8F8-833EE32EEA67}">
            <xm:f>"quality"</xm:f>
            <x14:dxf>
              <fill>
                <patternFill>
                  <bgColor theme="4" tint="0.7999"/>
                </patternFill>
              </fill>
            </x14:dxf>
          </x14:cfRule>
          <x14:cfRule type="cellIs" priority="4" operator="equal" id="{8E4FE75B-1070-4FAD-B125-A572FB9FAD21}">
            <xm:f>1</xm:f>
            <x14:dxf>
              <font>
                <color rgb="FF9C5700"/>
              </font>
              <fill>
                <patternFill>
                  <bgColor rgb="FFFFEB9C"/>
                </patternFill>
              </fill>
            </x14:dxf>
          </x14:cfRule>
          <xm:sqref>AZ4</xm:sqref>
        </x14:conditionalFormatting>
        <x14:conditionalFormatting xmlns:xm="http://schemas.microsoft.com/office/excel/2006/main">
          <x14:cfRule type="cellIs" priority="7" operator="equal" id="{C23E7711-F332-4D3C-8858-3234E3A8157A}">
            <xm:f>"مصعدة"</xm:f>
            <x14:dxf>
              <font>
                <color rgb="FF9C6500"/>
              </font>
              <fill>
                <patternFill>
                  <bgColor rgb="FFFFEB9C"/>
                </patternFill>
              </fill>
            </x14:dxf>
          </x14:cfRule>
          <x14:cfRule type="cellIs" priority="8" operator="equal" id="{20D627CD-D985-4B94-BBF8-A845E7E22097}">
            <xm:f>"24 Hours"</xm:f>
            <x14:dxf>
              <fill>
                <patternFill>
                  <bgColor rgb="FF00B050"/>
                </patternFill>
              </fill>
            </x14:dxf>
          </x14:cfRule>
          <x14:cfRule type="cellIs" priority="9" operator="equal" id="{D4106157-F08A-408F-BD9C-AEEDDE54E6DC}">
            <xm:f>"48 Hours"</xm:f>
            <x14:dxf>
              <fill>
                <patternFill>
                  <bgColor rgb="FF0070C0"/>
                </patternFill>
              </fill>
            </x14:dxf>
          </x14:cfRule>
          <x14:cfRule type="cellIs" priority="10" operator="equal" id="{87122891-B1F6-41D4-AFE2-B4EDF125627B}">
            <xm:f>"72 Hours"</xm:f>
            <x14:dxf>
              <fill>
                <patternFill>
                  <bgColor rgb="FF00B0F0"/>
                </patternFill>
              </fill>
            </x14:dxf>
          </x14:cfRule>
          <x14:cfRule type="cellIs" priority="11" operator="equal" id="{68569E7F-F8D0-46DA-A69A-93A0B493B0B8}">
            <xm:f>"More than 72 Hours"</xm:f>
            <x14:dxf>
              <fill>
                <patternFill>
                  <bgColor rgb="FFFF0000"/>
                </patternFill>
              </fill>
            </x14:dxf>
          </x14:cfRule>
          <xm:sqref>K3:K50</xm:sqref>
        </x14:conditionalFormatting>
        <x14:conditionalFormatting xmlns:xm="http://schemas.microsoft.com/office/excel/2006/main">
          <x14:cfRule type="cellIs" priority="12" operator="equal" id="{6026A6C6-ABA2-4780-9A5E-C39AB13378A6}">
            <xm:f>"Patient"</xm:f>
            <x14:dxf>
              <fill>
                <patternFill>
                  <bgColor theme="4" tint="0.7999"/>
                </patternFill>
              </fill>
            </x14:dxf>
          </x14:cfRule>
          <x14:cfRule type="cellIs" priority="13" operator="equal" id="{E1F46F33-ED1A-45AE-B887-7A18738F462A}">
            <xm:f>"Hospital"</xm:f>
            <x14:dxf>
              <font>
                <color rgb="FF9C5700"/>
              </font>
              <fill>
                <patternFill>
                  <bgColor rgb="FFFFEB9C"/>
                </patternFill>
              </fill>
            </x14:dxf>
          </x14:cfRule>
          <xm:sqref>BE3:BE19</xm:sqref>
        </x14:conditionalFormatting>
        <x14:conditionalFormatting xmlns:xm="http://schemas.microsoft.com/office/excel/2006/main">
          <x14:cfRule type="cellIs" priority="14" operator="equal" id="{5F6F7127-E6AD-4BC4-9982-82216F1A9C76}">
            <xm:f>"Patient"</xm:f>
            <x14:dxf>
              <fill>
                <patternFill>
                  <bgColor theme="4" tint="0.7999"/>
                </patternFill>
              </fill>
            </x14:dxf>
          </x14:cfRule>
          <x14:cfRule type="cellIs" priority="15" operator="equal" id="{8CB56075-2C25-45AA-BB20-D1D0478D17EE}">
            <xm:f>"Hospital"</xm:f>
            <x14:dxf>
              <font>
                <color rgb="FF9C5700"/>
              </font>
              <fill>
                <patternFill>
                  <bgColor rgb="FFFFEB9C"/>
                </patternFill>
              </fill>
            </x14:dxf>
          </x14:cfRule>
          <xm:sqref>BE22:BE25</xm:sqref>
        </x14:conditionalFormatting>
        <x14:conditionalFormatting xmlns:xm="http://schemas.microsoft.com/office/excel/2006/main">
          <x14:cfRule type="cellIs" priority="16" operator="equal" id="{FC74B8EE-8E67-4587-B4D1-998A51CA17E8}">
            <xm:f>"Patient"</xm:f>
            <x14:dxf>
              <fill>
                <patternFill>
                  <bgColor theme="4" tint="0.7999"/>
                </patternFill>
              </fill>
            </x14:dxf>
          </x14:cfRule>
          <x14:cfRule type="cellIs" priority="17" operator="equal" id="{40AC5C8B-7E13-4CFD-8195-4C8428D0E5BF}">
            <xm:f>"Hospital"</xm:f>
            <x14:dxf>
              <font>
                <color rgb="FF9C5700"/>
              </font>
              <fill>
                <patternFill>
                  <bgColor rgb="FFFFEB9C"/>
                </patternFill>
              </fill>
            </x14:dxf>
          </x14:cfRule>
          <xm:sqref>BE28:BE29</xm:sqref>
        </x14:conditionalFormatting>
        <x14:conditionalFormatting xmlns:xm="http://schemas.microsoft.com/office/excel/2006/main">
          <x14:cfRule type="cellIs" priority="18" operator="equal" id="{C3C6B28C-BA1F-4A95-A2C8-D01151444F50}">
            <xm:f>"Patient"</xm:f>
            <x14:dxf>
              <fill>
                <patternFill>
                  <bgColor theme="4" tint="0.7999"/>
                </patternFill>
              </fill>
            </x14:dxf>
          </x14:cfRule>
          <x14:cfRule type="cellIs" priority="19" operator="equal" id="{C5B31AE4-CD24-4FAD-9573-75C8C72CB0C7}">
            <xm:f>"Hospital"</xm:f>
            <x14:dxf>
              <font>
                <color rgb="FF9C5700"/>
              </font>
              <fill>
                <patternFill>
                  <bgColor rgb="FFFFEB9C"/>
                </patternFill>
              </fill>
            </x14:dxf>
          </x14:cfRule>
          <xm:sqref>BE32:BE33</xm:sqref>
        </x14:conditionalFormatting>
        <x14:conditionalFormatting xmlns:xm="http://schemas.microsoft.com/office/excel/2006/main">
          <x14:cfRule type="cellIs" priority="20" operator="equal" id="{1B2C44C7-EC25-4E2E-8FF0-6C2B1ED13495}">
            <xm:f>"Patient"</xm:f>
            <x14:dxf>
              <fill>
                <patternFill>
                  <bgColor theme="4" tint="0.7999"/>
                </patternFill>
              </fill>
            </x14:dxf>
          </x14:cfRule>
          <x14:cfRule type="cellIs" priority="21" operator="equal" id="{71D0A042-5050-4D51-8E86-39BD182BAD83}">
            <xm:f>"Hospital"</xm:f>
            <x14:dxf>
              <font>
                <color rgb="FF9C5700"/>
              </font>
              <fill>
                <patternFill>
                  <bgColor rgb="FFFFEB9C"/>
                </patternFill>
              </fill>
            </x14:dxf>
          </x14:cfRule>
          <xm:sqref>BE35:BE67</xm:sqref>
        </x14:conditionalFormatting>
        <x14:conditionalFormatting xmlns:xm="http://schemas.microsoft.com/office/excel/2006/main">
          <x14:cfRule type="cellIs" priority="22" operator="equal" id="{4F907B9C-7A92-4023-852D-E69890AED910}">
            <xm:f>"مصعدة"</xm:f>
            <x14:dxf>
              <fill>
                <patternFill>
                  <bgColor theme="4" tint="0.7999"/>
                </patternFill>
              </fill>
            </x14:dxf>
          </x14:cfRule>
          <x14:cfRule type="cellIs" priority="23" operator="equal" id="{CECFFE20-7399-4262-8332-79BDCD191825}">
            <xm:f>"24 Hours"</xm:f>
            <x14:dxf>
              <font>
                <color rgb="FF9C6500"/>
              </font>
              <fill>
                <patternFill>
                  <bgColor rgb="FFFFEB9C"/>
                </patternFill>
              </fill>
            </x14:dxf>
          </x14:cfRule>
          <x14:cfRule type="cellIs" priority="24" operator="equal" id="{3AA6F36A-A164-476A-A0CC-421F8950E993}">
            <xm:f>"48 Hours"</xm:f>
            <x14:dxf>
              <fill>
                <patternFill>
                  <bgColor rgb="FF00B050"/>
                </patternFill>
              </fill>
            </x14:dxf>
          </x14:cfRule>
          <x14:cfRule type="cellIs" priority="25" operator="equal" id="{86D4878A-6EAE-4EC6-9361-41EA8B79629F}">
            <xm:f>"72 Hours"</xm:f>
            <x14:dxf>
              <fill>
                <patternFill>
                  <bgColor rgb="FF0070C0"/>
                </patternFill>
              </fill>
            </x14:dxf>
          </x14:cfRule>
          <x14:cfRule type="cellIs" priority="26" operator="equal" id="{932AC3F9-9243-4BA0-B335-5ED1D0E1C032}">
            <xm:f>"More than 72 Hours"</xm:f>
            <x14:dxf>
              <fill>
                <patternFill>
                  <bgColor rgb="FF00B0F0"/>
                </patternFill>
              </fill>
            </x14:dxf>
          </x14:cfRule>
          <xm:sqref>BT178:BT179</xm:sqref>
        </x14:conditionalFormatting>
        <x14:conditionalFormatting xmlns:xm="http://schemas.microsoft.com/office/excel/2006/main">
          <x14:cfRule type="cellIs" priority="27" operator="equal" id="{E155964C-32EF-45A0-B6B1-FDA020D4A9AC}">
            <xm:f>"Escalated( مصعدة)"</xm:f>
            <x14:dxf>
              <fill>
                <patternFill>
                  <bgColor rgb="FFFF0000"/>
                </patternFill>
              </fill>
            </x14:dxf>
          </x14:cfRule>
          <x14:cfRule type="cellIs" priority="28" operator="equal" id="{2EA29800-8CF0-4BD0-948E-B3718C90ADA4}">
            <xm:f>"24 Hours"</xm:f>
            <x14:dxf>
              <fill>
                <patternFill>
                  <bgColor rgb="FFFFEB9C"/>
                </patternFill>
              </fill>
            </x14:dxf>
          </x14:cfRule>
          <x14:cfRule type="cellIs" priority="29" operator="equal" id="{5D9CF336-7318-4EEC-B0CE-96A01493AD8D}">
            <xm:f>"48 Hours"</xm:f>
            <x14:dxf>
              <fill>
                <patternFill>
                  <bgColor rgb="FF00B050"/>
                </patternFill>
              </fill>
            </x14:dxf>
          </x14:cfRule>
          <x14:cfRule type="cellIs" priority="30" operator="equal" id="{FDD892A9-8040-4679-858B-77C8976C16A1}">
            <xm:f>"72 Hours"</xm:f>
            <x14:dxf>
              <fill>
                <patternFill>
                  <bgColor rgb="FF0070C0"/>
                </patternFill>
              </fill>
            </x14:dxf>
          </x14:cfRule>
          <x14:cfRule type="cellIs" priority="31" operator="equal" id="{55D02057-4A7B-4D36-A2CB-804228F4C0DB}">
            <xm:f>"More than 72 hours"</xm:f>
            <x14:dxf>
              <fill>
                <patternFill>
                  <bgColor rgb="FF00B0F0"/>
                </patternFill>
              </fill>
            </x14:dxf>
          </x14:cfRule>
          <xm:sqref>BV195:BV200</xm:sqref>
        </x14:conditionalFormatting>
        <x14:conditionalFormatting xmlns:xm="http://schemas.microsoft.com/office/excel/2006/main">
          <x14:cfRule type="cellIs" priority="32" operator="equal" id="{8FEAC7BD-2C2D-495D-BAA6-F720AF66B9AE}">
            <xm:f>"مصعدة"</xm:f>
            <x14:dxf>
              <fill>
                <patternFill>
                  <bgColor rgb="FFFF0000"/>
                </patternFill>
              </fill>
            </x14:dxf>
          </x14:cfRule>
          <x14:cfRule type="cellIs" priority="33" operator="equal" id="{4EA77A9E-5AAB-4119-8B1E-EEED5B499E11}">
            <xm:f>"24 Hours"</xm:f>
            <x14:dxf>
              <font>
                <color rgb="FF9C6500"/>
              </font>
              <fill>
                <patternFill>
                  <bgColor rgb="FFFFEB9C"/>
                </patternFill>
              </fill>
            </x14:dxf>
          </x14:cfRule>
          <x14:cfRule type="cellIs" priority="34" operator="equal" id="{BBF93071-EE26-4527-BAEE-F293738B8A33}">
            <xm:f>"48 Hours"</xm:f>
            <x14:dxf>
              <fill>
                <patternFill>
                  <bgColor rgb="FF00B050"/>
                </patternFill>
              </fill>
            </x14:dxf>
          </x14:cfRule>
          <x14:cfRule type="cellIs" priority="35" operator="equal" id="{D16D2B91-52B6-4D91-B3A3-C02CF6501BA8}">
            <xm:f>"72 Hours"</xm:f>
            <x14:dxf>
              <fill>
                <patternFill>
                  <bgColor rgb="FF0070C0"/>
                </patternFill>
              </fill>
            </x14:dxf>
          </x14:cfRule>
          <x14:cfRule type="cellIs" priority="36" operator="equal" id="{4F3BC1CA-5FAB-4D96-8EA5-43B875B69A3C}">
            <xm:f>"More than 72 Hours"</xm:f>
            <x14:dxf>
              <fill>
                <patternFill>
                  <bgColor rgb="FF00B0F0"/>
                </patternFill>
              </fill>
            </x14:dxf>
          </x14:cfRule>
          <xm:sqref>BW2:BW7</xm:sqref>
        </x14:conditionalFormatting>
        <x14:conditionalFormatting xmlns:xm="http://schemas.microsoft.com/office/excel/2006/main">
          <x14:cfRule type="cellIs" priority="37" operator="equal" id="{728088BF-BEBC-4B20-BCEF-90BF30FBB8AD}">
            <xm:f>"مصعدة"</xm:f>
            <x14:dxf>
              <fill>
                <patternFill>
                  <bgColor rgb="FFFF0000"/>
                </patternFill>
              </fill>
            </x14:dxf>
          </x14:cfRule>
          <x14:cfRule type="cellIs" priority="38" operator="equal" id="{3A61E08D-83A4-471D-AAC7-BAA530516A6D}">
            <xm:f>"24 Hours"</xm:f>
            <x14:dxf>
              <font>
                <color rgb="FF9C6500"/>
              </font>
              <fill>
                <patternFill>
                  <bgColor rgb="FFFFEB9C"/>
                </patternFill>
              </fill>
            </x14:dxf>
          </x14:cfRule>
          <x14:cfRule type="cellIs" priority="39" operator="equal" id="{1316F2BD-57E0-45AE-917B-DFD618FDFAE5}">
            <xm:f>"48 Hours"</xm:f>
            <x14:dxf>
              <fill>
                <patternFill>
                  <bgColor rgb="FF00B050"/>
                </patternFill>
              </fill>
            </x14:dxf>
          </x14:cfRule>
          <x14:cfRule type="cellIs" priority="40" operator="equal" id="{393AF14F-E3F5-466F-B466-CD5BEEF567C4}">
            <xm:f>"72 Hours"</xm:f>
            <x14:dxf>
              <fill>
                <patternFill>
                  <bgColor rgb="FF0070C0"/>
                </patternFill>
              </fill>
            </x14:dxf>
          </x14:cfRule>
          <x14:cfRule type="cellIs" priority="41" operator="equal" id="{77905A2D-17BA-41E3-9BD0-6FD24456C7E4}">
            <xm:f>"More than 72 Hours"</xm:f>
            <x14:dxf>
              <fill>
                <patternFill>
                  <bgColor rgb="FF00B0F0"/>
                </patternFill>
              </fill>
            </x14:dxf>
          </x14:cfRule>
          <xm:sqref>CF177:CF190</xm:sqref>
        </x14:conditionalFormatting>
        <x14:conditionalFormatting xmlns:xm="http://schemas.microsoft.com/office/excel/2006/main">
          <x14:cfRule type="cellIs" priority="42" operator="equal" id="{73008D90-9CE3-40DB-A9BD-D2A3B71A67AA}">
            <xm:f>"مصعدة"</xm:f>
            <x14:dxf>
              <fill>
                <patternFill>
                  <bgColor rgb="FFFF0000"/>
                </patternFill>
              </fill>
            </x14:dxf>
          </x14:cfRule>
          <x14:cfRule type="cellIs" priority="43" operator="equal" id="{FB273525-EE11-42C1-BC6C-579E7EF3199C}">
            <xm:f>"24 Hours"</xm:f>
            <x14:dxf>
              <font>
                <color rgb="FF9C6500"/>
              </font>
              <fill>
                <patternFill>
                  <bgColor rgb="FFFFEB9C"/>
                </patternFill>
              </fill>
            </x14:dxf>
          </x14:cfRule>
          <x14:cfRule type="cellIs" priority="44" operator="equal" id="{F67CA013-706E-4ECD-9329-387734C36DEC}">
            <xm:f>"48 Hours"</xm:f>
            <x14:dxf>
              <fill>
                <patternFill>
                  <bgColor rgb="FF00B050"/>
                </patternFill>
              </fill>
            </x14:dxf>
          </x14:cfRule>
          <x14:cfRule type="cellIs" priority="45" operator="equal" id="{80776A8B-12E3-498D-BD49-4F19B5C36E34}">
            <xm:f>"72 Hours"</xm:f>
            <x14:dxf>
              <fill>
                <patternFill>
                  <bgColor rgb="FF0070C0"/>
                </patternFill>
              </fill>
            </x14:dxf>
          </x14:cfRule>
          <x14:cfRule type="cellIs" priority="46" operator="equal" id="{ED9D5010-CA23-40EB-B8F7-F2A80047A67A}">
            <xm:f>"More than 72 Hours"</xm:f>
            <x14:dxf>
              <fill>
                <patternFill>
                  <bgColor rgb="FF00B0F0"/>
                </patternFill>
              </fill>
            </x14:dxf>
          </x14:cfRule>
          <xm:sqref>CG2:CG22</xm:sqref>
        </x14:conditionalFormatting>
        <x14:conditionalFormatting xmlns:xm="http://schemas.microsoft.com/office/excel/2006/main">
          <x14:cfRule type="cellIs" priority="47" operator="equal" id="{ABB9FCBE-F7EA-4BA2-AD31-B3D03928ED94}">
            <xm:f>"More than 72 Hours"</xm:f>
            <x14:dxf>
              <fill>
                <patternFill>
                  <bgColor rgb="FFFF0000"/>
                </patternFill>
              </fill>
            </x14:dxf>
          </x14:cfRule>
          <xm:sqref>CH193</xm:sqref>
        </x14:conditionalFormatting>
        <x14:conditionalFormatting xmlns:xm="http://schemas.microsoft.com/office/excel/2006/main">
          <x14:cfRule type="cellIs" priority="48" operator="equal" id="{706FABD0-C391-416C-93C5-AF41F1F0EE56}">
            <xm:f>"Escalated( مصعدة)"</xm:f>
            <x14:dxf>
              <fill>
                <patternFill>
                  <bgColor rgb="FFFF0000"/>
                </patternFill>
              </fill>
            </x14:dxf>
          </x14:cfRule>
          <x14:cfRule type="cellIs" priority="49" operator="equal" id="{F959BEB0-7065-4E9E-9FEA-86BF4752C32D}">
            <xm:f>"24 Hours"</xm:f>
            <x14:dxf>
              <fill>
                <patternFill>
                  <bgColor rgb="FFFFEB9C"/>
                </patternFill>
              </fill>
            </x14:dxf>
          </x14:cfRule>
          <x14:cfRule type="cellIs" priority="50" operator="equal" id="{4D58EA16-789C-488E-B1D8-E8CA71C3EEE9}">
            <xm:f>"48 Hours"</xm:f>
            <x14:dxf>
              <fill>
                <patternFill>
                  <bgColor rgb="FF00B050"/>
                </patternFill>
              </fill>
            </x14:dxf>
          </x14:cfRule>
          <x14:cfRule type="cellIs" priority="51" operator="equal" id="{A677B830-B2D9-4918-9793-7171E2EE67E8}">
            <xm:f>"72 Hours"</xm:f>
            <x14:dxf>
              <fill>
                <patternFill>
                  <bgColor rgb="FF0070C0"/>
                </patternFill>
              </fill>
            </x14:dxf>
          </x14:cfRule>
          <xm:sqref>CH193:CH200</xm:sqref>
        </x14:conditionalFormatting>
        <x14:conditionalFormatting xmlns:xm="http://schemas.microsoft.com/office/excel/2006/main">
          <x14:cfRule type="cellIs" priority="52" operator="equal" id="{1AD9B268-796D-4177-BA60-BD3BF16EB095}">
            <xm:f>"More than 72 hours"</xm:f>
            <x14:dxf>
              <fill>
                <patternFill>
                  <bgColor rgb="FF00B0F0"/>
                </patternFill>
              </fill>
            </x14:dxf>
          </x14:cfRule>
          <xm:sqref>CH194:CH200</xm:sqref>
        </x14:conditionalFormatting>
        <x14:conditionalFormatting xmlns:xm="http://schemas.microsoft.com/office/excel/2006/main">
          <x14:cfRule type="cellIs" priority="53" operator="equal" id="{90E9D48A-D87B-4FD8-A090-298C71921218}">
            <xm:f>"Escalated( مصعدة)"</xm:f>
            <x14:dxf>
              <fill>
                <patternFill>
                  <bgColor rgb="FFFF0000"/>
                </patternFill>
              </fill>
            </x14:dxf>
          </x14:cfRule>
          <x14:cfRule type="cellIs" priority="54" operator="equal" id="{9CDF2BBA-403B-4140-893F-816C70367C2C}">
            <xm:f>"24 Hours"</xm:f>
            <x14:dxf>
              <fill>
                <patternFill>
                  <bgColor rgb="FFFFEB9C"/>
                </patternFill>
              </fill>
            </x14:dxf>
          </x14:cfRule>
          <x14:cfRule type="cellIs" priority="55" operator="equal" id="{2974C1F4-E819-4A5B-8526-895621CE2397}">
            <xm:f>"48 Hours"</xm:f>
            <x14:dxf>
              <fill>
                <patternFill>
                  <bgColor rgb="FF00B050"/>
                </patternFill>
              </fill>
            </x14:dxf>
          </x14:cfRule>
          <x14:cfRule type="cellIs" priority="56" operator="equal" id="{3B58D16E-237C-4AFD-A6D8-FF1D4B4981E5}">
            <xm:f>"72 Hours"</xm:f>
            <x14:dxf>
              <fill>
                <patternFill>
                  <bgColor rgb="FF0070C0"/>
                </patternFill>
              </fill>
            </x14:dxf>
          </x14:cfRule>
          <x14:cfRule type="cellIs" priority="57" operator="equal" id="{312E4339-6248-433D-AFE6-8B69E160B950}">
            <xm:f>"More than 72 hours"</xm:f>
            <x14:dxf>
              <fill>
                <patternFill>
                  <bgColor rgb="FF00B0F0"/>
                </patternFill>
              </fill>
            </x14:dxf>
          </x14:cfRule>
          <xm:sqref>CN90:CN104</xm:sqref>
        </x14:conditionalFormatting>
        <x14:conditionalFormatting xmlns:xm="http://schemas.microsoft.com/office/excel/2006/main">
          <x14:cfRule type="cellIs" priority="58" operator="equal" id="{FC812132-71C8-4270-A5B3-BC35B882AC55}">
            <xm:f>"مصعدة"</xm:f>
            <x14:dxf>
              <fill>
                <patternFill>
                  <bgColor rgb="FFFF0000"/>
                </patternFill>
              </fill>
            </x14:dxf>
          </x14:cfRule>
          <x14:cfRule type="cellIs" priority="59" operator="equal" id="{EF60F991-FB9A-4FEB-A8A2-92853AFCBE92}">
            <xm:f>"24 Hours"</xm:f>
            <x14:dxf>
              <font>
                <color rgb="FF9C6500"/>
              </font>
              <fill>
                <patternFill>
                  <bgColor rgb="FFFFEB9C"/>
                </patternFill>
              </fill>
            </x14:dxf>
          </x14:cfRule>
          <x14:cfRule type="cellIs" priority="60" operator="equal" id="{1058C08F-69A5-48F2-8C25-3879B48DFAA6}">
            <xm:f>"48 Hours"</xm:f>
            <x14:dxf>
              <fill>
                <patternFill>
                  <bgColor rgb="FF00B050"/>
                </patternFill>
              </fill>
            </x14:dxf>
          </x14:cfRule>
          <x14:cfRule type="cellIs" priority="61" operator="equal" id="{51A6C020-A1E3-485C-BED7-75DCE3161ECA}">
            <xm:f>"72 Hours"</xm:f>
            <x14:dxf>
              <fill>
                <patternFill>
                  <bgColor rgb="FF0070C0"/>
                </patternFill>
              </fill>
            </x14:dxf>
          </x14:cfRule>
          <x14:cfRule type="cellIs" priority="62" operator="equal" id="{9DA9B043-7C61-4BBC-9D7A-7128DE5D477B}">
            <xm:f>"More than 72 Hours"</xm:f>
            <x14:dxf>
              <fill>
                <patternFill>
                  <bgColor rgb="FF00B0F0"/>
                </patternFill>
              </fill>
            </x14:dxf>
          </x14:cfRule>
          <xm:sqref>CQ2:CQ6</xm:sqref>
        </x14:conditionalFormatting>
        <x14:conditionalFormatting xmlns:xm="http://schemas.microsoft.com/office/excel/2006/main">
          <x14:cfRule type="cellIs" priority="63" operator="equal" id="{7C308585-D3E9-42A8-A68D-A1807B29EA75}">
            <xm:f>"مصعدة"</xm:f>
            <x14:dxf>
              <fill>
                <patternFill>
                  <bgColor rgb="FFFF0000"/>
                </patternFill>
              </fill>
            </x14:dxf>
          </x14:cfRule>
          <x14:cfRule type="cellIs" priority="64" operator="equal" id="{3C95F893-D09B-4E41-9252-CBAB627BC383}">
            <xm:f>"24 Hours"</xm:f>
            <x14:dxf>
              <font>
                <color rgb="FF9C6500"/>
              </font>
              <fill>
                <patternFill>
                  <bgColor rgb="FFFFEB9C"/>
                </patternFill>
              </fill>
            </x14:dxf>
          </x14:cfRule>
          <x14:cfRule type="cellIs" priority="65" operator="equal" id="{228E6FCD-31B3-4132-BC92-BC666090A320}">
            <xm:f>"48 Hours"</xm:f>
            <x14:dxf>
              <fill>
                <patternFill>
                  <bgColor rgb="FF00B050"/>
                </patternFill>
              </fill>
            </x14:dxf>
          </x14:cfRule>
          <x14:cfRule type="cellIs" priority="66" operator="equal" id="{1C5D2D28-761A-424E-B618-51A2AD155849}">
            <xm:f>"72 Hours"</xm:f>
            <x14:dxf>
              <fill>
                <patternFill>
                  <bgColor rgb="FF0070C0"/>
                </patternFill>
              </fill>
            </x14:dxf>
          </x14:cfRule>
          <x14:cfRule type="cellIs" priority="67" operator="equal" id="{8EE040D6-FDF0-4B14-8D18-D410BE7CD95C}">
            <xm:f>"More than 72 Hours"</xm:f>
            <x14:dxf>
              <fill>
                <patternFill>
                  <bgColor rgb="FF00B0F0"/>
                </patternFill>
              </fill>
            </x14:dxf>
          </x14:cfRule>
          <xm:sqref>CS177:CS206</xm:sqref>
        </x14:conditionalFormatting>
        <x14:conditionalFormatting xmlns:xm="http://schemas.microsoft.com/office/excel/2006/main">
          <x14:cfRule type="cellIs" priority="68" operator="equal" id="{3B788154-3435-4248-B898-15A430AF15CE}">
            <xm:f>"مصعدة"</xm:f>
            <x14:dxf>
              <fill>
                <patternFill>
                  <bgColor rgb="FFFF0000"/>
                </patternFill>
              </fill>
            </x14:dxf>
          </x14:cfRule>
          <x14:cfRule type="cellIs" priority="69" operator="equal" id="{11F3DBFE-F95B-4586-B4FE-F59E11703879}">
            <xm:f>"24 Hours"</xm:f>
            <x14:dxf>
              <font>
                <color rgb="FF9C6500"/>
              </font>
              <fill>
                <patternFill>
                  <bgColor rgb="FFFFEB9C"/>
                </patternFill>
              </fill>
            </x14:dxf>
          </x14:cfRule>
          <x14:cfRule type="cellIs" priority="70" operator="equal" id="{197069E0-B87E-4135-A7CD-55769E209067}">
            <xm:f>"48 Hours"</xm:f>
            <x14:dxf>
              <fill>
                <patternFill>
                  <bgColor rgb="FF00B050"/>
                </patternFill>
              </fill>
            </x14:dxf>
          </x14:cfRule>
          <x14:cfRule type="cellIs" priority="71" operator="equal" id="{D1E033C6-2824-4DC6-858B-C2342DEE6BC7}">
            <xm:f>"72 Hours"</xm:f>
            <x14:dxf>
              <fill>
                <patternFill>
                  <bgColor rgb="FF0070C0"/>
                </patternFill>
              </fill>
            </x14:dxf>
          </x14:cfRule>
          <x14:cfRule type="cellIs" priority="72" operator="equal" id="{6B455817-6EE6-4270-A390-6621B09AFC1B}">
            <xm:f>"More than 72 Hours"</xm:f>
            <x14:dxf>
              <fill>
                <patternFill>
                  <bgColor rgb="FF00B0F0"/>
                </patternFill>
              </fill>
            </x14:dxf>
          </x14:cfRule>
          <xm:sqref>DA2:DA9</xm:sqref>
        </x14:conditionalFormatting>
        <x14:conditionalFormatting xmlns:xm="http://schemas.microsoft.com/office/excel/2006/main">
          <x14:cfRule type="cellIs" priority="73" operator="equal" id="{D5E9D02A-4072-4258-B2E0-5BC1C14BD0FD}">
            <xm:f>"Escalated( مصعدة)"</xm:f>
            <x14:dxf>
              <fill>
                <patternFill>
                  <bgColor rgb="FFFF0000"/>
                </patternFill>
              </fill>
            </x14:dxf>
          </x14:cfRule>
          <x14:cfRule type="cellIs" priority="74" operator="equal" id="{FED88B20-C8A2-45DC-AD94-CCB9A054BFFB}">
            <xm:f>"24 Hours"</xm:f>
            <x14:dxf>
              <fill>
                <patternFill>
                  <bgColor rgb="FFFFEB9C"/>
                </patternFill>
              </fill>
            </x14:dxf>
          </x14:cfRule>
          <x14:cfRule type="cellIs" priority="75" operator="equal" id="{343ACE65-65A4-4D88-99A5-94E5C42842AC}">
            <xm:f>"48 Hours"</xm:f>
            <x14:dxf>
              <fill>
                <patternFill>
                  <bgColor rgb="FF00B050"/>
                </patternFill>
              </fill>
            </x14:dxf>
          </x14:cfRule>
          <x14:cfRule type="cellIs" priority="76" operator="equal" id="{B83420F0-F442-4D22-95B5-994E84168CF3}">
            <xm:f>"72 Hours"</xm:f>
            <x14:dxf>
              <fill>
                <patternFill>
                  <bgColor rgb="FF0070C0"/>
                </patternFill>
              </fill>
            </x14:dxf>
          </x14:cfRule>
          <x14:cfRule type="cellIs" priority="77" operator="equal" id="{99866420-7F4F-4EB9-84BB-8DD7E65AA027}">
            <xm:f>"More than 72 hours"</xm:f>
            <x14:dxf>
              <fill>
                <patternFill>
                  <bgColor rgb="FF00B0F0"/>
                </patternFill>
              </fill>
            </x14:dxf>
          </x14:cfRule>
          <xm:sqref>DC88:DC102</xm:sqref>
        </x14:conditionalFormatting>
        <x14:conditionalFormatting xmlns:xm="http://schemas.microsoft.com/office/excel/2006/main">
          <x14:cfRule type="cellIs" priority="78" operator="equal" id="{DE6E2095-30EF-4482-9F52-9BBC484D28B0}">
            <xm:f>"مصعدة"</xm:f>
            <x14:dxf>
              <fill>
                <patternFill>
                  <bgColor rgb="FFFF0000"/>
                </patternFill>
              </fill>
            </x14:dxf>
          </x14:cfRule>
          <x14:cfRule type="cellIs" priority="79" operator="equal" id="{45403349-47A5-4A80-8F75-F040C19AFFB2}">
            <xm:f>"24 Hours"</xm:f>
            <x14:dxf>
              <font>
                <color rgb="FF9C6500"/>
              </font>
              <fill>
                <patternFill>
                  <bgColor rgb="FFFFEB9C"/>
                </patternFill>
              </fill>
            </x14:dxf>
          </x14:cfRule>
          <x14:cfRule type="cellIs" priority="80" operator="equal" id="{825865A0-1BFA-4533-9EBB-73AFDF83E2F8}">
            <xm:f>"48 Hours"</xm:f>
            <x14:dxf>
              <fill>
                <patternFill>
                  <bgColor rgb="FF00B050"/>
                </patternFill>
              </fill>
            </x14:dxf>
          </x14:cfRule>
          <x14:cfRule type="cellIs" priority="81" operator="equal" id="{4BC984AE-21B6-4D64-8C94-B61BBD3918C3}">
            <xm:f>"72 Hours"</xm:f>
            <x14:dxf>
              <fill>
                <patternFill>
                  <bgColor rgb="FF0070C0"/>
                </patternFill>
              </fill>
            </x14:dxf>
          </x14:cfRule>
          <x14:cfRule type="cellIs" priority="82" operator="equal" id="{15C0898F-7E3A-4F51-86D7-F12DCDFE8E6C}">
            <xm:f>"More than 72 Hours"</xm:f>
            <x14:dxf>
              <fill>
                <patternFill>
                  <bgColor rgb="FF00B0F0"/>
                </patternFill>
              </fill>
            </x14:dxf>
          </x14:cfRule>
          <xm:sqref>DD158:DD176</xm:sqref>
        </x14:conditionalFormatting>
        <x14:conditionalFormatting xmlns:xm="http://schemas.microsoft.com/office/excel/2006/main">
          <x14:cfRule type="cellIs" priority="83" operator="equal" id="{C7B45267-5B00-40DB-9AEA-5E2439F83CA0}">
            <xm:f>'c:\users\asma\desktop\asma\users\asma\downloads\[template of complaints report update asma almuzayil 2023 and 2024.xlsx]dropdown'!#ref!</xm:f>
            <x14:dxf>
              <fill>
                <patternFill>
                  <bgColor rgb="FFFF0000"/>
                </patternFill>
              </fill>
            </x14:dxf>
          </x14:cfRule>
          <xm:sqref>BE52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X206"/>
  <sheetViews>
    <sheetView showFormulas="false" showGridLines="true" showRowColHeaders="true" showZeros="true" rightToLeft="false" tabSelected="false" showOutlineSymbols="true" defaultGridColor="true" view="normal" topLeftCell="A1" colorId="64" zoomScale="90" zoomScaleNormal="90" zoomScalePageLayoutView="100" workbookViewId="0">
      <selection pane="topLeft" activeCell="BD8" activeCellId="0" sqref="BD8"/>
    </sheetView>
  </sheetViews>
  <sheetFormatPr defaultColWidth="9.4296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43"/>
    <col collapsed="false" customWidth="true" hidden="false" outlineLevel="0" max="5" min="5" style="1" width="19"/>
    <col collapsed="false" customWidth="true" hidden="false" outlineLevel="0" max="6" min="6" style="1" width="17.43"/>
    <col collapsed="false" customWidth="true" hidden="false" outlineLevel="0" max="7" min="7" style="1" width="20.43"/>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43"/>
    <col collapsed="false" customWidth="true" hidden="false" outlineLevel="0" max="14" min="14" style="1" width="16"/>
    <col collapsed="false" customWidth="true" hidden="false" outlineLevel="0" max="15" min="15" style="1" width="28.72"/>
    <col collapsed="false" customWidth="true" hidden="false" outlineLevel="0" max="16" min="16" style="1" width="20.43"/>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43"/>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6.86"/>
    <col collapsed="false" customWidth="true" hidden="false" outlineLevel="0" max="33" min="33" style="1" width="19.86"/>
    <col collapsed="false" customWidth="true" hidden="false" outlineLevel="0" max="35" min="34" style="1" width="16"/>
    <col collapsed="false" customWidth="true" hidden="false" outlineLevel="0" max="36" min="36" style="1" width="26"/>
    <col collapsed="false" customWidth="true" hidden="false" outlineLevel="0" max="37" min="37" style="4" width="29.43"/>
    <col collapsed="false" customWidth="true" hidden="false" outlineLevel="0" max="38" min="38" style="1" width="11"/>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43"/>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43"/>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43"/>
    <col collapsed="false" customWidth="true" hidden="false" outlineLevel="0" max="57" min="57" style="1" width="27.15"/>
    <col collapsed="false" customWidth="true" hidden="false" outlineLevel="0" max="58" min="58" style="1" width="37.71"/>
    <col collapsed="false" customWidth="false" hidden="false" outlineLevel="0" max="60" min="59" style="1" width="9.43"/>
    <col collapsed="false" customWidth="true" hidden="false" outlineLevel="0" max="61" min="61" style="1" width="19.72"/>
    <col collapsed="false" customWidth="true" hidden="false" outlineLevel="0" max="62" min="62" style="1" width="20.72"/>
    <col collapsed="false" customWidth="true" hidden="false" outlineLevel="0" max="63" min="63" style="1" width="10.29"/>
    <col collapsed="false" customWidth="true" hidden="false" outlineLevel="0" max="64" min="64" style="1" width="12.29"/>
    <col collapsed="false" customWidth="false" hidden="false" outlineLevel="0" max="65" min="65" style="1" width="9.43"/>
    <col collapsed="false" customWidth="true" hidden="false" outlineLevel="0" max="66" min="66" style="1" width="16"/>
    <col collapsed="false" customWidth="true" hidden="false" outlineLevel="0" max="67" min="67" style="1" width="15"/>
    <col collapsed="false" customWidth="true" hidden="false" outlineLevel="0" max="68" min="68" style="1" width="15.28"/>
    <col collapsed="false" customWidth="true" hidden="false" outlineLevel="0" max="69" min="69" style="1" width="16.29"/>
    <col collapsed="false" customWidth="true" hidden="false" outlineLevel="0" max="70" min="70" style="1" width="11.72"/>
    <col collapsed="false" customWidth="true" hidden="false" outlineLevel="0" max="71" min="71" style="1" width="18.71"/>
    <col collapsed="false" customWidth="true" hidden="false" outlineLevel="0" max="72" min="72" style="1" width="18.86"/>
    <col collapsed="false" customWidth="true" hidden="false" outlineLevel="0" max="73" min="73" style="1" width="20.72"/>
    <col collapsed="false" customWidth="true" hidden="false" outlineLevel="0" max="74" min="74" style="1" width="20.29"/>
    <col collapsed="false" customWidth="true" hidden="false" outlineLevel="0" max="75" min="75" style="1" width="12.29"/>
    <col collapsed="false" customWidth="false" hidden="false" outlineLevel="0" max="76" min="76" style="1" width="9.43"/>
    <col collapsed="false" customWidth="true" hidden="false" outlineLevel="0" max="77" min="77" style="1" width="20.43"/>
    <col collapsed="false" customWidth="true" hidden="false" outlineLevel="0" max="78" min="78" style="1" width="23.15"/>
    <col collapsed="false" customWidth="true" hidden="false" outlineLevel="0" max="79" min="79" style="1" width="15"/>
    <col collapsed="false" customWidth="true" hidden="false" outlineLevel="0" max="80" min="80" style="1" width="16.29"/>
    <col collapsed="false" customWidth="true" hidden="false" outlineLevel="0" max="82" min="81" style="1" width="15"/>
    <col collapsed="false" customWidth="true" hidden="false" outlineLevel="0" max="83" min="83" style="1" width="20"/>
    <col collapsed="false" customWidth="true" hidden="false" outlineLevel="0" max="84" min="84" style="1" width="20.72"/>
    <col collapsed="false" customWidth="true" hidden="false" outlineLevel="0" max="85" min="85" style="1" width="20.29"/>
    <col collapsed="false" customWidth="true" hidden="false" outlineLevel="0" max="86" min="86" style="1" width="12.29"/>
    <col collapsed="false" customWidth="false" hidden="false" outlineLevel="0" max="87" min="87" style="1" width="9.43"/>
    <col collapsed="false" customWidth="true" hidden="false" outlineLevel="0" max="88" min="88" style="1" width="17"/>
    <col collapsed="false" customWidth="true" hidden="false" outlineLevel="0" max="89" min="89" style="1" width="23.15"/>
    <col collapsed="false" customWidth="true" hidden="false" outlineLevel="0" max="90" min="90" style="1" width="15"/>
    <col collapsed="false" customWidth="true" hidden="false" outlineLevel="0" max="91" min="91" style="1" width="16.72"/>
    <col collapsed="false" customWidth="true" hidden="false" outlineLevel="0" max="92" min="92" style="1" width="11.86"/>
    <col collapsed="false" customWidth="true" hidden="false" outlineLevel="0" max="93" min="93" style="1" width="25.14"/>
    <col collapsed="false" customWidth="true" hidden="false" outlineLevel="0" max="94" min="94" style="1" width="18.29"/>
    <col collapsed="false" customWidth="true" hidden="false" outlineLevel="0" max="95" min="95" style="1" width="20.72"/>
    <col collapsed="false" customWidth="true" hidden="false" outlineLevel="0" max="96" min="96" style="1" width="21.43"/>
    <col collapsed="false" customWidth="true" hidden="false" outlineLevel="0" max="97" min="97" style="1" width="19.15"/>
    <col collapsed="false" customWidth="true" hidden="false" outlineLevel="0" max="99" min="98" style="1" width="19.86"/>
    <col collapsed="false" customWidth="false" hidden="false" outlineLevel="0" max="16384" min="100" style="1" width="9.43"/>
  </cols>
  <sheetData>
    <row r="1" s="22" customFormat="true" ht="36.75" hidden="false" customHeight="true" outlineLevel="0" collapsed="false">
      <c r="A1" s="7" t="s">
        <v>0</v>
      </c>
      <c r="B1" s="7" t="s">
        <v>1</v>
      </c>
      <c r="C1" s="8"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18" t="s">
        <v>30</v>
      </c>
      <c r="AW1" s="19" t="s">
        <v>31</v>
      </c>
      <c r="AX1" s="18" t="s">
        <v>32</v>
      </c>
      <c r="AY1" s="18" t="s">
        <v>33</v>
      </c>
      <c r="AZ1" s="18" t="s">
        <v>34</v>
      </c>
      <c r="BA1" s="18" t="s">
        <v>35</v>
      </c>
      <c r="BB1" s="20" t="s">
        <v>36</v>
      </c>
      <c r="BC1" s="20" t="s">
        <v>37</v>
      </c>
      <c r="BD1" s="21" t="s">
        <v>38</v>
      </c>
      <c r="BE1" s="21" t="s">
        <v>39</v>
      </c>
      <c r="BF1" s="21" t="s">
        <v>40</v>
      </c>
      <c r="BH1" s="23"/>
      <c r="BI1" s="26" t="s">
        <v>2</v>
      </c>
      <c r="BJ1" s="26" t="s">
        <v>3</v>
      </c>
      <c r="BK1" s="26" t="s">
        <v>4</v>
      </c>
      <c r="BL1" s="26" t="s">
        <v>5</v>
      </c>
      <c r="BM1" s="26" t="s">
        <v>6</v>
      </c>
      <c r="BN1" s="26" t="s">
        <v>7</v>
      </c>
      <c r="BO1" s="26" t="s">
        <v>8</v>
      </c>
      <c r="BP1" s="26" t="s">
        <v>9</v>
      </c>
      <c r="BQ1" s="29" t="s">
        <v>10</v>
      </c>
      <c r="BR1" s="28"/>
      <c r="BS1" s="26" t="s">
        <v>2</v>
      </c>
      <c r="BT1" s="26" t="s">
        <v>3</v>
      </c>
      <c r="BU1" s="26" t="s">
        <v>4</v>
      </c>
      <c r="BV1" s="26" t="s">
        <v>5</v>
      </c>
      <c r="BW1" s="26" t="s">
        <v>6</v>
      </c>
      <c r="BX1" s="26" t="s">
        <v>7</v>
      </c>
      <c r="BY1" s="26" t="s">
        <v>8</v>
      </c>
      <c r="BZ1" s="26" t="s">
        <v>9</v>
      </c>
      <c r="CA1" s="29" t="s">
        <v>10</v>
      </c>
      <c r="CB1" s="28"/>
      <c r="CC1" s="26" t="s">
        <v>2</v>
      </c>
      <c r="CD1" s="26" t="s">
        <v>3</v>
      </c>
      <c r="CE1" s="26" t="s">
        <v>4</v>
      </c>
      <c r="CF1" s="26" t="s">
        <v>5</v>
      </c>
      <c r="CG1" s="26" t="s">
        <v>6</v>
      </c>
      <c r="CH1" s="26" t="s">
        <v>7</v>
      </c>
      <c r="CI1" s="26" t="s">
        <v>8</v>
      </c>
      <c r="CJ1" s="26" t="s">
        <v>9</v>
      </c>
      <c r="CK1" s="29" t="s">
        <v>10</v>
      </c>
      <c r="CL1" s="28"/>
      <c r="CM1" s="26" t="s">
        <v>2</v>
      </c>
      <c r="CN1" s="26" t="s">
        <v>3</v>
      </c>
      <c r="CO1" s="26" t="s">
        <v>4</v>
      </c>
      <c r="CP1" s="26" t="s">
        <v>5</v>
      </c>
      <c r="CQ1" s="26" t="s">
        <v>6</v>
      </c>
      <c r="CR1" s="26" t="s">
        <v>7</v>
      </c>
      <c r="CS1" s="26" t="s">
        <v>8</v>
      </c>
      <c r="CT1" s="26" t="s">
        <v>9</v>
      </c>
      <c r="CU1" s="29" t="s">
        <v>10</v>
      </c>
    </row>
    <row r="2" s="22" customFormat="true" ht="12.75" hidden="false" customHeight="true" outlineLevel="0" collapsed="false">
      <c r="A2" s="7"/>
      <c r="B2" s="7"/>
      <c r="C2" s="323"/>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18"/>
      <c r="AW2" s="18"/>
      <c r="AX2" s="18"/>
      <c r="AY2" s="18"/>
      <c r="AZ2" s="18"/>
      <c r="BA2" s="18"/>
      <c r="BB2" s="20"/>
      <c r="BC2" s="20"/>
      <c r="BD2" s="21"/>
      <c r="BE2" s="21"/>
      <c r="BF2" s="21"/>
      <c r="BG2" s="33"/>
      <c r="BI2" s="34" t="n">
        <v>2267</v>
      </c>
      <c r="BJ2" s="35" t="n">
        <v>30141629</v>
      </c>
      <c r="BK2" s="35" t="s">
        <v>43</v>
      </c>
      <c r="BL2" s="35" t="s">
        <v>44</v>
      </c>
      <c r="BM2" s="35" t="s">
        <v>54</v>
      </c>
      <c r="BN2" s="35" t="s">
        <v>104</v>
      </c>
      <c r="BO2" s="36" t="n">
        <v>45358.6305555556</v>
      </c>
      <c r="BP2" s="35" t="s">
        <v>47</v>
      </c>
      <c r="BQ2" s="37" t="s">
        <v>67</v>
      </c>
      <c r="BR2" s="41"/>
      <c r="BS2" s="40" t="n">
        <v>2251</v>
      </c>
      <c r="BT2" s="428" t="n">
        <v>30080008</v>
      </c>
      <c r="BU2" s="428" t="s">
        <v>49</v>
      </c>
      <c r="BV2" s="428" t="s">
        <v>44</v>
      </c>
      <c r="BW2" s="428" t="s">
        <v>45</v>
      </c>
      <c r="BX2" s="428" t="s">
        <v>50</v>
      </c>
      <c r="BY2" s="429" t="n">
        <v>45355.6208333333</v>
      </c>
      <c r="BZ2" s="428" t="s">
        <v>77</v>
      </c>
      <c r="CA2" s="37" t="s">
        <v>52</v>
      </c>
      <c r="CB2" s="41"/>
      <c r="CC2" s="34" t="n">
        <v>2258</v>
      </c>
      <c r="CD2" s="35" t="n">
        <v>30308006</v>
      </c>
      <c r="CE2" s="35" t="s">
        <v>53</v>
      </c>
      <c r="CF2" s="35" t="s">
        <v>44</v>
      </c>
      <c r="CG2" s="35" t="s">
        <v>54</v>
      </c>
      <c r="CH2" s="35" t="s">
        <v>354</v>
      </c>
      <c r="CI2" s="36" t="n">
        <v>45356.8736111111</v>
      </c>
      <c r="CJ2" s="35" t="s">
        <v>47</v>
      </c>
      <c r="CK2" s="37" t="s">
        <v>71</v>
      </c>
      <c r="CL2" s="41"/>
      <c r="CM2" s="34" t="n">
        <v>2246</v>
      </c>
      <c r="CN2" s="428" t="n">
        <v>30116435</v>
      </c>
      <c r="CO2" s="428" t="s">
        <v>56</v>
      </c>
      <c r="CP2" s="428" t="s">
        <v>69</v>
      </c>
      <c r="CQ2" s="428" t="s">
        <v>80</v>
      </c>
      <c r="CR2" s="428" t="s">
        <v>462</v>
      </c>
      <c r="CS2" s="429" t="n">
        <v>45353.7118055556</v>
      </c>
      <c r="CT2" s="428" t="s">
        <v>47</v>
      </c>
      <c r="CU2" s="37" t="s">
        <v>71</v>
      </c>
    </row>
    <row r="3" customFormat="false" ht="15" hidden="false" customHeight="true" outlineLevel="0" collapsed="false">
      <c r="A3" s="217" t="n">
        <v>1</v>
      </c>
      <c r="B3" s="430" t="n">
        <v>1</v>
      </c>
      <c r="C3" s="34" t="n">
        <v>2246</v>
      </c>
      <c r="D3" s="428" t="n">
        <v>30116435</v>
      </c>
      <c r="E3" s="428" t="s">
        <v>56</v>
      </c>
      <c r="F3" s="428" t="s">
        <v>69</v>
      </c>
      <c r="G3" s="428" t="s">
        <v>80</v>
      </c>
      <c r="H3" s="428" t="s">
        <v>462</v>
      </c>
      <c r="I3" s="429" t="n">
        <v>45353.7118055556</v>
      </c>
      <c r="J3" s="428" t="s">
        <v>47</v>
      </c>
      <c r="K3" s="37" t="s">
        <v>71</v>
      </c>
      <c r="L3" s="58" t="n">
        <v>45353</v>
      </c>
      <c r="M3" s="45" t="n">
        <v>0.711805555555556</v>
      </c>
      <c r="N3" s="327" t="s">
        <v>47</v>
      </c>
      <c r="O3" s="58" t="n">
        <v>45353</v>
      </c>
      <c r="P3" s="45" t="n">
        <v>0.711805555555556</v>
      </c>
      <c r="Q3" s="58"/>
      <c r="R3" s="58"/>
      <c r="S3" s="58"/>
      <c r="T3" s="58" t="n">
        <v>45353</v>
      </c>
      <c r="U3" s="45" t="n">
        <v>0.720138888888889</v>
      </c>
      <c r="V3" s="327" t="s">
        <v>47</v>
      </c>
      <c r="W3" s="51" t="n">
        <f aca="false">(U3+T3)-(P3+O3)</f>
        <v>0.00833333333333333</v>
      </c>
      <c r="X3" s="58" t="n">
        <v>45355</v>
      </c>
      <c r="Y3" s="50" t="n">
        <v>0.729861111111111</v>
      </c>
      <c r="Z3" s="327" t="s">
        <v>47</v>
      </c>
      <c r="AA3" s="431" t="n">
        <f aca="false">(Y3+X3)-(U3+T3)</f>
        <v>2.00972222222222</v>
      </c>
      <c r="AB3" s="58"/>
      <c r="AC3" s="58"/>
      <c r="AD3" s="58"/>
      <c r="AE3" s="53" t="n">
        <f aca="false">(AC3+AB3)-(Y3+X3)</f>
        <v>-45355.7298611111</v>
      </c>
      <c r="AF3" s="58"/>
      <c r="AG3" s="58"/>
      <c r="AH3" s="58"/>
      <c r="AI3" s="54"/>
      <c r="AJ3" s="55" t="n">
        <f aca="false">(AG3+AF3)-(U3+T3)</f>
        <v>-45353.7201388889</v>
      </c>
      <c r="AK3" s="198"/>
      <c r="AL3" s="198"/>
      <c r="AM3" s="198"/>
      <c r="AN3" s="55" t="n">
        <f aca="false">(AL3+AK3)-(U3+T3)</f>
        <v>-45353.7201388889</v>
      </c>
      <c r="AO3" s="58" t="n">
        <v>45357</v>
      </c>
      <c r="AP3" s="45" t="n">
        <v>0.730555555555556</v>
      </c>
      <c r="AQ3" s="57" t="n">
        <f aca="false">(AP3+AO3)-(U3+T3)</f>
        <v>4.01041666666667</v>
      </c>
      <c r="AR3" s="58" t="n">
        <v>45357</v>
      </c>
      <c r="AS3" s="45" t="n">
        <v>0.730555555555556</v>
      </c>
      <c r="AT3" s="327" t="s">
        <v>47</v>
      </c>
      <c r="AU3" s="59" t="n">
        <f aca="false">(AS3+AR3)-(U3+T3)</f>
        <v>4.01041666666667</v>
      </c>
      <c r="AV3" s="60"/>
      <c r="AW3" s="60"/>
      <c r="AX3" s="61" t="s">
        <v>90</v>
      </c>
      <c r="AY3" s="61" t="s">
        <v>91</v>
      </c>
      <c r="AZ3" s="43" t="s">
        <v>106</v>
      </c>
      <c r="BA3" s="61" t="s">
        <v>159</v>
      </c>
      <c r="BB3" s="122" t="s">
        <v>463</v>
      </c>
      <c r="BC3" s="325" t="s">
        <v>464</v>
      </c>
      <c r="BD3" s="66"/>
      <c r="BE3" s="326" t="s">
        <v>64</v>
      </c>
      <c r="BF3" s="68"/>
      <c r="BI3" s="34" t="n">
        <v>2267</v>
      </c>
      <c r="BJ3" s="35" t="n">
        <v>30141629</v>
      </c>
      <c r="BK3" s="35" t="s">
        <v>43</v>
      </c>
      <c r="BL3" s="35" t="s">
        <v>44</v>
      </c>
      <c r="BM3" s="35" t="s">
        <v>45</v>
      </c>
      <c r="BN3" s="35" t="s">
        <v>46</v>
      </c>
      <c r="BO3" s="36" t="n">
        <v>45358.6305555556</v>
      </c>
      <c r="BP3" s="35" t="s">
        <v>47</v>
      </c>
      <c r="BQ3" s="37" t="s">
        <v>67</v>
      </c>
      <c r="BR3" s="41"/>
      <c r="BS3" s="40" t="n">
        <v>2252</v>
      </c>
      <c r="BT3" s="35" t="n">
        <v>30317749</v>
      </c>
      <c r="BU3" s="35" t="s">
        <v>49</v>
      </c>
      <c r="BV3" s="35" t="s">
        <v>44</v>
      </c>
      <c r="BW3" s="35" t="s">
        <v>80</v>
      </c>
      <c r="BX3" s="35" t="s">
        <v>81</v>
      </c>
      <c r="BY3" s="36" t="n">
        <v>45355.7298611111</v>
      </c>
      <c r="BZ3" s="35" t="s">
        <v>47</v>
      </c>
      <c r="CA3" s="37" t="s">
        <v>52</v>
      </c>
      <c r="CB3" s="41"/>
      <c r="CC3" s="34" t="n">
        <v>2260</v>
      </c>
      <c r="CD3" s="35" t="n">
        <v>30301405</v>
      </c>
      <c r="CE3" s="35" t="s">
        <v>53</v>
      </c>
      <c r="CF3" s="35" t="s">
        <v>44</v>
      </c>
      <c r="CG3" s="35" t="s">
        <v>54</v>
      </c>
      <c r="CH3" s="35" t="s">
        <v>55</v>
      </c>
      <c r="CI3" s="36" t="n">
        <v>45357.8256944444</v>
      </c>
      <c r="CJ3" s="35" t="s">
        <v>47</v>
      </c>
      <c r="CK3" s="37" t="s">
        <v>71</v>
      </c>
      <c r="CL3" s="41"/>
      <c r="CM3" s="34" t="n">
        <v>2275</v>
      </c>
      <c r="CN3" s="35" t="n">
        <v>30269124</v>
      </c>
      <c r="CO3" s="432" t="s">
        <v>56</v>
      </c>
      <c r="CP3" s="432" t="s">
        <v>69</v>
      </c>
      <c r="CQ3" s="432" t="s">
        <v>45</v>
      </c>
      <c r="CR3" s="432" t="s">
        <v>465</v>
      </c>
      <c r="CS3" s="433" t="n">
        <v>45362.4958333333</v>
      </c>
      <c r="CT3" s="432" t="s">
        <v>47</v>
      </c>
      <c r="CU3" s="37" t="s">
        <v>71</v>
      </c>
    </row>
    <row r="4" customFormat="false" ht="15" hidden="false" customHeight="true" outlineLevel="0" collapsed="false">
      <c r="A4" s="217"/>
      <c r="B4" s="430" t="n">
        <v>2</v>
      </c>
      <c r="C4" s="40" t="n">
        <v>2251</v>
      </c>
      <c r="D4" s="428" t="n">
        <v>30080008</v>
      </c>
      <c r="E4" s="428" t="s">
        <v>49</v>
      </c>
      <c r="F4" s="428" t="s">
        <v>44</v>
      </c>
      <c r="G4" s="428" t="s">
        <v>45</v>
      </c>
      <c r="H4" s="428" t="s">
        <v>50</v>
      </c>
      <c r="I4" s="429" t="n">
        <v>45355.6208333333</v>
      </c>
      <c r="J4" s="428" t="s">
        <v>77</v>
      </c>
      <c r="K4" s="37" t="s">
        <v>52</v>
      </c>
      <c r="L4" s="58" t="n">
        <v>45355</v>
      </c>
      <c r="M4" s="45" t="n">
        <v>0.620833333333333</v>
      </c>
      <c r="N4" s="434" t="s">
        <v>77</v>
      </c>
      <c r="O4" s="58" t="n">
        <v>45355</v>
      </c>
      <c r="P4" s="45" t="n">
        <v>0.620833333333333</v>
      </c>
      <c r="Q4" s="58"/>
      <c r="R4" s="58"/>
      <c r="S4" s="58"/>
      <c r="T4" s="435" t="n">
        <v>45355</v>
      </c>
      <c r="U4" s="45" t="n">
        <v>0.620833333333333</v>
      </c>
      <c r="V4" s="327"/>
      <c r="W4" s="51" t="n">
        <f aca="false">(U4+T4)-(P4+O4)</f>
        <v>0</v>
      </c>
      <c r="X4" s="58"/>
      <c r="Y4" s="58"/>
      <c r="Z4" s="58"/>
      <c r="AA4" s="431" t="n">
        <f aca="false">(Y4+X4)-(U4+T4)</f>
        <v>-45355.6208333333</v>
      </c>
      <c r="AB4" s="58"/>
      <c r="AC4" s="58"/>
      <c r="AD4" s="58"/>
      <c r="AE4" s="53" t="n">
        <f aca="false">(AC4+AB4)-(Y4+X4)</f>
        <v>0</v>
      </c>
      <c r="AF4" s="58"/>
      <c r="AG4" s="58"/>
      <c r="AH4" s="58"/>
      <c r="AI4" s="54"/>
      <c r="AJ4" s="55" t="n">
        <f aca="false">(AG4+AF4)-(U4+T4)</f>
        <v>-45355.6208333333</v>
      </c>
      <c r="AK4" s="198"/>
      <c r="AL4" s="198"/>
      <c r="AM4" s="198"/>
      <c r="AN4" s="55" t="n">
        <f aca="false">(AL4+AK4)-(U4+T4)</f>
        <v>-45355.6208333333</v>
      </c>
      <c r="AO4" s="58" t="n">
        <v>45355</v>
      </c>
      <c r="AP4" s="45" t="n">
        <v>0.656944444444444</v>
      </c>
      <c r="AQ4" s="57" t="n">
        <f aca="false">(AP4+AO4)-(U4+T4)</f>
        <v>0.0361111111111111</v>
      </c>
      <c r="AR4" s="58" t="n">
        <v>45355</v>
      </c>
      <c r="AS4" s="45" t="n">
        <v>0.656944444444444</v>
      </c>
      <c r="AT4" s="434" t="s">
        <v>77</v>
      </c>
      <c r="AU4" s="59" t="n">
        <f aca="false">(AS4+AR4)-(U4+T4)</f>
        <v>0.0361111111111111</v>
      </c>
      <c r="AV4" s="60"/>
      <c r="AW4" s="60"/>
      <c r="AX4" s="61" t="s">
        <v>58</v>
      </c>
      <c r="AY4" s="61" t="s">
        <v>59</v>
      </c>
      <c r="AZ4" s="62" t="s">
        <v>60</v>
      </c>
      <c r="BA4" s="61" t="s">
        <v>61</v>
      </c>
      <c r="BB4" s="122" t="s">
        <v>466</v>
      </c>
      <c r="BC4" s="101" t="s">
        <v>467</v>
      </c>
      <c r="BD4" s="66"/>
      <c r="BE4" s="326" t="s">
        <v>64</v>
      </c>
      <c r="BF4" s="68"/>
      <c r="BI4" s="38"/>
      <c r="BJ4" s="38"/>
      <c r="BK4" s="38"/>
      <c r="BL4" s="38"/>
      <c r="BM4" s="38"/>
      <c r="BN4" s="38"/>
      <c r="BO4" s="38"/>
      <c r="BP4" s="38"/>
      <c r="BQ4" s="38"/>
      <c r="BR4" s="41"/>
      <c r="BS4" s="34" t="n">
        <v>2255</v>
      </c>
      <c r="BT4" s="71" t="n">
        <v>30300310</v>
      </c>
      <c r="BU4" s="71" t="s">
        <v>49</v>
      </c>
      <c r="BV4" s="71" t="s">
        <v>65</v>
      </c>
      <c r="BW4" s="71" t="s">
        <v>54</v>
      </c>
      <c r="BX4" s="71" t="s">
        <v>358</v>
      </c>
      <c r="BY4" s="72" t="n">
        <v>45355.7409722222</v>
      </c>
      <c r="BZ4" s="71" t="s">
        <v>51</v>
      </c>
      <c r="CA4" s="37" t="s">
        <v>71</v>
      </c>
      <c r="CB4" s="41"/>
      <c r="CC4" s="40" t="n">
        <v>2261</v>
      </c>
      <c r="CD4" s="35" t="n">
        <v>1092067</v>
      </c>
      <c r="CE4" s="35" t="s">
        <v>53</v>
      </c>
      <c r="CF4" s="35" t="s">
        <v>44</v>
      </c>
      <c r="CG4" s="35" t="s">
        <v>54</v>
      </c>
      <c r="CH4" s="35" t="s">
        <v>365</v>
      </c>
      <c r="CI4" s="36" t="n">
        <v>45357.4375</v>
      </c>
      <c r="CJ4" s="35" t="s">
        <v>77</v>
      </c>
      <c r="CK4" s="37" t="s">
        <v>52</v>
      </c>
      <c r="CL4" s="41"/>
      <c r="CM4" s="39" t="n">
        <v>2288</v>
      </c>
      <c r="CN4" s="35" t="n">
        <v>30285541</v>
      </c>
      <c r="CO4" s="35" t="s">
        <v>56</v>
      </c>
      <c r="CP4" s="35" t="s">
        <v>69</v>
      </c>
      <c r="CQ4" s="35" t="s">
        <v>54</v>
      </c>
      <c r="CR4" s="35" t="s">
        <v>468</v>
      </c>
      <c r="CS4" s="36" t="n">
        <v>45367.5416666667</v>
      </c>
      <c r="CT4" s="35" t="s">
        <v>77</v>
      </c>
      <c r="CU4" s="37" t="s">
        <v>67</v>
      </c>
    </row>
    <row r="5" customFormat="false" ht="18.75" hidden="false" customHeight="true" outlineLevel="0" collapsed="false">
      <c r="A5" s="217"/>
      <c r="B5" s="436" t="n">
        <v>3</v>
      </c>
      <c r="C5" s="40" t="n">
        <v>2252</v>
      </c>
      <c r="D5" s="35" t="n">
        <v>30317749</v>
      </c>
      <c r="E5" s="35" t="s">
        <v>49</v>
      </c>
      <c r="F5" s="35" t="s">
        <v>44</v>
      </c>
      <c r="G5" s="35" t="s">
        <v>80</v>
      </c>
      <c r="H5" s="35" t="s">
        <v>81</v>
      </c>
      <c r="I5" s="36" t="n">
        <v>45355.7298611111</v>
      </c>
      <c r="J5" s="35" t="s">
        <v>47</v>
      </c>
      <c r="K5" s="37" t="s">
        <v>52</v>
      </c>
      <c r="L5" s="58" t="n">
        <v>45355</v>
      </c>
      <c r="M5" s="45" t="n">
        <v>0.729861111111111</v>
      </c>
      <c r="N5" s="327" t="s">
        <v>47</v>
      </c>
      <c r="O5" s="58" t="n">
        <v>45355</v>
      </c>
      <c r="P5" s="45" t="n">
        <v>0.729861111111111</v>
      </c>
      <c r="Q5" s="58"/>
      <c r="R5" s="58"/>
      <c r="S5" s="58"/>
      <c r="T5" s="437" t="n">
        <v>45355</v>
      </c>
      <c r="U5" s="45" t="n">
        <v>0.735416666666667</v>
      </c>
      <c r="V5" s="327" t="s">
        <v>47</v>
      </c>
      <c r="W5" s="51" t="n">
        <f aca="false">(U5+T5)-(P5+O5)</f>
        <v>0.00555555555555556</v>
      </c>
      <c r="X5" s="58"/>
      <c r="Y5" s="58"/>
      <c r="Z5" s="58"/>
      <c r="AA5" s="431" t="n">
        <f aca="false">(Y5+X5)-(U5+T5)</f>
        <v>-45355.7354166667</v>
      </c>
      <c r="AB5" s="58"/>
      <c r="AC5" s="58"/>
      <c r="AD5" s="58"/>
      <c r="AE5" s="53" t="n">
        <f aca="false">(AC5+AB5)-(Y5+X5)</f>
        <v>0</v>
      </c>
      <c r="AF5" s="58"/>
      <c r="AG5" s="58"/>
      <c r="AH5" s="58"/>
      <c r="AI5" s="54"/>
      <c r="AJ5" s="55" t="n">
        <f aca="false">(AG5+AF5)-(U5+T5)</f>
        <v>-45355.7354166667</v>
      </c>
      <c r="AK5" s="198"/>
      <c r="AL5" s="198"/>
      <c r="AM5" s="198"/>
      <c r="AN5" s="55" t="n">
        <f aca="false">(AL5+AK5)-(U5+T5)</f>
        <v>-45355.7354166667</v>
      </c>
      <c r="AO5" s="58" t="n">
        <v>45355</v>
      </c>
      <c r="AP5" s="45" t="n">
        <v>0.766666666666667</v>
      </c>
      <c r="AQ5" s="57" t="n">
        <f aca="false">(AP5+AO5)-(U5+T5)</f>
        <v>0.03125</v>
      </c>
      <c r="AR5" s="58" t="n">
        <v>45355</v>
      </c>
      <c r="AS5" s="45" t="n">
        <v>0.766666666666667</v>
      </c>
      <c r="AT5" s="327" t="s">
        <v>47</v>
      </c>
      <c r="AU5" s="59" t="n">
        <f aca="false">(AS5+AR5)-(U5+T5)</f>
        <v>0.03125</v>
      </c>
      <c r="AV5" s="60"/>
      <c r="AW5" s="60"/>
      <c r="AX5" s="61" t="s">
        <v>90</v>
      </c>
      <c r="AY5" s="61" t="s">
        <v>99</v>
      </c>
      <c r="AZ5" s="43" t="s">
        <v>254</v>
      </c>
      <c r="BA5" s="61" t="s">
        <v>84</v>
      </c>
      <c r="BB5" s="122" t="s">
        <v>469</v>
      </c>
      <c r="BC5" s="101" t="s">
        <v>470</v>
      </c>
      <c r="BD5" s="66"/>
      <c r="BE5" s="326" t="s">
        <v>64</v>
      </c>
      <c r="BF5" s="68"/>
      <c r="BI5" s="38"/>
      <c r="BJ5" s="38"/>
      <c r="BK5" s="38"/>
      <c r="BL5" s="38"/>
      <c r="BM5" s="38"/>
      <c r="BN5" s="38"/>
      <c r="BO5" s="38"/>
      <c r="BP5" s="38"/>
      <c r="BQ5" s="38"/>
      <c r="BR5" s="41"/>
      <c r="BS5" s="39" t="n">
        <v>2264</v>
      </c>
      <c r="BT5" s="35" t="n">
        <v>30150533</v>
      </c>
      <c r="BU5" s="35" t="s">
        <v>49</v>
      </c>
      <c r="BV5" s="35" t="s">
        <v>44</v>
      </c>
      <c r="BW5" s="35" t="s">
        <v>45</v>
      </c>
      <c r="BX5" s="35" t="s">
        <v>46</v>
      </c>
      <c r="BY5" s="36" t="n">
        <v>45357.7597222222</v>
      </c>
      <c r="BZ5" s="35" t="s">
        <v>51</v>
      </c>
      <c r="CA5" s="37" t="s">
        <v>52</v>
      </c>
      <c r="CB5" s="41"/>
      <c r="CC5" s="34" t="n">
        <v>2270</v>
      </c>
      <c r="CD5" s="71" t="n">
        <v>1595494</v>
      </c>
      <c r="CE5" s="71" t="s">
        <v>53</v>
      </c>
      <c r="CF5" s="71" t="s">
        <v>44</v>
      </c>
      <c r="CG5" s="71" t="s">
        <v>80</v>
      </c>
      <c r="CH5" s="71" t="s">
        <v>343</v>
      </c>
      <c r="CI5" s="72" t="n">
        <v>45360.46875</v>
      </c>
      <c r="CJ5" s="71" t="s">
        <v>51</v>
      </c>
      <c r="CK5" s="37" t="s">
        <v>71</v>
      </c>
      <c r="CL5" s="41"/>
      <c r="CM5" s="39" t="n">
        <v>2291</v>
      </c>
      <c r="CN5" s="35" t="n">
        <v>30172760</v>
      </c>
      <c r="CO5" s="432" t="s">
        <v>56</v>
      </c>
      <c r="CP5" s="432" t="s">
        <v>69</v>
      </c>
      <c r="CQ5" s="432" t="s">
        <v>145</v>
      </c>
      <c r="CR5" s="432" t="s">
        <v>471</v>
      </c>
      <c r="CS5" s="433" t="n">
        <v>45368.9645833333</v>
      </c>
      <c r="CT5" s="432" t="s">
        <v>77</v>
      </c>
      <c r="CU5" s="37" t="s">
        <v>67</v>
      </c>
    </row>
    <row r="6" customFormat="false" ht="19.5" hidden="false" customHeight="true" outlineLevel="0" collapsed="false">
      <c r="A6" s="217"/>
      <c r="B6" s="430" t="n">
        <v>4</v>
      </c>
      <c r="C6" s="34" t="n">
        <v>2255</v>
      </c>
      <c r="D6" s="71" t="n">
        <v>30300310</v>
      </c>
      <c r="E6" s="71" t="s">
        <v>49</v>
      </c>
      <c r="F6" s="71" t="s">
        <v>65</v>
      </c>
      <c r="G6" s="71" t="s">
        <v>54</v>
      </c>
      <c r="H6" s="71" t="s">
        <v>358</v>
      </c>
      <c r="I6" s="72" t="n">
        <v>45355.7409722222</v>
      </c>
      <c r="J6" s="71" t="s">
        <v>51</v>
      </c>
      <c r="K6" s="37" t="s">
        <v>71</v>
      </c>
      <c r="L6" s="58" t="n">
        <v>45355</v>
      </c>
      <c r="M6" s="45" t="n">
        <v>0.740972222222222</v>
      </c>
      <c r="N6" s="327" t="s">
        <v>51</v>
      </c>
      <c r="O6" s="58" t="n">
        <v>45355</v>
      </c>
      <c r="P6" s="45" t="n">
        <v>0.740972222222222</v>
      </c>
      <c r="Q6" s="58"/>
      <c r="R6" s="58"/>
      <c r="S6" s="58"/>
      <c r="T6" s="437" t="n">
        <v>45355</v>
      </c>
      <c r="U6" s="45" t="n">
        <v>0.749305555555556</v>
      </c>
      <c r="V6" s="327" t="s">
        <v>51</v>
      </c>
      <c r="W6" s="51" t="n">
        <f aca="false">(U6+T6)-(P6+O6)</f>
        <v>0.00833333333333333</v>
      </c>
      <c r="X6" s="58" t="n">
        <v>45356</v>
      </c>
      <c r="Y6" s="50" t="n">
        <v>0.777083333333333</v>
      </c>
      <c r="Z6" s="327" t="s">
        <v>51</v>
      </c>
      <c r="AA6" s="53" t="n">
        <f aca="false">(Y6+X6)-(U6+T6)</f>
        <v>1.02777777777778</v>
      </c>
      <c r="AB6" s="58" t="n">
        <v>45357</v>
      </c>
      <c r="AC6" s="45" t="n">
        <v>0.953472222222222</v>
      </c>
      <c r="AD6" s="434" t="s">
        <v>77</v>
      </c>
      <c r="AE6" s="53" t="n">
        <f aca="false">(AC6+AB6)-(Y6+X6)</f>
        <v>1.17638888888889</v>
      </c>
      <c r="AF6" s="58" t="n">
        <v>45360</v>
      </c>
      <c r="AG6" s="45" t="n">
        <v>0.611111111111111</v>
      </c>
      <c r="AH6" s="327" t="s">
        <v>51</v>
      </c>
      <c r="AI6" s="98" t="s">
        <v>117</v>
      </c>
      <c r="AJ6" s="55" t="n">
        <f aca="false">(AG6+AF6)-(U6+T6)</f>
        <v>4.86180555555556</v>
      </c>
      <c r="AK6" s="198" t="n">
        <v>45469</v>
      </c>
      <c r="AL6" s="45" t="n">
        <v>0.522916666666667</v>
      </c>
      <c r="AM6" s="434" t="s">
        <v>77</v>
      </c>
      <c r="AN6" s="55" t="n">
        <f aca="false">(AL6+AK6)-(U6+T6)</f>
        <v>113.773611111111</v>
      </c>
      <c r="AO6" s="58"/>
      <c r="AP6" s="45"/>
      <c r="AQ6" s="57" t="n">
        <f aca="false">(AP6+AO6)-(U6+T6)</f>
        <v>-45355.7493055556</v>
      </c>
      <c r="AR6" s="58"/>
      <c r="AS6" s="45"/>
      <c r="AT6" s="73"/>
      <c r="AU6" s="59" t="n">
        <f aca="false">(AS6+AR6)-(U6+T6)</f>
        <v>-45355.7493055556</v>
      </c>
      <c r="AV6" s="60"/>
      <c r="AW6" s="60"/>
      <c r="AX6" s="61" t="s">
        <v>90</v>
      </c>
      <c r="AY6" s="61" t="s">
        <v>91</v>
      </c>
      <c r="AZ6" s="174" t="s">
        <v>106</v>
      </c>
      <c r="BA6" s="61" t="s">
        <v>107</v>
      </c>
      <c r="BB6" s="122" t="s">
        <v>472</v>
      </c>
      <c r="BC6" s="101" t="s">
        <v>473</v>
      </c>
      <c r="BD6" s="66"/>
      <c r="BE6" s="326" t="s">
        <v>64</v>
      </c>
      <c r="BF6" s="68"/>
      <c r="BI6" s="38"/>
      <c r="BJ6" s="38"/>
      <c r="BK6" s="38"/>
      <c r="BL6" s="38"/>
      <c r="BM6" s="38"/>
      <c r="BN6" s="38"/>
      <c r="BO6" s="38"/>
      <c r="BP6" s="38"/>
      <c r="BQ6" s="38"/>
      <c r="BR6" s="41"/>
      <c r="BS6" s="34" t="n">
        <v>2266</v>
      </c>
      <c r="BT6" s="35" t="n">
        <v>1819726</v>
      </c>
      <c r="BU6" s="35" t="s">
        <v>49</v>
      </c>
      <c r="BV6" s="35" t="s">
        <v>44</v>
      </c>
      <c r="BW6" s="35" t="s">
        <v>45</v>
      </c>
      <c r="BX6" s="35" t="s">
        <v>79</v>
      </c>
      <c r="BY6" s="36" t="n">
        <v>45358.4118055556</v>
      </c>
      <c r="BZ6" s="35" t="s">
        <v>77</v>
      </c>
      <c r="CA6" s="37" t="s">
        <v>71</v>
      </c>
      <c r="CB6" s="41"/>
      <c r="CC6" s="34" t="n">
        <v>2286</v>
      </c>
      <c r="CD6" s="35" t="n">
        <v>30318210</v>
      </c>
      <c r="CE6" s="35" t="s">
        <v>53</v>
      </c>
      <c r="CF6" s="35" t="s">
        <v>44</v>
      </c>
      <c r="CG6" s="35" t="s">
        <v>54</v>
      </c>
      <c r="CH6" s="35" t="s">
        <v>78</v>
      </c>
      <c r="CI6" s="36" t="n">
        <v>45365.6076388889</v>
      </c>
      <c r="CJ6" s="35" t="s">
        <v>47</v>
      </c>
      <c r="CK6" s="37" t="s">
        <v>71</v>
      </c>
      <c r="CL6" s="41"/>
      <c r="CM6" s="40" t="n">
        <v>2292</v>
      </c>
      <c r="CN6" s="35" t="n">
        <v>0</v>
      </c>
      <c r="CO6" s="432" t="s">
        <v>56</v>
      </c>
      <c r="CP6" s="432" t="s">
        <v>65</v>
      </c>
      <c r="CQ6" s="432" t="s">
        <v>45</v>
      </c>
      <c r="CR6" s="432" t="s">
        <v>66</v>
      </c>
      <c r="CS6" s="433" t="n">
        <v>45371.6986111111</v>
      </c>
      <c r="CT6" s="432" t="s">
        <v>47</v>
      </c>
      <c r="CU6" s="37" t="s">
        <v>48</v>
      </c>
    </row>
    <row r="7" customFormat="false" ht="22.5" hidden="false" customHeight="true" outlineLevel="0" collapsed="false">
      <c r="A7" s="217"/>
      <c r="B7" s="436" t="n">
        <v>5</v>
      </c>
      <c r="C7" s="34" t="n">
        <v>2258</v>
      </c>
      <c r="D7" s="35" t="n">
        <v>30308006</v>
      </c>
      <c r="E7" s="35" t="s">
        <v>53</v>
      </c>
      <c r="F7" s="35" t="s">
        <v>44</v>
      </c>
      <c r="G7" s="35" t="s">
        <v>54</v>
      </c>
      <c r="H7" s="35" t="s">
        <v>354</v>
      </c>
      <c r="I7" s="36" t="n">
        <v>45356.8736111111</v>
      </c>
      <c r="J7" s="35" t="s">
        <v>47</v>
      </c>
      <c r="K7" s="37" t="s">
        <v>71</v>
      </c>
      <c r="L7" s="58" t="n">
        <v>45356</v>
      </c>
      <c r="M7" s="45" t="n">
        <v>0.623611111111111</v>
      </c>
      <c r="N7" s="327" t="s">
        <v>47</v>
      </c>
      <c r="O7" s="58" t="n">
        <v>45356</v>
      </c>
      <c r="P7" s="45" t="n">
        <v>0.873611111111111</v>
      </c>
      <c r="Q7" s="58" t="n">
        <v>45357</v>
      </c>
      <c r="R7" s="45" t="n">
        <v>0.747916666666667</v>
      </c>
      <c r="S7" s="327" t="s">
        <v>47</v>
      </c>
      <c r="T7" s="437" t="n">
        <v>45357</v>
      </c>
      <c r="U7" s="45" t="n">
        <v>0.749305555555556</v>
      </c>
      <c r="V7" s="327" t="s">
        <v>47</v>
      </c>
      <c r="W7" s="51" t="n">
        <f aca="false">(U7+T7)-(P7+O7)</f>
        <v>0.875694444444444</v>
      </c>
      <c r="X7" s="58" t="n">
        <v>45360</v>
      </c>
      <c r="Y7" s="45" t="n">
        <v>0.55625</v>
      </c>
      <c r="Z7" s="327" t="s">
        <v>47</v>
      </c>
      <c r="AA7" s="53" t="n">
        <f aca="false">(Y7+X7)-(U7+T7)</f>
        <v>2.80694444444444</v>
      </c>
      <c r="AB7" s="58" t="n">
        <v>45362</v>
      </c>
      <c r="AC7" s="45" t="n">
        <v>0.525</v>
      </c>
      <c r="AD7" s="327" t="s">
        <v>47</v>
      </c>
      <c r="AE7" s="53" t="n">
        <f aca="false">(AC7+AB7)-(Y7+X7)</f>
        <v>1.96875</v>
      </c>
      <c r="AF7" s="58"/>
      <c r="AG7" s="58"/>
      <c r="AH7" s="58"/>
      <c r="AI7" s="54"/>
      <c r="AJ7" s="55" t="n">
        <f aca="false">(AG7+AF7)-(U7+T7)</f>
        <v>-45357.7493055556</v>
      </c>
      <c r="AK7" s="198"/>
      <c r="AL7" s="198"/>
      <c r="AM7" s="198"/>
      <c r="AN7" s="55" t="n">
        <f aca="false">(AL7+AK7)-(U7+T7)</f>
        <v>-45357.7493055556</v>
      </c>
      <c r="AO7" s="58" t="n">
        <v>45371</v>
      </c>
      <c r="AP7" s="45" t="n">
        <v>0.629861111111111</v>
      </c>
      <c r="AQ7" s="57" t="n">
        <f aca="false">(AP7+AO7)-(U7+T7)</f>
        <v>13.8805555555556</v>
      </c>
      <c r="AR7" s="58" t="n">
        <v>45371</v>
      </c>
      <c r="AS7" s="45" t="n">
        <v>0.629861111111111</v>
      </c>
      <c r="AT7" s="327" t="s">
        <v>47</v>
      </c>
      <c r="AU7" s="59" t="n">
        <f aca="false">(AS7+AR7)-(U7+T7)</f>
        <v>13.8805555555556</v>
      </c>
      <c r="AV7" s="161" t="n">
        <v>2892</v>
      </c>
      <c r="AW7" s="161" t="s">
        <v>474</v>
      </c>
      <c r="AX7" s="173" t="s">
        <v>98</v>
      </c>
      <c r="AY7" s="162" t="s">
        <v>110</v>
      </c>
      <c r="AZ7" s="174" t="s">
        <v>111</v>
      </c>
      <c r="BA7" s="101" t="s">
        <v>209</v>
      </c>
      <c r="BB7" s="199" t="s">
        <v>475</v>
      </c>
      <c r="BC7" s="43" t="s">
        <v>476</v>
      </c>
      <c r="BD7" s="66"/>
      <c r="BE7" s="326" t="s">
        <v>64</v>
      </c>
      <c r="BF7" s="68"/>
      <c r="BI7" s="131" t="s">
        <v>135</v>
      </c>
      <c r="BJ7" s="132" t="s">
        <v>136</v>
      </c>
      <c r="BK7" s="438" t="s">
        <v>137</v>
      </c>
      <c r="BL7" s="106" t="s">
        <v>52</v>
      </c>
      <c r="BM7" s="107" t="s">
        <v>48</v>
      </c>
      <c r="BN7" s="108" t="s">
        <v>67</v>
      </c>
      <c r="BO7" s="109" t="s">
        <v>138</v>
      </c>
      <c r="BP7" s="110" t="s">
        <v>139</v>
      </c>
      <c r="BQ7" s="41"/>
      <c r="BR7" s="41"/>
      <c r="BS7" s="40" t="n">
        <v>2268</v>
      </c>
      <c r="BT7" s="35" t="n">
        <v>30316197</v>
      </c>
      <c r="BU7" s="432" t="s">
        <v>49</v>
      </c>
      <c r="BV7" s="432" t="s">
        <v>44</v>
      </c>
      <c r="BW7" s="432" t="s">
        <v>54</v>
      </c>
      <c r="BX7" s="432" t="s">
        <v>477</v>
      </c>
      <c r="BY7" s="433" t="n">
        <v>45358.6743055556</v>
      </c>
      <c r="BZ7" s="432" t="s">
        <v>47</v>
      </c>
      <c r="CA7" s="37" t="s">
        <v>52</v>
      </c>
      <c r="CB7" s="41"/>
      <c r="CC7" s="40" t="n">
        <v>2293</v>
      </c>
      <c r="CD7" s="35" t="n">
        <v>30144357</v>
      </c>
      <c r="CE7" s="432" t="s">
        <v>53</v>
      </c>
      <c r="CF7" s="432" t="s">
        <v>44</v>
      </c>
      <c r="CG7" s="432" t="s">
        <v>54</v>
      </c>
      <c r="CH7" s="432" t="s">
        <v>171</v>
      </c>
      <c r="CI7" s="433" t="n">
        <v>45369.6333333333</v>
      </c>
      <c r="CJ7" s="432" t="s">
        <v>47</v>
      </c>
      <c r="CK7" s="37" t="s">
        <v>52</v>
      </c>
      <c r="CL7" s="41"/>
      <c r="CM7" s="34" t="n">
        <v>2307</v>
      </c>
      <c r="CN7" s="35" t="n">
        <v>30303663</v>
      </c>
      <c r="CO7" s="432" t="s">
        <v>56</v>
      </c>
      <c r="CP7" s="432" t="s">
        <v>65</v>
      </c>
      <c r="CQ7" s="432" t="s">
        <v>54</v>
      </c>
      <c r="CR7" s="432" t="s">
        <v>358</v>
      </c>
      <c r="CS7" s="433" t="n">
        <v>45372.7090277778</v>
      </c>
      <c r="CT7" s="432" t="s">
        <v>47</v>
      </c>
      <c r="CU7" s="37" t="s">
        <v>71</v>
      </c>
    </row>
    <row r="8" customFormat="false" ht="14.25" hidden="false" customHeight="true" outlineLevel="0" collapsed="false">
      <c r="A8" s="217"/>
      <c r="B8" s="430" t="n">
        <v>6</v>
      </c>
      <c r="C8" s="34" t="n">
        <v>2260</v>
      </c>
      <c r="D8" s="35" t="n">
        <v>30301405</v>
      </c>
      <c r="E8" s="35" t="s">
        <v>53</v>
      </c>
      <c r="F8" s="35" t="s">
        <v>44</v>
      </c>
      <c r="G8" s="35" t="s">
        <v>54</v>
      </c>
      <c r="H8" s="35" t="s">
        <v>55</v>
      </c>
      <c r="I8" s="36" t="n">
        <v>45357.8256944444</v>
      </c>
      <c r="J8" s="35" t="s">
        <v>47</v>
      </c>
      <c r="K8" s="37" t="s">
        <v>71</v>
      </c>
      <c r="L8" s="58" t="n">
        <v>45356</v>
      </c>
      <c r="M8" s="45" t="n">
        <v>0.777777777777778</v>
      </c>
      <c r="N8" s="327" t="s">
        <v>47</v>
      </c>
      <c r="O8" s="58" t="n">
        <v>45357</v>
      </c>
      <c r="P8" s="45" t="n">
        <v>0.825694444444444</v>
      </c>
      <c r="Q8" s="58" t="n">
        <v>45357</v>
      </c>
      <c r="R8" s="45" t="n">
        <v>0.834722222222222</v>
      </c>
      <c r="S8" s="327" t="s">
        <v>47</v>
      </c>
      <c r="T8" s="437" t="n">
        <v>45358</v>
      </c>
      <c r="U8" s="45" t="n">
        <v>0.638888888888889</v>
      </c>
      <c r="V8" s="327" t="s">
        <v>47</v>
      </c>
      <c r="W8" s="51" t="n">
        <f aca="false">(U8+T8)-(P8+O8)</f>
        <v>0.813194444444444</v>
      </c>
      <c r="X8" s="58" t="n">
        <v>45360</v>
      </c>
      <c r="Y8" s="45" t="n">
        <v>0.556944444444445</v>
      </c>
      <c r="Z8" s="327" t="s">
        <v>47</v>
      </c>
      <c r="AA8" s="53" t="n">
        <f aca="false">(Y8+X8)-(U8+T8)</f>
        <v>1.91805555555556</v>
      </c>
      <c r="AB8" s="58" t="n">
        <v>45372</v>
      </c>
      <c r="AC8" s="45" t="n">
        <v>0.446527777777778</v>
      </c>
      <c r="AD8" s="327" t="s">
        <v>47</v>
      </c>
      <c r="AE8" s="53" t="n">
        <f aca="false">(AC8+AB8)-(Y8+X8)</f>
        <v>11.8895833333333</v>
      </c>
      <c r="AF8" s="58"/>
      <c r="AG8" s="58"/>
      <c r="AH8" s="58"/>
      <c r="AI8" s="54"/>
      <c r="AJ8" s="55" t="n">
        <f aca="false">(AG8+AF8)-(U8+T8)</f>
        <v>-45358.6388888889</v>
      </c>
      <c r="AK8" s="198"/>
      <c r="AL8" s="198"/>
      <c r="AM8" s="198"/>
      <c r="AN8" s="55" t="n">
        <f aca="false">(AL8+AK8)-(U8+T8)</f>
        <v>-45358.6388888889</v>
      </c>
      <c r="AO8" s="58" t="n">
        <v>45382</v>
      </c>
      <c r="AP8" s="45" t="n">
        <v>0.904166666666667</v>
      </c>
      <c r="AQ8" s="57" t="n">
        <f aca="false">(AP8+AO8)-(U8+T8)</f>
        <v>24.2652777777778</v>
      </c>
      <c r="AR8" s="58" t="n">
        <v>45382</v>
      </c>
      <c r="AS8" s="45" t="n">
        <v>0.904166666666667</v>
      </c>
      <c r="AT8" s="327" t="s">
        <v>47</v>
      </c>
      <c r="AU8" s="59" t="n">
        <f aca="false">(AS8+AR8)-(U8+T8)</f>
        <v>24.2652777777778</v>
      </c>
      <c r="AV8" s="60"/>
      <c r="AW8" s="60"/>
      <c r="AX8" s="61" t="s">
        <v>90</v>
      </c>
      <c r="AY8" s="61" t="s">
        <v>91</v>
      </c>
      <c r="AZ8" s="61" t="s">
        <v>195</v>
      </c>
      <c r="BA8" s="61" t="s">
        <v>225</v>
      </c>
      <c r="BB8" s="122" t="s">
        <v>478</v>
      </c>
      <c r="BC8" s="101" t="s">
        <v>479</v>
      </c>
      <c r="BD8" s="66"/>
      <c r="BE8" s="326" t="s">
        <v>64</v>
      </c>
      <c r="BF8" s="68"/>
      <c r="BI8" s="138" t="s">
        <v>51</v>
      </c>
      <c r="BJ8" s="112" t="n">
        <v>0</v>
      </c>
      <c r="BK8" s="113" t="n">
        <v>0</v>
      </c>
      <c r="BL8" s="37" t="n">
        <v>0</v>
      </c>
      <c r="BM8" s="37" t="n">
        <v>0</v>
      </c>
      <c r="BN8" s="37" t="n">
        <v>0</v>
      </c>
      <c r="BO8" s="37" t="n">
        <v>0</v>
      </c>
      <c r="BP8" s="114" t="n">
        <v>0</v>
      </c>
      <c r="BQ8" s="38"/>
      <c r="BR8" s="41"/>
      <c r="BS8" s="34" t="n">
        <v>2271</v>
      </c>
      <c r="BT8" s="35" t="n">
        <v>30171668</v>
      </c>
      <c r="BU8" s="35" t="s">
        <v>49</v>
      </c>
      <c r="BV8" s="35" t="s">
        <v>44</v>
      </c>
      <c r="BW8" s="35" t="s">
        <v>54</v>
      </c>
      <c r="BX8" s="35" t="s">
        <v>87</v>
      </c>
      <c r="BY8" s="36" t="n">
        <v>45360.5666666667</v>
      </c>
      <c r="BZ8" s="35" t="s">
        <v>47</v>
      </c>
      <c r="CA8" s="37" t="s">
        <v>71</v>
      </c>
      <c r="CB8" s="41"/>
      <c r="CC8" s="34" t="n">
        <v>2295</v>
      </c>
      <c r="CD8" s="35" t="n">
        <v>30317128</v>
      </c>
      <c r="CE8" s="35" t="s">
        <v>53</v>
      </c>
      <c r="CF8" s="35" t="s">
        <v>69</v>
      </c>
      <c r="CG8" s="35" t="s">
        <v>54</v>
      </c>
      <c r="CH8" s="35" t="s">
        <v>480</v>
      </c>
      <c r="CI8" s="36" t="n">
        <v>45370.0375</v>
      </c>
      <c r="CJ8" s="35" t="s">
        <v>77</v>
      </c>
      <c r="CK8" s="37" t="s">
        <v>71</v>
      </c>
      <c r="CL8" s="41"/>
      <c r="CM8" s="34" t="n">
        <v>2314</v>
      </c>
      <c r="CN8" s="71" t="n">
        <v>30317018</v>
      </c>
      <c r="CO8" s="71" t="s">
        <v>56</v>
      </c>
      <c r="CP8" s="71" t="s">
        <v>44</v>
      </c>
      <c r="CQ8" s="71" t="s">
        <v>45</v>
      </c>
      <c r="CR8" s="71" t="s">
        <v>79</v>
      </c>
      <c r="CS8" s="72" t="n">
        <v>45375.0472222222</v>
      </c>
      <c r="CT8" s="71" t="s">
        <v>77</v>
      </c>
      <c r="CU8" s="37" t="s">
        <v>71</v>
      </c>
    </row>
    <row r="9" customFormat="false" ht="15" hidden="false" customHeight="true" outlineLevel="0" collapsed="false">
      <c r="A9" s="217"/>
      <c r="B9" s="430" t="n">
        <v>7</v>
      </c>
      <c r="C9" s="40" t="n">
        <v>2261</v>
      </c>
      <c r="D9" s="35" t="n">
        <v>1092067</v>
      </c>
      <c r="E9" s="35" t="s">
        <v>53</v>
      </c>
      <c r="F9" s="35" t="s">
        <v>44</v>
      </c>
      <c r="G9" s="35" t="s">
        <v>54</v>
      </c>
      <c r="H9" s="35" t="s">
        <v>365</v>
      </c>
      <c r="I9" s="36" t="n">
        <v>45357.4375</v>
      </c>
      <c r="J9" s="35" t="s">
        <v>77</v>
      </c>
      <c r="K9" s="37" t="s">
        <v>52</v>
      </c>
      <c r="L9" s="58" t="n">
        <v>45357</v>
      </c>
      <c r="M9" s="45" t="n">
        <v>0.43125</v>
      </c>
      <c r="N9" s="434" t="s">
        <v>77</v>
      </c>
      <c r="O9" s="58" t="n">
        <v>45357</v>
      </c>
      <c r="P9" s="45" t="n">
        <v>0.4375</v>
      </c>
      <c r="Q9" s="58" t="n">
        <v>45357</v>
      </c>
      <c r="R9" s="45" t="n">
        <v>0.527083333333333</v>
      </c>
      <c r="S9" s="434" t="s">
        <v>77</v>
      </c>
      <c r="T9" s="437" t="n">
        <v>45357</v>
      </c>
      <c r="U9" s="45" t="n">
        <v>0.570138888888889</v>
      </c>
      <c r="V9" s="434" t="s">
        <v>77</v>
      </c>
      <c r="W9" s="51" t="n">
        <f aca="false">(U9+T9)-(P9+O9)</f>
        <v>0.132638888888889</v>
      </c>
      <c r="X9" s="58" t="n">
        <v>45358</v>
      </c>
      <c r="Y9" s="45" t="n">
        <v>0.402083333333333</v>
      </c>
      <c r="Z9" s="434" t="s">
        <v>77</v>
      </c>
      <c r="AA9" s="53" t="n">
        <f aca="false">(Y9+X9)-(U9+T9)</f>
        <v>0.831944444444445</v>
      </c>
      <c r="AB9" s="58" t="n">
        <v>45358</v>
      </c>
      <c r="AC9" s="45" t="n">
        <v>0.411805555555556</v>
      </c>
      <c r="AD9" s="434" t="s">
        <v>77</v>
      </c>
      <c r="AE9" s="53" t="n">
        <f aca="false">(AC9+AB9)-(Y9+X9)</f>
        <v>0.00972222222222222</v>
      </c>
      <c r="AF9" s="58"/>
      <c r="AG9" s="58"/>
      <c r="AH9" s="58"/>
      <c r="AI9" s="54"/>
      <c r="AJ9" s="55" t="n">
        <f aca="false">(AG9+AF9)-(U9+T9)</f>
        <v>-45357.5701388889</v>
      </c>
      <c r="AK9" s="198"/>
      <c r="AL9" s="198"/>
      <c r="AM9" s="198"/>
      <c r="AN9" s="55" t="n">
        <f aca="false">(AL9+AK9)-(U9+T9)</f>
        <v>-45357.5701388889</v>
      </c>
      <c r="AO9" s="58" t="n">
        <v>45358</v>
      </c>
      <c r="AP9" s="45" t="n">
        <v>0.554861111111111</v>
      </c>
      <c r="AQ9" s="57" t="n">
        <f aca="false">(AP9+AO9)-(U9+T9)</f>
        <v>0.984722222222222</v>
      </c>
      <c r="AR9" s="58" t="n">
        <v>45358</v>
      </c>
      <c r="AS9" s="45" t="n">
        <v>0.554861111111111</v>
      </c>
      <c r="AT9" s="434" t="s">
        <v>77</v>
      </c>
      <c r="AU9" s="59" t="n">
        <f aca="false">(AS9+AR9)-(U9+T9)</f>
        <v>0.984722222222222</v>
      </c>
      <c r="AV9" s="161" t="n">
        <v>4977</v>
      </c>
      <c r="AW9" s="161" t="s">
        <v>481</v>
      </c>
      <c r="AX9" s="61" t="s">
        <v>58</v>
      </c>
      <c r="AY9" s="61" t="s">
        <v>72</v>
      </c>
      <c r="AZ9" s="43" t="s">
        <v>73</v>
      </c>
      <c r="BA9" s="61" t="s">
        <v>263</v>
      </c>
      <c r="BB9" s="122" t="s">
        <v>482</v>
      </c>
      <c r="BC9" s="101" t="s">
        <v>483</v>
      </c>
      <c r="BD9" s="66"/>
      <c r="BE9" s="326" t="s">
        <v>64</v>
      </c>
      <c r="BF9" s="68"/>
      <c r="BI9" s="138" t="s">
        <v>77</v>
      </c>
      <c r="BJ9" s="112" t="n">
        <v>0</v>
      </c>
      <c r="BK9" s="113" t="n">
        <v>0</v>
      </c>
      <c r="BL9" s="37" t="n">
        <v>0</v>
      </c>
      <c r="BM9" s="37" t="n">
        <v>0</v>
      </c>
      <c r="BN9" s="37" t="n">
        <v>0</v>
      </c>
      <c r="BO9" s="37" t="n">
        <v>0</v>
      </c>
      <c r="BP9" s="114" t="n">
        <v>0</v>
      </c>
      <c r="BQ9" s="38"/>
      <c r="BR9" s="41"/>
      <c r="BS9" s="34" t="n">
        <v>2273</v>
      </c>
      <c r="BT9" s="35" t="n">
        <v>30315737</v>
      </c>
      <c r="BU9" s="35" t="s">
        <v>49</v>
      </c>
      <c r="BV9" s="35" t="s">
        <v>44</v>
      </c>
      <c r="BW9" s="35" t="s">
        <v>45</v>
      </c>
      <c r="BX9" s="35" t="s">
        <v>50</v>
      </c>
      <c r="BY9" s="36" t="n">
        <v>45360.5791666667</v>
      </c>
      <c r="BZ9" s="35" t="s">
        <v>51</v>
      </c>
      <c r="CA9" s="37" t="s">
        <v>52</v>
      </c>
      <c r="CB9" s="41"/>
      <c r="CC9" s="40" t="n">
        <v>2298</v>
      </c>
      <c r="CD9" s="35" t="n">
        <v>30027403</v>
      </c>
      <c r="CE9" s="35" t="s">
        <v>53</v>
      </c>
      <c r="CF9" s="35" t="s">
        <v>44</v>
      </c>
      <c r="CG9" s="35" t="s">
        <v>45</v>
      </c>
      <c r="CH9" s="35" t="s">
        <v>46</v>
      </c>
      <c r="CI9" s="36" t="n">
        <v>45371.0777777778</v>
      </c>
      <c r="CJ9" s="35" t="s">
        <v>47</v>
      </c>
      <c r="CK9" s="37" t="s">
        <v>52</v>
      </c>
      <c r="CL9" s="41"/>
      <c r="CM9" s="34" t="n">
        <v>2318</v>
      </c>
      <c r="CN9" s="35" t="n">
        <v>30254362</v>
      </c>
      <c r="CO9" s="35" t="s">
        <v>56</v>
      </c>
      <c r="CP9" s="35" t="s">
        <v>69</v>
      </c>
      <c r="CQ9" s="35" t="s">
        <v>80</v>
      </c>
      <c r="CR9" s="35" t="s">
        <v>362</v>
      </c>
      <c r="CS9" s="36" t="n">
        <v>45376.6625</v>
      </c>
      <c r="CT9" s="35" t="s">
        <v>51</v>
      </c>
      <c r="CU9" s="37" t="s">
        <v>71</v>
      </c>
    </row>
    <row r="10" customFormat="false" ht="15" hidden="false" customHeight="true" outlineLevel="0" collapsed="false">
      <c r="A10" s="217"/>
      <c r="B10" s="430" t="n">
        <v>8</v>
      </c>
      <c r="C10" s="39" t="n">
        <v>2264</v>
      </c>
      <c r="D10" s="35" t="n">
        <v>30150533</v>
      </c>
      <c r="E10" s="35" t="s">
        <v>49</v>
      </c>
      <c r="F10" s="35" t="s">
        <v>44</v>
      </c>
      <c r="G10" s="35" t="s">
        <v>45</v>
      </c>
      <c r="H10" s="35" t="s">
        <v>46</v>
      </c>
      <c r="I10" s="36" t="n">
        <v>45357.7597222222</v>
      </c>
      <c r="J10" s="35" t="s">
        <v>51</v>
      </c>
      <c r="K10" s="37" t="s">
        <v>52</v>
      </c>
      <c r="L10" s="58" t="n">
        <v>45357</v>
      </c>
      <c r="M10" s="45" t="n">
        <v>0.759722222222222</v>
      </c>
      <c r="N10" s="327" t="s">
        <v>51</v>
      </c>
      <c r="O10" s="58" t="n">
        <v>45357</v>
      </c>
      <c r="P10" s="45" t="n">
        <v>0.759722222222222</v>
      </c>
      <c r="Q10" s="58"/>
      <c r="R10" s="45"/>
      <c r="S10" s="58"/>
      <c r="T10" s="437" t="n">
        <v>45357</v>
      </c>
      <c r="U10" s="45" t="n">
        <v>0.779166666666667</v>
      </c>
      <c r="V10" s="327" t="s">
        <v>51</v>
      </c>
      <c r="W10" s="51" t="n">
        <f aca="false">(U10+T10)-(P10+O10)</f>
        <v>0.0194444444444444</v>
      </c>
      <c r="X10" s="58"/>
      <c r="Y10" s="58"/>
      <c r="Z10" s="58"/>
      <c r="AA10" s="431" t="n">
        <f aca="false">(Y10+X10)-(U10+T10)</f>
        <v>-45357.7791666667</v>
      </c>
      <c r="AB10" s="58"/>
      <c r="AC10" s="58"/>
      <c r="AD10" s="58"/>
      <c r="AE10" s="53" t="n">
        <f aca="false">(AC10+AB10)-(Y10+X10)</f>
        <v>0</v>
      </c>
      <c r="AF10" s="58"/>
      <c r="AG10" s="58"/>
      <c r="AH10" s="58"/>
      <c r="AI10" s="54"/>
      <c r="AJ10" s="55" t="n">
        <f aca="false">(AG10+AF10)-(U10+T10)</f>
        <v>-45357.7791666667</v>
      </c>
      <c r="AK10" s="198"/>
      <c r="AL10" s="198"/>
      <c r="AM10" s="198"/>
      <c r="AN10" s="55" t="n">
        <f aca="false">(AL10+AK10)-(U10+T10)</f>
        <v>-45357.7791666667</v>
      </c>
      <c r="AO10" s="58" t="n">
        <v>45358</v>
      </c>
      <c r="AP10" s="45" t="n">
        <v>0.670833333333333</v>
      </c>
      <c r="AQ10" s="57" t="n">
        <f aca="false">(AP10+AO10)-(U10+T10)</f>
        <v>0.891666666666667</v>
      </c>
      <c r="AR10" s="58" t="n">
        <v>45358</v>
      </c>
      <c r="AS10" s="45" t="n">
        <v>0.670833333333333</v>
      </c>
      <c r="AT10" s="327" t="s">
        <v>51</v>
      </c>
      <c r="AU10" s="59" t="n">
        <f aca="false">(AS10+AR10)-(U10+T10)</f>
        <v>0.891666666666667</v>
      </c>
      <c r="AV10" s="60"/>
      <c r="AW10" s="60"/>
      <c r="AX10" s="61" t="s">
        <v>90</v>
      </c>
      <c r="AY10" s="61" t="s">
        <v>99</v>
      </c>
      <c r="AZ10" s="43" t="s">
        <v>203</v>
      </c>
      <c r="BA10" s="61" t="s">
        <v>101</v>
      </c>
      <c r="BB10" s="122" t="s">
        <v>484</v>
      </c>
      <c r="BC10" s="325" t="s">
        <v>485</v>
      </c>
      <c r="BD10" s="66"/>
      <c r="BE10" s="326" t="s">
        <v>64</v>
      </c>
      <c r="BF10" s="68"/>
      <c r="BI10" s="138" t="s">
        <v>47</v>
      </c>
      <c r="BJ10" s="112" t="n">
        <v>2</v>
      </c>
      <c r="BK10" s="113" t="n">
        <v>1</v>
      </c>
      <c r="BL10" s="37" t="n">
        <v>0</v>
      </c>
      <c r="BM10" s="37" t="n">
        <v>0</v>
      </c>
      <c r="BN10" s="37" t="n">
        <v>2</v>
      </c>
      <c r="BO10" s="37" t="n">
        <v>0</v>
      </c>
      <c r="BP10" s="114" t="n">
        <v>2</v>
      </c>
      <c r="BQ10" s="38"/>
      <c r="BR10" s="41"/>
      <c r="BS10" s="34" t="n">
        <v>2276</v>
      </c>
      <c r="BT10" s="35" t="n">
        <v>30118925</v>
      </c>
      <c r="BU10" s="35" t="s">
        <v>49</v>
      </c>
      <c r="BV10" s="35" t="s">
        <v>44</v>
      </c>
      <c r="BW10" s="35" t="s">
        <v>45</v>
      </c>
      <c r="BX10" s="35" t="s">
        <v>79</v>
      </c>
      <c r="BY10" s="36" t="n">
        <v>45362.86875</v>
      </c>
      <c r="BZ10" s="35" t="s">
        <v>77</v>
      </c>
      <c r="CA10" s="37" t="s">
        <v>71</v>
      </c>
      <c r="CB10" s="41"/>
      <c r="CC10" s="34" t="n">
        <v>2310</v>
      </c>
      <c r="CD10" s="35" t="n">
        <v>30303663</v>
      </c>
      <c r="CE10" s="432" t="s">
        <v>53</v>
      </c>
      <c r="CF10" s="432" t="s">
        <v>44</v>
      </c>
      <c r="CG10" s="432" t="s">
        <v>54</v>
      </c>
      <c r="CH10" s="432" t="s">
        <v>171</v>
      </c>
      <c r="CI10" s="433" t="n">
        <v>45373.1868055556</v>
      </c>
      <c r="CJ10" s="432" t="s">
        <v>77</v>
      </c>
      <c r="CK10" s="37" t="s">
        <v>71</v>
      </c>
      <c r="CL10" s="41"/>
      <c r="CM10" s="34" t="n">
        <v>2333</v>
      </c>
      <c r="CN10" s="35" t="n">
        <v>30244508</v>
      </c>
      <c r="CO10" s="35" t="s">
        <v>56</v>
      </c>
      <c r="CP10" s="35" t="s">
        <v>69</v>
      </c>
      <c r="CQ10" s="35" t="s">
        <v>54</v>
      </c>
      <c r="CR10" s="439" t="s">
        <v>486</v>
      </c>
      <c r="CS10" s="440" t="n">
        <v>45382.6381944444</v>
      </c>
      <c r="CT10" s="439" t="s">
        <v>51</v>
      </c>
      <c r="CU10" s="37" t="s">
        <v>71</v>
      </c>
    </row>
    <row r="11" customFormat="false" ht="15" hidden="false" customHeight="true" outlineLevel="0" collapsed="false">
      <c r="A11" s="217"/>
      <c r="B11" s="436" t="n">
        <v>9</v>
      </c>
      <c r="C11" s="34" t="n">
        <v>2266</v>
      </c>
      <c r="D11" s="35" t="n">
        <v>1819726</v>
      </c>
      <c r="E11" s="35" t="s">
        <v>49</v>
      </c>
      <c r="F11" s="35" t="s">
        <v>44</v>
      </c>
      <c r="G11" s="35" t="s">
        <v>45</v>
      </c>
      <c r="H11" s="35" t="s">
        <v>79</v>
      </c>
      <c r="I11" s="36" t="n">
        <v>45358.4118055556</v>
      </c>
      <c r="J11" s="35" t="s">
        <v>77</v>
      </c>
      <c r="K11" s="37" t="s">
        <v>71</v>
      </c>
      <c r="L11" s="58" t="n">
        <v>45358</v>
      </c>
      <c r="M11" s="45" t="n">
        <v>0.411805555555556</v>
      </c>
      <c r="N11" s="434" t="s">
        <v>77</v>
      </c>
      <c r="O11" s="58" t="n">
        <v>45358</v>
      </c>
      <c r="P11" s="45" t="n">
        <v>0.411805555555556</v>
      </c>
      <c r="Q11" s="58"/>
      <c r="R11" s="45"/>
      <c r="S11" s="58"/>
      <c r="T11" s="437" t="n">
        <v>45358</v>
      </c>
      <c r="U11" s="45" t="n">
        <v>0.426388888888889</v>
      </c>
      <c r="V11" s="434" t="s">
        <v>77</v>
      </c>
      <c r="W11" s="51" t="n">
        <f aca="false">(U11+T11)-(P11+O11)</f>
        <v>0.0145833333333333</v>
      </c>
      <c r="X11" s="58" t="n">
        <v>45361</v>
      </c>
      <c r="Y11" s="45" t="n">
        <v>0.589583333333333</v>
      </c>
      <c r="Z11" s="434" t="s">
        <v>77</v>
      </c>
      <c r="AA11" s="53" t="n">
        <f aca="false">(Y11+X11)-(U11+T11)</f>
        <v>3.16319444444444</v>
      </c>
      <c r="AB11" s="58" t="n">
        <v>45363</v>
      </c>
      <c r="AC11" s="45" t="n">
        <v>0.0673611111111111</v>
      </c>
      <c r="AD11" s="434" t="s">
        <v>77</v>
      </c>
      <c r="AE11" s="53" t="n">
        <f aca="false">(AC11+AB11)-(Y11+X11)</f>
        <v>1.47777777777778</v>
      </c>
      <c r="AF11" s="58"/>
      <c r="AG11" s="58"/>
      <c r="AH11" s="58"/>
      <c r="AI11" s="54"/>
      <c r="AJ11" s="55" t="n">
        <f aca="false">(AG11+AF11)-(U11+T11)</f>
        <v>-45358.4263888889</v>
      </c>
      <c r="AK11" s="198"/>
      <c r="AL11" s="198"/>
      <c r="AM11" s="198"/>
      <c r="AN11" s="55" t="n">
        <f aca="false">(AL11+AK11)-(U11+T11)</f>
        <v>-45358.4263888889</v>
      </c>
      <c r="AO11" s="58" t="n">
        <v>45367</v>
      </c>
      <c r="AP11" s="45" t="n">
        <v>0.585416666666667</v>
      </c>
      <c r="AQ11" s="57" t="n">
        <f aca="false">(AP11+AO11)-(U11+T11)</f>
        <v>9.15902777777778</v>
      </c>
      <c r="AR11" s="58" t="n">
        <v>45367</v>
      </c>
      <c r="AS11" s="45" t="n">
        <v>0.585416666666667</v>
      </c>
      <c r="AT11" s="434" t="s">
        <v>77</v>
      </c>
      <c r="AU11" s="59" t="n">
        <f aca="false">(AS11+AR11)-(U11+T11)</f>
        <v>9.15902777777778</v>
      </c>
      <c r="AV11" s="60"/>
      <c r="AW11" s="60"/>
      <c r="AX11" s="61" t="s">
        <v>58</v>
      </c>
      <c r="AY11" s="61" t="s">
        <v>110</v>
      </c>
      <c r="AZ11" s="61" t="s">
        <v>60</v>
      </c>
      <c r="BA11" s="61" t="s">
        <v>487</v>
      </c>
      <c r="BB11" s="122" t="s">
        <v>488</v>
      </c>
      <c r="BC11" s="101" t="s">
        <v>489</v>
      </c>
      <c r="BD11" s="66"/>
      <c r="BE11" s="326" t="s">
        <v>64</v>
      </c>
      <c r="BF11" s="68"/>
      <c r="BI11" s="441" t="s">
        <v>139</v>
      </c>
      <c r="BJ11" s="442" t="n">
        <v>2</v>
      </c>
      <c r="BK11" s="443" t="n">
        <v>1</v>
      </c>
      <c r="BL11" s="119" t="n">
        <v>0</v>
      </c>
      <c r="BM11" s="119" t="n">
        <v>0</v>
      </c>
      <c r="BN11" s="119" t="n">
        <v>2</v>
      </c>
      <c r="BO11" s="119" t="n">
        <v>0</v>
      </c>
      <c r="BP11" s="444" t="n">
        <v>2</v>
      </c>
      <c r="BQ11" s="38"/>
      <c r="BR11" s="41"/>
      <c r="BS11" s="34" t="n">
        <v>2277</v>
      </c>
      <c r="BT11" s="35" t="n">
        <v>0</v>
      </c>
      <c r="BU11" s="35" t="s">
        <v>49</v>
      </c>
      <c r="BV11" s="35" t="s">
        <v>44</v>
      </c>
      <c r="BW11" s="35" t="s">
        <v>45</v>
      </c>
      <c r="BX11" s="35" t="s">
        <v>79</v>
      </c>
      <c r="BY11" s="36" t="n">
        <v>45363.4993055556</v>
      </c>
      <c r="BZ11" s="35" t="s">
        <v>47</v>
      </c>
      <c r="CA11" s="37" t="s">
        <v>71</v>
      </c>
      <c r="CB11" s="41"/>
      <c r="CC11" s="40" t="n">
        <v>2311</v>
      </c>
      <c r="CD11" s="35" t="n">
        <v>30303663</v>
      </c>
      <c r="CE11" s="432" t="s">
        <v>53</v>
      </c>
      <c r="CF11" s="432" t="s">
        <v>44</v>
      </c>
      <c r="CG11" s="432" t="s">
        <v>45</v>
      </c>
      <c r="CH11" s="432" t="s">
        <v>490</v>
      </c>
      <c r="CI11" s="433" t="n">
        <v>45374.5326388889</v>
      </c>
      <c r="CJ11" s="432" t="s">
        <v>47</v>
      </c>
      <c r="CK11" s="37" t="s">
        <v>52</v>
      </c>
      <c r="CL11" s="41"/>
      <c r="CM11" s="38"/>
      <c r="CN11" s="38"/>
      <c r="CO11" s="38"/>
      <c r="CP11" s="38"/>
      <c r="CQ11" s="38"/>
      <c r="CR11" s="258"/>
      <c r="CS11" s="258"/>
      <c r="CT11" s="258"/>
      <c r="CU11" s="38"/>
    </row>
    <row r="12" customFormat="false" ht="15" hidden="false" customHeight="true" outlineLevel="0" collapsed="false">
      <c r="A12" s="217"/>
      <c r="B12" s="430" t="n">
        <v>10</v>
      </c>
      <c r="C12" s="34" t="n">
        <v>2267</v>
      </c>
      <c r="D12" s="35" t="n">
        <v>30141629</v>
      </c>
      <c r="E12" s="35" t="s">
        <v>43</v>
      </c>
      <c r="F12" s="35" t="s">
        <v>44</v>
      </c>
      <c r="G12" s="35" t="s">
        <v>54</v>
      </c>
      <c r="H12" s="35" t="s">
        <v>104</v>
      </c>
      <c r="I12" s="36" t="n">
        <v>45358.6305555556</v>
      </c>
      <c r="J12" s="35" t="s">
        <v>47</v>
      </c>
      <c r="K12" s="37" t="s">
        <v>67</v>
      </c>
      <c r="L12" s="58" t="n">
        <v>45358</v>
      </c>
      <c r="M12" s="45" t="n">
        <v>0.630555555555556</v>
      </c>
      <c r="N12" s="327" t="s">
        <v>47</v>
      </c>
      <c r="O12" s="58" t="n">
        <v>45358</v>
      </c>
      <c r="P12" s="45" t="n">
        <v>0.630555555555556</v>
      </c>
      <c r="Q12" s="58"/>
      <c r="R12" s="45"/>
      <c r="S12" s="58"/>
      <c r="T12" s="437" t="n">
        <v>45358</v>
      </c>
      <c r="U12" s="45" t="n">
        <v>0.636111111111111</v>
      </c>
      <c r="V12" s="327" t="s">
        <v>47</v>
      </c>
      <c r="W12" s="51" t="n">
        <f aca="false">(U12+T12)-(P12+O12)</f>
        <v>0.00555555555555556</v>
      </c>
      <c r="X12" s="58" t="n">
        <v>45360</v>
      </c>
      <c r="Y12" s="45" t="n">
        <v>0.551388888888889</v>
      </c>
      <c r="Z12" s="327" t="s">
        <v>47</v>
      </c>
      <c r="AA12" s="53" t="n">
        <f aca="false">(Y12+X12)-(U12+T12)</f>
        <v>1.91527777777778</v>
      </c>
      <c r="AB12" s="58"/>
      <c r="AC12" s="58"/>
      <c r="AD12" s="58"/>
      <c r="AE12" s="53" t="n">
        <f aca="false">(AC12+AB12)-(Y12+X12)</f>
        <v>-45360.5513888889</v>
      </c>
      <c r="AF12" s="58"/>
      <c r="AG12" s="58"/>
      <c r="AH12" s="58"/>
      <c r="AI12" s="54"/>
      <c r="AJ12" s="55" t="n">
        <f aca="false">(AG12+AF12)-(U12+T12)</f>
        <v>-45358.6361111111</v>
      </c>
      <c r="AK12" s="198"/>
      <c r="AL12" s="198"/>
      <c r="AM12" s="198"/>
      <c r="AN12" s="55" t="n">
        <f aca="false">(AL12+AK12)-(U12+T12)</f>
        <v>-45358.6361111111</v>
      </c>
      <c r="AO12" s="58" t="n">
        <v>45361</v>
      </c>
      <c r="AP12" s="45" t="n">
        <v>0.636805555555556</v>
      </c>
      <c r="AQ12" s="57" t="n">
        <f aca="false">(AP12+AO12)-(U12+T12)</f>
        <v>3.00069444444444</v>
      </c>
      <c r="AR12" s="58" t="n">
        <v>45361</v>
      </c>
      <c r="AS12" s="45" t="n">
        <v>0.636805555555556</v>
      </c>
      <c r="AT12" s="327" t="s">
        <v>47</v>
      </c>
      <c r="AU12" s="59" t="n">
        <f aca="false">(AS12+AR12)-(U12+T12)</f>
        <v>3.00069444444444</v>
      </c>
      <c r="AV12" s="161" t="n">
        <v>6722</v>
      </c>
      <c r="AW12" s="161" t="s">
        <v>491</v>
      </c>
      <c r="AX12" s="61" t="s">
        <v>90</v>
      </c>
      <c r="AY12" s="61" t="s">
        <v>99</v>
      </c>
      <c r="AZ12" s="43" t="s">
        <v>203</v>
      </c>
      <c r="BA12" s="61" t="s">
        <v>101</v>
      </c>
      <c r="BB12" s="122" t="s">
        <v>492</v>
      </c>
      <c r="BC12" s="101" t="s">
        <v>493</v>
      </c>
      <c r="BD12" s="66"/>
      <c r="BE12" s="326" t="s">
        <v>64</v>
      </c>
      <c r="BF12" s="68"/>
      <c r="BJ12" s="38"/>
      <c r="BK12" s="38"/>
      <c r="BL12" s="38"/>
      <c r="BM12" s="38"/>
      <c r="BN12" s="38"/>
      <c r="BO12" s="38"/>
      <c r="BP12" s="38"/>
      <c r="BQ12" s="38"/>
      <c r="BR12" s="41"/>
      <c r="BS12" s="34" t="n">
        <v>2281</v>
      </c>
      <c r="BT12" s="35" t="n">
        <v>30308614</v>
      </c>
      <c r="BU12" s="432" t="s">
        <v>49</v>
      </c>
      <c r="BV12" s="432" t="s">
        <v>69</v>
      </c>
      <c r="BW12" s="432" t="s">
        <v>45</v>
      </c>
      <c r="BX12" s="432" t="s">
        <v>341</v>
      </c>
      <c r="BY12" s="433" t="n">
        <v>45363.8625</v>
      </c>
      <c r="BZ12" s="432" t="s">
        <v>77</v>
      </c>
      <c r="CA12" s="37" t="s">
        <v>71</v>
      </c>
      <c r="CB12" s="41"/>
      <c r="CC12" s="38"/>
      <c r="CD12" s="38"/>
      <c r="CE12" s="38"/>
      <c r="CF12" s="38"/>
      <c r="CG12" s="38"/>
      <c r="CH12" s="38"/>
      <c r="CI12" s="38"/>
      <c r="CJ12" s="38"/>
      <c r="CK12" s="38"/>
      <c r="CL12" s="41"/>
      <c r="CM12" s="38"/>
      <c r="CN12" s="38"/>
      <c r="CO12" s="38"/>
      <c r="CP12" s="38"/>
      <c r="CQ12" s="38"/>
      <c r="CR12" s="41"/>
      <c r="CS12" s="41"/>
      <c r="CT12" s="399"/>
      <c r="CU12" s="38"/>
    </row>
    <row r="13" customFormat="false" ht="15" hidden="false" customHeight="true" outlineLevel="0" collapsed="false">
      <c r="A13" s="217"/>
      <c r="B13" s="436" t="n">
        <v>11</v>
      </c>
      <c r="C13" s="34" t="n">
        <v>2267</v>
      </c>
      <c r="D13" s="35" t="n">
        <v>30141629</v>
      </c>
      <c r="E13" s="35" t="s">
        <v>43</v>
      </c>
      <c r="F13" s="35" t="s">
        <v>44</v>
      </c>
      <c r="G13" s="35" t="s">
        <v>45</v>
      </c>
      <c r="H13" s="35" t="s">
        <v>46</v>
      </c>
      <c r="I13" s="36" t="n">
        <v>45358.6305555556</v>
      </c>
      <c r="J13" s="35" t="s">
        <v>47</v>
      </c>
      <c r="K13" s="37" t="s">
        <v>67</v>
      </c>
      <c r="L13" s="58" t="n">
        <v>45358</v>
      </c>
      <c r="M13" s="45" t="n">
        <v>0.630555555555556</v>
      </c>
      <c r="N13" s="327" t="s">
        <v>47</v>
      </c>
      <c r="O13" s="58" t="n">
        <v>45358</v>
      </c>
      <c r="P13" s="45" t="n">
        <v>0.630555555555556</v>
      </c>
      <c r="Q13" s="58"/>
      <c r="R13" s="45"/>
      <c r="S13" s="58"/>
      <c r="T13" s="437" t="n">
        <v>45358</v>
      </c>
      <c r="U13" s="45" t="n">
        <v>0.635416666666667</v>
      </c>
      <c r="V13" s="327" t="s">
        <v>47</v>
      </c>
      <c r="W13" s="51" t="n">
        <f aca="false">(U13+T13)-(P13+O13)</f>
        <v>0.00486111111111111</v>
      </c>
      <c r="X13" s="58"/>
      <c r="Y13" s="58"/>
      <c r="Z13" s="58"/>
      <c r="AA13" s="431" t="n">
        <f aca="false">(Y13+X13)-(U13+T13)</f>
        <v>-45358.6354166667</v>
      </c>
      <c r="AB13" s="58"/>
      <c r="AC13" s="58"/>
      <c r="AD13" s="58"/>
      <c r="AE13" s="53" t="n">
        <f aca="false">(AC13+AB13)-(Y13+X13)</f>
        <v>0</v>
      </c>
      <c r="AF13" s="58"/>
      <c r="AG13" s="58"/>
      <c r="AH13" s="58"/>
      <c r="AI13" s="54"/>
      <c r="AJ13" s="55" t="n">
        <f aca="false">(AG13+AF13)-(U13+T13)</f>
        <v>-45358.6354166667</v>
      </c>
      <c r="AK13" s="198"/>
      <c r="AL13" s="198"/>
      <c r="AM13" s="198"/>
      <c r="AN13" s="55" t="n">
        <f aca="false">(AL13+AK13)-(U13+T13)</f>
        <v>-45358.6354166667</v>
      </c>
      <c r="AO13" s="58" t="n">
        <v>45361</v>
      </c>
      <c r="AP13" s="45" t="n">
        <v>0.636805555555556</v>
      </c>
      <c r="AQ13" s="57" t="n">
        <f aca="false">(AP13+AO13)-(U13+T13)</f>
        <v>3.00138888888889</v>
      </c>
      <c r="AR13" s="58" t="n">
        <v>45361</v>
      </c>
      <c r="AS13" s="45" t="n">
        <v>0.636805555555556</v>
      </c>
      <c r="AT13" s="327" t="s">
        <v>47</v>
      </c>
      <c r="AU13" s="59" t="n">
        <f aca="false">(AS13+AR13)-(U13+T13)</f>
        <v>3.00138888888889</v>
      </c>
      <c r="AV13" s="60"/>
      <c r="AW13" s="60"/>
      <c r="AX13" s="61" t="s">
        <v>90</v>
      </c>
      <c r="AY13" s="61" t="s">
        <v>99</v>
      </c>
      <c r="AZ13" s="43" t="s">
        <v>203</v>
      </c>
      <c r="BA13" s="61" t="s">
        <v>101</v>
      </c>
      <c r="BB13" s="122" t="s">
        <v>492</v>
      </c>
      <c r="BC13" s="101" t="s">
        <v>493</v>
      </c>
      <c r="BD13" s="66"/>
      <c r="BE13" s="326" t="s">
        <v>64</v>
      </c>
      <c r="BF13" s="68"/>
      <c r="BI13" s="332" t="s">
        <v>170</v>
      </c>
      <c r="BJ13" s="160" t="n">
        <v>2</v>
      </c>
      <c r="BK13" s="125" t="e">
        <f aca="false">BJ13/BK45</f>
        <v>#DIV/0!</v>
      </c>
      <c r="BL13" s="38"/>
      <c r="BM13" s="38"/>
      <c r="BN13" s="38"/>
      <c r="BO13" s="38"/>
      <c r="BP13" s="38"/>
      <c r="BQ13" s="38"/>
      <c r="BR13" s="41"/>
      <c r="BS13" s="34" t="n">
        <v>2283</v>
      </c>
      <c r="BT13" s="35" t="n">
        <v>30172760</v>
      </c>
      <c r="BU13" s="432" t="s">
        <v>49</v>
      </c>
      <c r="BV13" s="432" t="s">
        <v>65</v>
      </c>
      <c r="BW13" s="432" t="s">
        <v>45</v>
      </c>
      <c r="BX13" s="432" t="s">
        <v>66</v>
      </c>
      <c r="BY13" s="433" t="n">
        <v>45363.8708333333</v>
      </c>
      <c r="BZ13" s="432" t="s">
        <v>77</v>
      </c>
      <c r="CA13" s="37" t="s">
        <v>71</v>
      </c>
      <c r="CB13" s="41"/>
      <c r="CC13" s="38"/>
      <c r="CD13" s="38"/>
      <c r="CE13" s="38"/>
      <c r="CF13" s="38"/>
      <c r="CG13" s="38"/>
      <c r="CH13" s="38"/>
      <c r="CI13" s="38"/>
      <c r="CJ13" s="38"/>
      <c r="CK13" s="38"/>
      <c r="CL13" s="41"/>
      <c r="CM13" s="38"/>
      <c r="CN13" s="38"/>
      <c r="CO13" s="38"/>
      <c r="CP13" s="38"/>
      <c r="CQ13" s="38"/>
      <c r="CR13" s="41"/>
      <c r="CS13" s="41"/>
      <c r="CT13" s="399"/>
      <c r="CU13" s="38"/>
    </row>
    <row r="14" customFormat="false" ht="15" hidden="false" customHeight="true" outlineLevel="0" collapsed="false">
      <c r="A14" s="217"/>
      <c r="B14" s="430" t="n">
        <v>12</v>
      </c>
      <c r="C14" s="40" t="n">
        <v>2268</v>
      </c>
      <c r="D14" s="35" t="n">
        <v>30316197</v>
      </c>
      <c r="E14" s="432" t="s">
        <v>49</v>
      </c>
      <c r="F14" s="432" t="s">
        <v>44</v>
      </c>
      <c r="G14" s="432" t="s">
        <v>54</v>
      </c>
      <c r="H14" s="432" t="s">
        <v>477</v>
      </c>
      <c r="I14" s="433" t="n">
        <v>45358.6743055556</v>
      </c>
      <c r="J14" s="432" t="s">
        <v>47</v>
      </c>
      <c r="K14" s="37" t="s">
        <v>52</v>
      </c>
      <c r="L14" s="58" t="n">
        <v>45358</v>
      </c>
      <c r="M14" s="45" t="n">
        <v>0.674305555555556</v>
      </c>
      <c r="N14" s="327" t="s">
        <v>47</v>
      </c>
      <c r="O14" s="58" t="n">
        <v>45358</v>
      </c>
      <c r="P14" s="45" t="n">
        <v>0.674305555555556</v>
      </c>
      <c r="Q14" s="58"/>
      <c r="R14" s="45"/>
      <c r="S14" s="58"/>
      <c r="T14" s="437" t="n">
        <v>45358</v>
      </c>
      <c r="U14" s="45" t="n">
        <v>0.680555555555556</v>
      </c>
      <c r="V14" s="327" t="s">
        <v>47</v>
      </c>
      <c r="W14" s="51" t="n">
        <f aca="false">(U14+T14)-(P14+O14)</f>
        <v>0.00625</v>
      </c>
      <c r="X14" s="58"/>
      <c r="Y14" s="58"/>
      <c r="Z14" s="58"/>
      <c r="AA14" s="431" t="n">
        <f aca="false">(Y14+X14)-(U14+T14)</f>
        <v>-45358.6805555556</v>
      </c>
      <c r="AB14" s="58"/>
      <c r="AC14" s="58"/>
      <c r="AD14" s="58"/>
      <c r="AE14" s="53" t="n">
        <f aca="false">(AC14+AB14)-(Y14+X14)</f>
        <v>0</v>
      </c>
      <c r="AF14" s="58"/>
      <c r="AG14" s="58"/>
      <c r="AH14" s="58"/>
      <c r="AI14" s="54"/>
      <c r="AJ14" s="55" t="n">
        <f aca="false">(AG14+AF14)-(U14+T14)</f>
        <v>-45358.6805555556</v>
      </c>
      <c r="AK14" s="198"/>
      <c r="AL14" s="198"/>
      <c r="AM14" s="198"/>
      <c r="AN14" s="55" t="n">
        <f aca="false">(AL14+AK14)-(U14+T14)</f>
        <v>-45358.6805555556</v>
      </c>
      <c r="AO14" s="58" t="n">
        <v>45358</v>
      </c>
      <c r="AP14" s="45" t="n">
        <v>0.856944444444444</v>
      </c>
      <c r="AQ14" s="57" t="n">
        <f aca="false">(AP14+AO14)-(U14+T14)</f>
        <v>0.176388888888889</v>
      </c>
      <c r="AR14" s="58" t="n">
        <v>45358</v>
      </c>
      <c r="AS14" s="45" t="n">
        <v>0.856944444444444</v>
      </c>
      <c r="AT14" s="327" t="s">
        <v>47</v>
      </c>
      <c r="AU14" s="59" t="n">
        <f aca="false">(AS14+AR14)-(U14+T14)</f>
        <v>0.176388888888889</v>
      </c>
      <c r="AV14" s="161" t="n">
        <v>8825</v>
      </c>
      <c r="AW14" s="161" t="s">
        <v>494</v>
      </c>
      <c r="AX14" s="61" t="s">
        <v>90</v>
      </c>
      <c r="AY14" s="61" t="s">
        <v>99</v>
      </c>
      <c r="AZ14" s="61" t="s">
        <v>148</v>
      </c>
      <c r="BA14" s="61" t="s">
        <v>125</v>
      </c>
      <c r="BB14" s="122" t="s">
        <v>495</v>
      </c>
      <c r="BC14" s="101" t="s">
        <v>496</v>
      </c>
      <c r="BD14" s="66"/>
      <c r="BE14" s="326" t="s">
        <v>64</v>
      </c>
      <c r="BF14" s="68"/>
      <c r="BI14" s="38"/>
      <c r="BJ14" s="38"/>
      <c r="BK14" s="38"/>
      <c r="BL14" s="38"/>
      <c r="BM14" s="38"/>
      <c r="BN14" s="38"/>
      <c r="BO14" s="38"/>
      <c r="BP14" s="38"/>
      <c r="BQ14" s="38"/>
      <c r="BR14" s="41"/>
      <c r="BS14" s="34" t="n">
        <v>2299</v>
      </c>
      <c r="BT14" s="35" t="n">
        <v>30296732</v>
      </c>
      <c r="BU14" s="35" t="s">
        <v>49</v>
      </c>
      <c r="BV14" s="35" t="s">
        <v>69</v>
      </c>
      <c r="BW14" s="35" t="s">
        <v>54</v>
      </c>
      <c r="BX14" s="35" t="s">
        <v>468</v>
      </c>
      <c r="BY14" s="36" t="n">
        <v>45370.8895833333</v>
      </c>
      <c r="BZ14" s="35" t="s">
        <v>51</v>
      </c>
      <c r="CA14" s="37" t="s">
        <v>48</v>
      </c>
      <c r="CB14" s="41"/>
      <c r="CC14" s="38"/>
      <c r="CD14" s="38"/>
      <c r="CE14" s="38"/>
      <c r="CF14" s="38"/>
      <c r="CG14" s="38"/>
      <c r="CH14" s="38"/>
      <c r="CI14" s="38"/>
      <c r="CJ14" s="38"/>
      <c r="CK14" s="38"/>
      <c r="CL14" s="41"/>
      <c r="CM14" s="131" t="s">
        <v>135</v>
      </c>
      <c r="CN14" s="132" t="s">
        <v>136</v>
      </c>
      <c r="CO14" s="438" t="s">
        <v>137</v>
      </c>
      <c r="CP14" s="106" t="s">
        <v>52</v>
      </c>
      <c r="CQ14" s="107" t="s">
        <v>48</v>
      </c>
      <c r="CR14" s="108" t="s">
        <v>67</v>
      </c>
      <c r="CS14" s="109" t="s">
        <v>138</v>
      </c>
      <c r="CT14" s="132" t="s">
        <v>139</v>
      </c>
      <c r="CU14" s="38"/>
    </row>
    <row r="15" customFormat="false" ht="15" hidden="false" customHeight="true" outlineLevel="0" collapsed="false">
      <c r="A15" s="217" t="n">
        <v>2</v>
      </c>
      <c r="B15" s="430" t="n">
        <v>13</v>
      </c>
      <c r="C15" s="34" t="n">
        <v>2270</v>
      </c>
      <c r="D15" s="71" t="n">
        <v>1595494</v>
      </c>
      <c r="E15" s="71" t="s">
        <v>53</v>
      </c>
      <c r="F15" s="71" t="s">
        <v>44</v>
      </c>
      <c r="G15" s="71" t="s">
        <v>80</v>
      </c>
      <c r="H15" s="71" t="s">
        <v>343</v>
      </c>
      <c r="I15" s="72" t="n">
        <v>45360.46875</v>
      </c>
      <c r="J15" s="71" t="s">
        <v>51</v>
      </c>
      <c r="K15" s="37" t="s">
        <v>71</v>
      </c>
      <c r="L15" s="58" t="n">
        <v>45360</v>
      </c>
      <c r="M15" s="45" t="n">
        <v>0.4625</v>
      </c>
      <c r="N15" s="327" t="s">
        <v>51</v>
      </c>
      <c r="O15" s="58" t="n">
        <v>45360</v>
      </c>
      <c r="P15" s="45" t="n">
        <v>0.46875</v>
      </c>
      <c r="Q15" s="58" t="n">
        <v>45360</v>
      </c>
      <c r="R15" s="45" t="n">
        <v>0.629861111111111</v>
      </c>
      <c r="S15" s="327" t="s">
        <v>51</v>
      </c>
      <c r="T15" s="435" t="n">
        <v>45360</v>
      </c>
      <c r="U15" s="45" t="n">
        <v>0.629861111111111</v>
      </c>
      <c r="V15" s="327"/>
      <c r="W15" s="51" t="n">
        <f aca="false">(U15+T15)-(P15+O15)</f>
        <v>0.161111111111111</v>
      </c>
      <c r="X15" s="58"/>
      <c r="Y15" s="58"/>
      <c r="Z15" s="58"/>
      <c r="AA15" s="431" t="n">
        <f aca="false">(Y15+X15)-(U15+T15)</f>
        <v>-45360.6298611111</v>
      </c>
      <c r="AB15" s="58"/>
      <c r="AC15" s="58"/>
      <c r="AD15" s="58"/>
      <c r="AE15" s="53" t="n">
        <f aca="false">(AC15+AB15)-(Y15+X15)</f>
        <v>0</v>
      </c>
      <c r="AF15" s="58"/>
      <c r="AG15" s="58"/>
      <c r="AH15" s="58"/>
      <c r="AI15" s="54"/>
      <c r="AJ15" s="55" t="n">
        <f aca="false">(AG15+AF15)-(U15+T15)</f>
        <v>-45360.6298611111</v>
      </c>
      <c r="AK15" s="198" t="n">
        <v>45487</v>
      </c>
      <c r="AL15" s="45" t="n">
        <v>0.813194444444444</v>
      </c>
      <c r="AM15" s="434" t="s">
        <v>77</v>
      </c>
      <c r="AN15" s="55" t="n">
        <f aca="false">(AL15+AK15)-(U15+T15)</f>
        <v>127.183333333333</v>
      </c>
      <c r="AO15" s="58"/>
      <c r="AP15" s="45"/>
      <c r="AQ15" s="57" t="n">
        <f aca="false">(AP15+AO15)-(U15+T15)</f>
        <v>-45360.6298611111</v>
      </c>
      <c r="AR15" s="58"/>
      <c r="AS15" s="45"/>
      <c r="AT15" s="58"/>
      <c r="AU15" s="59" t="n">
        <f aca="false">(AS15+AR15)-(U15+T15)</f>
        <v>-45360.6298611111</v>
      </c>
      <c r="AV15" s="60"/>
      <c r="AW15" s="60"/>
      <c r="AX15" s="61" t="s">
        <v>58</v>
      </c>
      <c r="AY15" s="61" t="s">
        <v>72</v>
      </c>
      <c r="AZ15" s="61" t="s">
        <v>200</v>
      </c>
      <c r="BA15" s="61" t="s">
        <v>371</v>
      </c>
      <c r="BB15" s="122" t="s">
        <v>497</v>
      </c>
      <c r="BC15" s="330" t="s">
        <v>498</v>
      </c>
      <c r="BD15" s="66"/>
      <c r="BE15" s="326" t="s">
        <v>64</v>
      </c>
      <c r="BF15" s="68"/>
      <c r="BI15" s="169" t="s">
        <v>52</v>
      </c>
      <c r="BJ15" s="107" t="s">
        <v>48</v>
      </c>
      <c r="BK15" s="108" t="s">
        <v>67</v>
      </c>
      <c r="BL15" s="170" t="s">
        <v>138</v>
      </c>
      <c r="BM15" s="38"/>
      <c r="BN15" s="38"/>
      <c r="BO15" s="38"/>
      <c r="BP15" s="38"/>
      <c r="BQ15" s="38"/>
      <c r="BR15" s="41"/>
      <c r="BS15" s="34" t="n">
        <v>2303</v>
      </c>
      <c r="BT15" s="35" t="n">
        <v>30250925</v>
      </c>
      <c r="BU15" s="35" t="s">
        <v>49</v>
      </c>
      <c r="BV15" s="35" t="s">
        <v>44</v>
      </c>
      <c r="BW15" s="35" t="s">
        <v>45</v>
      </c>
      <c r="BX15" s="35" t="s">
        <v>50</v>
      </c>
      <c r="BY15" s="36" t="n">
        <v>45371.0201388889</v>
      </c>
      <c r="BZ15" s="35" t="s">
        <v>51</v>
      </c>
      <c r="CA15" s="37" t="s">
        <v>52</v>
      </c>
      <c r="CB15" s="41"/>
      <c r="CC15" s="131" t="s">
        <v>135</v>
      </c>
      <c r="CD15" s="132" t="s">
        <v>136</v>
      </c>
      <c r="CE15" s="438" t="s">
        <v>137</v>
      </c>
      <c r="CF15" s="106" t="s">
        <v>52</v>
      </c>
      <c r="CG15" s="107" t="s">
        <v>48</v>
      </c>
      <c r="CH15" s="108" t="s">
        <v>67</v>
      </c>
      <c r="CI15" s="109" t="s">
        <v>138</v>
      </c>
      <c r="CJ15" s="110" t="s">
        <v>139</v>
      </c>
      <c r="CK15" s="38"/>
      <c r="CL15" s="41"/>
      <c r="CM15" s="138" t="s">
        <v>51</v>
      </c>
      <c r="CN15" s="112" t="n">
        <v>2</v>
      </c>
      <c r="CO15" s="113" t="n">
        <f aca="false">CN15/CN18</f>
        <v>0.222222222222222</v>
      </c>
      <c r="CP15" s="37" t="n">
        <v>0</v>
      </c>
      <c r="CQ15" s="37" t="n">
        <v>0</v>
      </c>
      <c r="CR15" s="37" t="n">
        <v>0</v>
      </c>
      <c r="CS15" s="37" t="n">
        <v>2</v>
      </c>
      <c r="CT15" s="112" t="n">
        <v>2</v>
      </c>
      <c r="CU15" s="38"/>
    </row>
    <row r="16" customFormat="false" ht="15" hidden="false" customHeight="true" outlineLevel="0" collapsed="false">
      <c r="A16" s="217"/>
      <c r="B16" s="430" t="n">
        <v>14</v>
      </c>
      <c r="C16" s="34" t="n">
        <v>2271</v>
      </c>
      <c r="D16" s="35" t="n">
        <v>30171668</v>
      </c>
      <c r="E16" s="35" t="s">
        <v>49</v>
      </c>
      <c r="F16" s="35" t="s">
        <v>44</v>
      </c>
      <c r="G16" s="35" t="s">
        <v>54</v>
      </c>
      <c r="H16" s="35" t="s">
        <v>87</v>
      </c>
      <c r="I16" s="36" t="n">
        <v>45360.5666666667</v>
      </c>
      <c r="J16" s="35" t="s">
        <v>47</v>
      </c>
      <c r="K16" s="37" t="s">
        <v>71</v>
      </c>
      <c r="L16" s="58" t="n">
        <v>45360</v>
      </c>
      <c r="M16" s="45" t="n">
        <v>0.566666666666667</v>
      </c>
      <c r="N16" s="327" t="s">
        <v>47</v>
      </c>
      <c r="O16" s="58" t="n">
        <v>45360</v>
      </c>
      <c r="P16" s="45" t="n">
        <v>0.566666666666667</v>
      </c>
      <c r="Q16" s="58"/>
      <c r="R16" s="45"/>
      <c r="S16" s="58"/>
      <c r="T16" s="437" t="n">
        <v>45360</v>
      </c>
      <c r="U16" s="45" t="n">
        <v>0.598611111111111</v>
      </c>
      <c r="V16" s="327" t="s">
        <v>47</v>
      </c>
      <c r="W16" s="51" t="n">
        <f aca="false">(U16+T16)-(P16+O16)</f>
        <v>0.0319444444444444</v>
      </c>
      <c r="X16" s="58" t="n">
        <v>45362</v>
      </c>
      <c r="Y16" s="45" t="n">
        <v>0.523611111111111</v>
      </c>
      <c r="Z16" s="327" t="s">
        <v>47</v>
      </c>
      <c r="AA16" s="53" t="n">
        <f aca="false">(Y16+X16)-(U16+T16)</f>
        <v>1.925</v>
      </c>
      <c r="AB16" s="58" t="n">
        <v>45363</v>
      </c>
      <c r="AC16" s="45" t="n">
        <v>0.497916666666667</v>
      </c>
      <c r="AD16" s="327" t="s">
        <v>47</v>
      </c>
      <c r="AE16" s="53" t="n">
        <f aca="false">(AC16+AB16)-(Y16+X16)</f>
        <v>0.974305555555556</v>
      </c>
      <c r="AF16" s="58"/>
      <c r="AG16" s="58"/>
      <c r="AH16" s="58"/>
      <c r="AI16" s="54"/>
      <c r="AJ16" s="55" t="n">
        <f aca="false">(AG16+AF16)-(U16+T16)</f>
        <v>-45360.5986111111</v>
      </c>
      <c r="AK16" s="198"/>
      <c r="AL16" s="198"/>
      <c r="AM16" s="198"/>
      <c r="AN16" s="55" t="n">
        <f aca="false">(AL16+AK16)-(U16+T16)</f>
        <v>-45360.5986111111</v>
      </c>
      <c r="AO16" s="58" t="n">
        <v>45368</v>
      </c>
      <c r="AP16" s="45" t="n">
        <v>0.611805555555556</v>
      </c>
      <c r="AQ16" s="57" t="n">
        <f aca="false">(AP16+AO16)-(U16+T16)</f>
        <v>8.01319444444444</v>
      </c>
      <c r="AR16" s="58" t="n">
        <v>45368</v>
      </c>
      <c r="AS16" s="45" t="n">
        <v>0.611805555555556</v>
      </c>
      <c r="AT16" s="327" t="s">
        <v>47</v>
      </c>
      <c r="AU16" s="59" t="n">
        <f aca="false">(AS16+AR16)-(U16+T16)</f>
        <v>8.01319444444444</v>
      </c>
      <c r="AV16" s="60"/>
      <c r="AW16" s="60"/>
      <c r="AX16" s="61" t="s">
        <v>90</v>
      </c>
      <c r="AY16" s="192" t="s">
        <v>91</v>
      </c>
      <c r="AZ16" s="61" t="s">
        <v>106</v>
      </c>
      <c r="BA16" s="61" t="s">
        <v>359</v>
      </c>
      <c r="BB16" s="122" t="s">
        <v>499</v>
      </c>
      <c r="BC16" s="101" t="s">
        <v>500</v>
      </c>
      <c r="BD16" s="66"/>
      <c r="BE16" s="326" t="s">
        <v>64</v>
      </c>
      <c r="BF16" s="68"/>
      <c r="BI16" s="180" t="n">
        <v>0</v>
      </c>
      <c r="BJ16" s="37" t="n">
        <v>0</v>
      </c>
      <c r="BK16" s="37" t="n">
        <v>2</v>
      </c>
      <c r="BL16" s="146" t="n">
        <v>0</v>
      </c>
      <c r="BM16" s="38"/>
      <c r="BN16" s="38"/>
      <c r="BO16" s="38"/>
      <c r="BP16" s="38"/>
      <c r="BQ16" s="38"/>
      <c r="BR16" s="41"/>
      <c r="BS16" s="40" t="n">
        <v>2309</v>
      </c>
      <c r="BT16" s="35" t="n">
        <v>30231323</v>
      </c>
      <c r="BU16" s="35" t="s">
        <v>49</v>
      </c>
      <c r="BV16" s="35" t="s">
        <v>44</v>
      </c>
      <c r="BW16" s="35" t="s">
        <v>45</v>
      </c>
      <c r="BX16" s="35" t="s">
        <v>50</v>
      </c>
      <c r="BY16" s="36" t="n">
        <v>45372.9159722222</v>
      </c>
      <c r="BZ16" s="35" t="s">
        <v>51</v>
      </c>
      <c r="CA16" s="37" t="s">
        <v>52</v>
      </c>
      <c r="CB16" s="41"/>
      <c r="CC16" s="138" t="s">
        <v>51</v>
      </c>
      <c r="CD16" s="112" t="n">
        <v>1</v>
      </c>
      <c r="CE16" s="113" t="n">
        <f aca="false">CD16/CD19</f>
        <v>0.1</v>
      </c>
      <c r="CF16" s="37" t="n">
        <v>0</v>
      </c>
      <c r="CG16" s="37" t="n">
        <v>0</v>
      </c>
      <c r="CH16" s="37" t="n">
        <v>0</v>
      </c>
      <c r="CI16" s="37" t="n">
        <v>1</v>
      </c>
      <c r="CJ16" s="114" t="n">
        <v>1</v>
      </c>
      <c r="CK16" s="41"/>
      <c r="CL16" s="41"/>
      <c r="CM16" s="138" t="s">
        <v>77</v>
      </c>
      <c r="CN16" s="112" t="n">
        <v>3</v>
      </c>
      <c r="CO16" s="113" t="n">
        <f aca="false">CN16/CN18</f>
        <v>0.333333333333333</v>
      </c>
      <c r="CP16" s="37" t="n">
        <v>0</v>
      </c>
      <c r="CQ16" s="37" t="n">
        <v>0</v>
      </c>
      <c r="CR16" s="37" t="n">
        <v>2</v>
      </c>
      <c r="CS16" s="37" t="n">
        <v>1</v>
      </c>
      <c r="CT16" s="112" t="n">
        <v>3</v>
      </c>
      <c r="CU16" s="41"/>
    </row>
    <row r="17" customFormat="false" ht="15" hidden="false" customHeight="true" outlineLevel="0" collapsed="false">
      <c r="A17" s="217"/>
      <c r="B17" s="436" t="n">
        <v>15</v>
      </c>
      <c r="C17" s="34" t="n">
        <v>2273</v>
      </c>
      <c r="D17" s="35" t="n">
        <v>30315737</v>
      </c>
      <c r="E17" s="35" t="s">
        <v>49</v>
      </c>
      <c r="F17" s="35" t="s">
        <v>44</v>
      </c>
      <c r="G17" s="35" t="s">
        <v>45</v>
      </c>
      <c r="H17" s="35" t="s">
        <v>50</v>
      </c>
      <c r="I17" s="36" t="n">
        <v>45360.5791666667</v>
      </c>
      <c r="J17" s="35" t="s">
        <v>51</v>
      </c>
      <c r="K17" s="37" t="s">
        <v>52</v>
      </c>
      <c r="L17" s="58" t="n">
        <v>45360</v>
      </c>
      <c r="M17" s="45" t="n">
        <v>0.579166666666667</v>
      </c>
      <c r="N17" s="327" t="s">
        <v>51</v>
      </c>
      <c r="O17" s="58" t="n">
        <v>45360</v>
      </c>
      <c r="P17" s="45" t="n">
        <v>0.579166666666667</v>
      </c>
      <c r="Q17" s="58"/>
      <c r="R17" s="45"/>
      <c r="S17" s="58"/>
      <c r="T17" s="435" t="n">
        <v>45360</v>
      </c>
      <c r="U17" s="45" t="n">
        <v>0.579166666666667</v>
      </c>
      <c r="V17" s="327"/>
      <c r="W17" s="51" t="n">
        <f aca="false">(U17+T17)-(P17+O17)</f>
        <v>0</v>
      </c>
      <c r="X17" s="58"/>
      <c r="Y17" s="58"/>
      <c r="Z17" s="58"/>
      <c r="AA17" s="431" t="n">
        <f aca="false">(Y17+X17)-(U17+T17)</f>
        <v>-45360.5791666667</v>
      </c>
      <c r="AB17" s="58"/>
      <c r="AC17" s="58"/>
      <c r="AD17" s="58"/>
      <c r="AE17" s="53" t="n">
        <f aca="false">(AC17+AB17)-(Y17+X17)</f>
        <v>0</v>
      </c>
      <c r="AF17" s="58"/>
      <c r="AG17" s="58"/>
      <c r="AH17" s="58"/>
      <c r="AI17" s="54"/>
      <c r="AJ17" s="55" t="n">
        <f aca="false">(AG17+AF17)-(U17+T17)</f>
        <v>-45360.5791666667</v>
      </c>
      <c r="AK17" s="198"/>
      <c r="AL17" s="198"/>
      <c r="AM17" s="198"/>
      <c r="AN17" s="55" t="n">
        <f aca="false">(AL17+AK17)-(U17+T17)</f>
        <v>-45360.5791666667</v>
      </c>
      <c r="AO17" s="58" t="n">
        <v>45360</v>
      </c>
      <c r="AP17" s="45" t="n">
        <v>0.603472222222222</v>
      </c>
      <c r="AQ17" s="57" t="n">
        <f aca="false">(AP17+AO17)-(U17+T17)</f>
        <v>0.0243055555555556</v>
      </c>
      <c r="AR17" s="58" t="n">
        <v>45360</v>
      </c>
      <c r="AS17" s="45" t="n">
        <v>0.603472222222222</v>
      </c>
      <c r="AT17" s="327" t="s">
        <v>51</v>
      </c>
      <c r="AU17" s="59" t="n">
        <f aca="false">(AS17+AR17)-(U17+T17)</f>
        <v>0.0243055555555556</v>
      </c>
      <c r="AV17" s="60"/>
      <c r="AW17" s="60"/>
      <c r="AX17" s="61" t="s">
        <v>58</v>
      </c>
      <c r="AY17" s="61" t="s">
        <v>59</v>
      </c>
      <c r="AZ17" s="38" t="s">
        <v>60</v>
      </c>
      <c r="BA17" s="61" t="s">
        <v>501</v>
      </c>
      <c r="BB17" s="122" t="s">
        <v>502</v>
      </c>
      <c r="BC17" s="101" t="s">
        <v>503</v>
      </c>
      <c r="BD17" s="66"/>
      <c r="BE17" s="326" t="s">
        <v>64</v>
      </c>
      <c r="BF17" s="68"/>
      <c r="BI17" s="175" t="n">
        <f aca="false">BI16/BJ13</f>
        <v>0</v>
      </c>
      <c r="BJ17" s="149" t="n">
        <f aca="false">BJ16/BJ13</f>
        <v>0</v>
      </c>
      <c r="BK17" s="149" t="n">
        <f aca="false">BK16/BJ13</f>
        <v>1</v>
      </c>
      <c r="BL17" s="150" t="n">
        <f aca="false">BL16/BJ13</f>
        <v>0</v>
      </c>
      <c r="BM17" s="38"/>
      <c r="BN17" s="38"/>
      <c r="BO17" s="38"/>
      <c r="BP17" s="38"/>
      <c r="BQ17" s="38"/>
      <c r="BR17" s="41"/>
      <c r="BS17" s="40" t="n">
        <v>2313</v>
      </c>
      <c r="BT17" s="445" t="n">
        <v>30037828</v>
      </c>
      <c r="BU17" s="35" t="s">
        <v>49</v>
      </c>
      <c r="BV17" s="35" t="s">
        <v>44</v>
      </c>
      <c r="BW17" s="35" t="s">
        <v>54</v>
      </c>
      <c r="BX17" s="35" t="s">
        <v>180</v>
      </c>
      <c r="BY17" s="36" t="n">
        <v>45374.6979166667</v>
      </c>
      <c r="BZ17" s="35" t="s">
        <v>51</v>
      </c>
      <c r="CA17" s="37" t="s">
        <v>52</v>
      </c>
      <c r="CB17" s="41"/>
      <c r="CC17" s="138" t="s">
        <v>77</v>
      </c>
      <c r="CD17" s="112" t="n">
        <v>3</v>
      </c>
      <c r="CE17" s="113" t="n">
        <f aca="false">CD17/CD19</f>
        <v>0.3</v>
      </c>
      <c r="CF17" s="37" t="n">
        <v>1</v>
      </c>
      <c r="CG17" s="37" t="n">
        <v>0</v>
      </c>
      <c r="CH17" s="37" t="n">
        <v>0</v>
      </c>
      <c r="CI17" s="37" t="n">
        <v>2</v>
      </c>
      <c r="CJ17" s="114" t="n">
        <v>3</v>
      </c>
      <c r="CK17" s="38"/>
      <c r="CL17" s="41"/>
      <c r="CM17" s="138" t="s">
        <v>47</v>
      </c>
      <c r="CN17" s="112" t="n">
        <v>4</v>
      </c>
      <c r="CO17" s="113" t="n">
        <f aca="false">CN17/CN18</f>
        <v>0.444444444444444</v>
      </c>
      <c r="CP17" s="37" t="n">
        <v>0</v>
      </c>
      <c r="CQ17" s="37" t="n">
        <v>1</v>
      </c>
      <c r="CR17" s="37" t="n">
        <v>0</v>
      </c>
      <c r="CS17" s="37" t="n">
        <v>3</v>
      </c>
      <c r="CT17" s="112" t="n">
        <v>4</v>
      </c>
      <c r="CU17" s="41"/>
    </row>
    <row r="18" customFormat="false" ht="15" hidden="false" customHeight="true" outlineLevel="0" collapsed="false">
      <c r="A18" s="217"/>
      <c r="B18" s="430" t="n">
        <v>16</v>
      </c>
      <c r="C18" s="34" t="n">
        <v>2275</v>
      </c>
      <c r="D18" s="35" t="n">
        <v>30269124</v>
      </c>
      <c r="E18" s="432" t="s">
        <v>56</v>
      </c>
      <c r="F18" s="432" t="s">
        <v>69</v>
      </c>
      <c r="G18" s="432" t="s">
        <v>45</v>
      </c>
      <c r="H18" s="432" t="s">
        <v>465</v>
      </c>
      <c r="I18" s="433" t="n">
        <v>45362.4958333333</v>
      </c>
      <c r="J18" s="432" t="s">
        <v>47</v>
      </c>
      <c r="K18" s="37" t="s">
        <v>71</v>
      </c>
      <c r="L18" s="58" t="n">
        <v>45362</v>
      </c>
      <c r="M18" s="45" t="n">
        <v>0.486805555555556</v>
      </c>
      <c r="N18" s="327" t="s">
        <v>47</v>
      </c>
      <c r="O18" s="58" t="n">
        <v>45362</v>
      </c>
      <c r="P18" s="45" t="n">
        <v>0.495833333333333</v>
      </c>
      <c r="Q18" s="58" t="n">
        <v>45362</v>
      </c>
      <c r="R18" s="45" t="n">
        <v>0.504166666666667</v>
      </c>
      <c r="S18" s="327" t="s">
        <v>47</v>
      </c>
      <c r="T18" s="437" t="n">
        <v>45370</v>
      </c>
      <c r="U18" s="45" t="n">
        <v>0.596527777777778</v>
      </c>
      <c r="V18" s="327" t="s">
        <v>47</v>
      </c>
      <c r="W18" s="51" t="n">
        <f aca="false">(U18+T18)-(P18+O18)</f>
        <v>8.10069444444445</v>
      </c>
      <c r="X18" s="58" t="n">
        <v>45370</v>
      </c>
      <c r="Y18" s="45" t="n">
        <v>0.610416666666667</v>
      </c>
      <c r="Z18" s="327" t="s">
        <v>47</v>
      </c>
      <c r="AA18" s="53" t="n">
        <f aca="false">(Y18+X18)-(U18+T18)</f>
        <v>0.0138888888888889</v>
      </c>
      <c r="AB18" s="58" t="n">
        <v>45372</v>
      </c>
      <c r="AC18" s="45" t="n">
        <v>0.438194444444445</v>
      </c>
      <c r="AD18" s="327" t="s">
        <v>47</v>
      </c>
      <c r="AE18" s="53" t="n">
        <f aca="false">(AC18+AB18)-(Y18+X18)</f>
        <v>1.82777777777778</v>
      </c>
      <c r="AF18" s="58"/>
      <c r="AG18" s="58"/>
      <c r="AH18" s="58"/>
      <c r="AI18" s="54"/>
      <c r="AJ18" s="55" t="n">
        <f aca="false">(AG18+AF18)-(U18+T18)</f>
        <v>-45370.5965277778</v>
      </c>
      <c r="AK18" s="198"/>
      <c r="AL18" s="198"/>
      <c r="AM18" s="198"/>
      <c r="AN18" s="55" t="n">
        <f aca="false">(AL18+AK18)-(U18+T18)</f>
        <v>-45370.5965277778</v>
      </c>
      <c r="AO18" s="58" t="n">
        <v>45375</v>
      </c>
      <c r="AP18" s="45" t="n">
        <v>0.451388888888889</v>
      </c>
      <c r="AQ18" s="57" t="n">
        <f aca="false">(AP18+AO18)-(U18+T18)</f>
        <v>4.85486111111111</v>
      </c>
      <c r="AR18" s="58" t="n">
        <v>45375</v>
      </c>
      <c r="AS18" s="45" t="n">
        <v>0.451388888888889</v>
      </c>
      <c r="AT18" s="327" t="s">
        <v>47</v>
      </c>
      <c r="AU18" s="59" t="n">
        <f aca="false">(AS18+AR18)-(U18+T18)</f>
        <v>4.85486111111111</v>
      </c>
      <c r="AV18" s="60"/>
      <c r="AW18" s="60"/>
      <c r="AX18" s="61" t="s">
        <v>58</v>
      </c>
      <c r="AY18" s="61" t="s">
        <v>110</v>
      </c>
      <c r="AZ18" s="43" t="s">
        <v>132</v>
      </c>
      <c r="BA18" s="43" t="s">
        <v>119</v>
      </c>
      <c r="BB18" s="122" t="s">
        <v>504</v>
      </c>
      <c r="BC18" s="101" t="s">
        <v>505</v>
      </c>
      <c r="BD18" s="66"/>
      <c r="BE18" s="326" t="s">
        <v>64</v>
      </c>
      <c r="BF18" s="68"/>
      <c r="BI18" s="41"/>
      <c r="BJ18" s="41"/>
      <c r="BK18" s="41"/>
      <c r="BL18" s="38"/>
      <c r="BM18" s="38"/>
      <c r="BN18" s="38"/>
      <c r="BO18" s="38"/>
      <c r="BP18" s="38"/>
      <c r="BQ18" s="38"/>
      <c r="BR18" s="41"/>
      <c r="BS18" s="34" t="n">
        <v>2319</v>
      </c>
      <c r="BT18" s="35" t="n">
        <v>30303663</v>
      </c>
      <c r="BU18" s="432" t="s">
        <v>49</v>
      </c>
      <c r="BV18" s="432" t="s">
        <v>44</v>
      </c>
      <c r="BW18" s="432" t="s">
        <v>54</v>
      </c>
      <c r="BX18" s="432" t="s">
        <v>128</v>
      </c>
      <c r="BY18" s="433" t="n">
        <v>45376.8333333333</v>
      </c>
      <c r="BZ18" s="432" t="s">
        <v>47</v>
      </c>
      <c r="CA18" s="37" t="s">
        <v>71</v>
      </c>
      <c r="CB18" s="41"/>
      <c r="CC18" s="138" t="s">
        <v>47</v>
      </c>
      <c r="CD18" s="112" t="n">
        <v>6</v>
      </c>
      <c r="CE18" s="113" t="n">
        <f aca="false">CD18/CD19</f>
        <v>0.6</v>
      </c>
      <c r="CF18" s="37" t="n">
        <v>3</v>
      </c>
      <c r="CG18" s="37" t="n">
        <v>0</v>
      </c>
      <c r="CH18" s="37" t="n">
        <v>0</v>
      </c>
      <c r="CI18" s="37" t="n">
        <v>3</v>
      </c>
      <c r="CJ18" s="114" t="n">
        <v>6</v>
      </c>
      <c r="CK18" s="38"/>
      <c r="CL18" s="41"/>
      <c r="CM18" s="441" t="s">
        <v>139</v>
      </c>
      <c r="CN18" s="442" t="n">
        <f aca="false">CN15+CN16+CN17</f>
        <v>9</v>
      </c>
      <c r="CO18" s="443" t="n">
        <v>1</v>
      </c>
      <c r="CP18" s="119" t="n">
        <v>0</v>
      </c>
      <c r="CQ18" s="119" t="n">
        <v>1</v>
      </c>
      <c r="CR18" s="119" t="n">
        <v>2</v>
      </c>
      <c r="CS18" s="119" t="n">
        <v>6</v>
      </c>
      <c r="CT18" s="442" t="n">
        <f aca="false">CT15+CT16+CT17</f>
        <v>9</v>
      </c>
      <c r="CU18" s="41"/>
    </row>
    <row r="19" customFormat="false" ht="15" hidden="false" customHeight="true" outlineLevel="0" collapsed="false">
      <c r="A19" s="217"/>
      <c r="B19" s="436" t="n">
        <v>17</v>
      </c>
      <c r="C19" s="34" t="n">
        <v>2276</v>
      </c>
      <c r="D19" s="35" t="n">
        <v>30118925</v>
      </c>
      <c r="E19" s="35" t="s">
        <v>49</v>
      </c>
      <c r="F19" s="35" t="s">
        <v>44</v>
      </c>
      <c r="G19" s="35" t="s">
        <v>45</v>
      </c>
      <c r="H19" s="35" t="s">
        <v>79</v>
      </c>
      <c r="I19" s="36" t="n">
        <v>45362.86875</v>
      </c>
      <c r="J19" s="35" t="s">
        <v>77</v>
      </c>
      <c r="K19" s="37" t="s">
        <v>71</v>
      </c>
      <c r="L19" s="58" t="n">
        <v>45362</v>
      </c>
      <c r="M19" s="45" t="n">
        <v>0.86875</v>
      </c>
      <c r="N19" s="434" t="s">
        <v>77</v>
      </c>
      <c r="O19" s="58" t="n">
        <v>45362</v>
      </c>
      <c r="P19" s="45" t="n">
        <v>0.86875</v>
      </c>
      <c r="Q19" s="58"/>
      <c r="R19" s="45"/>
      <c r="S19" s="58"/>
      <c r="T19" s="437" t="n">
        <v>45363</v>
      </c>
      <c r="U19" s="45" t="n">
        <v>0.0340277777777778</v>
      </c>
      <c r="V19" s="434" t="s">
        <v>77</v>
      </c>
      <c r="W19" s="51" t="n">
        <f aca="false">(U19+T19)-(P19+O19)</f>
        <v>0.165277777777778</v>
      </c>
      <c r="X19" s="58" t="n">
        <v>45363</v>
      </c>
      <c r="Y19" s="45" t="n">
        <v>0.861111111111111</v>
      </c>
      <c r="Z19" s="434" t="s">
        <v>77</v>
      </c>
      <c r="AA19" s="53" t="n">
        <f aca="false">(Y19+X19)-(U19+T19)</f>
        <v>0.827083333333333</v>
      </c>
      <c r="AB19" s="58"/>
      <c r="AC19" s="58"/>
      <c r="AD19" s="58"/>
      <c r="AE19" s="431" t="n">
        <f aca="false">(AC19+AB19)-(Y19+X19)</f>
        <v>-45363.8611111111</v>
      </c>
      <c r="AF19" s="58"/>
      <c r="AG19" s="58"/>
      <c r="AH19" s="58"/>
      <c r="AI19" s="54"/>
      <c r="AJ19" s="55" t="n">
        <f aca="false">(AG19+AF19)-(U19+T19)</f>
        <v>-45363.0340277778</v>
      </c>
      <c r="AK19" s="198"/>
      <c r="AL19" s="198"/>
      <c r="AM19" s="198"/>
      <c r="AN19" s="55" t="n">
        <f aca="false">(AL19+AK19)-(U19+T19)</f>
        <v>-45363.0340277778</v>
      </c>
      <c r="AO19" s="58" t="n">
        <v>45366</v>
      </c>
      <c r="AP19" s="45" t="n">
        <v>0.0694444444444444</v>
      </c>
      <c r="AQ19" s="57" t="n">
        <f aca="false">(AP19+AO19)-(U19+T19)</f>
        <v>3.03541666666667</v>
      </c>
      <c r="AR19" s="58" t="n">
        <v>45366</v>
      </c>
      <c r="AS19" s="45" t="n">
        <v>0.0694444444444444</v>
      </c>
      <c r="AT19" s="434" t="s">
        <v>77</v>
      </c>
      <c r="AU19" s="59" t="n">
        <f aca="false">(AS19+AR19)-(U19+T19)</f>
        <v>3.03541666666667</v>
      </c>
      <c r="AV19" s="60"/>
      <c r="AW19" s="60"/>
      <c r="AX19" s="61" t="s">
        <v>58</v>
      </c>
      <c r="AY19" s="61" t="s">
        <v>59</v>
      </c>
      <c r="AZ19" s="43" t="s">
        <v>203</v>
      </c>
      <c r="BA19" s="61" t="s">
        <v>229</v>
      </c>
      <c r="BB19" s="122" t="s">
        <v>506</v>
      </c>
      <c r="BC19" s="101" t="s">
        <v>507</v>
      </c>
      <c r="BD19" s="66"/>
      <c r="BE19" s="326" t="s">
        <v>64</v>
      </c>
      <c r="BF19" s="68"/>
      <c r="BI19" s="176" t="s">
        <v>189</v>
      </c>
      <c r="BJ19" s="156" t="n">
        <v>0</v>
      </c>
      <c r="BK19" s="157" t="n">
        <f aca="false">BJ19/BJ22</f>
        <v>0</v>
      </c>
      <c r="BL19" s="38"/>
      <c r="BM19" s="38"/>
      <c r="BN19" s="38"/>
      <c r="BO19" s="38"/>
      <c r="BP19" s="38"/>
      <c r="BQ19" s="38"/>
      <c r="BR19" s="41"/>
      <c r="BS19" s="40" t="n">
        <v>2320</v>
      </c>
      <c r="BT19" s="35" t="n">
        <v>30317835</v>
      </c>
      <c r="BU19" s="35" t="s">
        <v>49</v>
      </c>
      <c r="BV19" s="35" t="s">
        <v>44</v>
      </c>
      <c r="BW19" s="35" t="s">
        <v>80</v>
      </c>
      <c r="BX19" s="35" t="s">
        <v>81</v>
      </c>
      <c r="BY19" s="36" t="n">
        <v>45376.8784722222</v>
      </c>
      <c r="BZ19" s="35" t="s">
        <v>77</v>
      </c>
      <c r="CA19" s="37" t="s">
        <v>52</v>
      </c>
      <c r="CB19" s="41"/>
      <c r="CC19" s="441" t="s">
        <v>139</v>
      </c>
      <c r="CD19" s="442" t="n">
        <v>10</v>
      </c>
      <c r="CE19" s="443" t="n">
        <v>1</v>
      </c>
      <c r="CF19" s="119" t="n">
        <v>4</v>
      </c>
      <c r="CG19" s="119" t="n">
        <v>0</v>
      </c>
      <c r="CH19" s="119" t="n">
        <v>0</v>
      </c>
      <c r="CI19" s="119" t="n">
        <v>6</v>
      </c>
      <c r="CJ19" s="444" t="n">
        <v>10</v>
      </c>
      <c r="CK19" s="38"/>
      <c r="CL19" s="41"/>
      <c r="CM19" s="41"/>
      <c r="CN19" s="41"/>
      <c r="CO19" s="41"/>
      <c r="CP19" s="41"/>
      <c r="CQ19" s="41"/>
      <c r="CR19" s="41"/>
      <c r="CS19" s="41"/>
      <c r="CT19" s="41"/>
      <c r="CU19" s="41"/>
    </row>
    <row r="20" customFormat="false" ht="15" hidden="false" customHeight="true" outlineLevel="0" collapsed="false">
      <c r="A20" s="217"/>
      <c r="B20" s="430" t="n">
        <v>18</v>
      </c>
      <c r="C20" s="34" t="n">
        <v>2277</v>
      </c>
      <c r="D20" s="35" t="n">
        <v>0</v>
      </c>
      <c r="E20" s="35" t="s">
        <v>49</v>
      </c>
      <c r="F20" s="35" t="s">
        <v>44</v>
      </c>
      <c r="G20" s="35" t="s">
        <v>45</v>
      </c>
      <c r="H20" s="35" t="s">
        <v>79</v>
      </c>
      <c r="I20" s="36" t="n">
        <v>45363.4993055556</v>
      </c>
      <c r="J20" s="35" t="s">
        <v>47</v>
      </c>
      <c r="K20" s="37" t="s">
        <v>71</v>
      </c>
      <c r="L20" s="58" t="n">
        <v>45363</v>
      </c>
      <c r="M20" s="45" t="n">
        <v>0.499305555555556</v>
      </c>
      <c r="N20" s="327" t="s">
        <v>47</v>
      </c>
      <c r="O20" s="58" t="n">
        <v>45363</v>
      </c>
      <c r="P20" s="45" t="n">
        <v>0.499305555555556</v>
      </c>
      <c r="Q20" s="58"/>
      <c r="R20" s="45"/>
      <c r="S20" s="58"/>
      <c r="T20" s="437" t="n">
        <v>45365</v>
      </c>
      <c r="U20" s="45" t="n">
        <v>0.440972222222222</v>
      </c>
      <c r="V20" s="327" t="s">
        <v>47</v>
      </c>
      <c r="W20" s="51" t="n">
        <f aca="false">(U20+T20)-(P20+O20)</f>
        <v>1.94166666666667</v>
      </c>
      <c r="X20" s="58" t="n">
        <v>45368</v>
      </c>
      <c r="Y20" s="45" t="n">
        <v>0.513888888888889</v>
      </c>
      <c r="Z20" s="327" t="s">
        <v>47</v>
      </c>
      <c r="AA20" s="53" t="n">
        <f aca="false">(Y20+X20)-(U20+T20)</f>
        <v>3.07291666666667</v>
      </c>
      <c r="AB20" s="58"/>
      <c r="AC20" s="58"/>
      <c r="AD20" s="58"/>
      <c r="AE20" s="431" t="n">
        <f aca="false">(AC20+AB20)-(Y20+X20)</f>
        <v>-45368.5138888889</v>
      </c>
      <c r="AF20" s="58"/>
      <c r="AG20" s="58"/>
      <c r="AH20" s="58"/>
      <c r="AI20" s="54"/>
      <c r="AJ20" s="55" t="n">
        <f aca="false">(AG20+AF20)-(U20+T20)</f>
        <v>-45365.4409722222</v>
      </c>
      <c r="AK20" s="198"/>
      <c r="AL20" s="198"/>
      <c r="AM20" s="198"/>
      <c r="AN20" s="55" t="n">
        <f aca="false">(AL20+AK20)-(U20+T20)</f>
        <v>-45365.4409722222</v>
      </c>
      <c r="AO20" s="58" t="n">
        <v>45370</v>
      </c>
      <c r="AP20" s="45" t="n">
        <v>0.586805555555556</v>
      </c>
      <c r="AQ20" s="57" t="n">
        <f aca="false">(AP20+AO20)-(U20+T20)</f>
        <v>5.14583333333333</v>
      </c>
      <c r="AR20" s="58" t="n">
        <v>45370</v>
      </c>
      <c r="AS20" s="45" t="n">
        <v>0.586805555555556</v>
      </c>
      <c r="AT20" s="327" t="s">
        <v>47</v>
      </c>
      <c r="AU20" s="59" t="n">
        <f aca="false">(AS20+AR20)-(U20+T20)</f>
        <v>5.14583333333333</v>
      </c>
      <c r="AV20" s="60"/>
      <c r="AW20" s="60"/>
      <c r="AX20" s="61" t="s">
        <v>58</v>
      </c>
      <c r="AY20" s="61" t="s">
        <v>59</v>
      </c>
      <c r="AZ20" s="61" t="s">
        <v>60</v>
      </c>
      <c r="BA20" s="61" t="s">
        <v>501</v>
      </c>
      <c r="BB20" s="122" t="s">
        <v>508</v>
      </c>
      <c r="BC20" s="101" t="s">
        <v>509</v>
      </c>
      <c r="BD20" s="66"/>
      <c r="BE20" s="338" t="s">
        <v>64</v>
      </c>
      <c r="BF20" s="68"/>
      <c r="BI20" s="180" t="s">
        <v>193</v>
      </c>
      <c r="BJ20" s="37" t="n">
        <v>2</v>
      </c>
      <c r="BK20" s="158" t="n">
        <f aca="false">BJ20/BJ22</f>
        <v>1</v>
      </c>
      <c r="BL20" s="38"/>
      <c r="BM20" s="38"/>
      <c r="BN20" s="38"/>
      <c r="BO20" s="38"/>
      <c r="BP20" s="38"/>
      <c r="BQ20" s="38"/>
      <c r="BR20" s="41"/>
      <c r="BS20" s="34" t="n">
        <v>2321</v>
      </c>
      <c r="BT20" s="35" t="n">
        <v>30303663</v>
      </c>
      <c r="BU20" s="432" t="s">
        <v>49</v>
      </c>
      <c r="BV20" s="432" t="s">
        <v>44</v>
      </c>
      <c r="BW20" s="432" t="s">
        <v>54</v>
      </c>
      <c r="BX20" s="432" t="s">
        <v>510</v>
      </c>
      <c r="BY20" s="433" t="n">
        <v>45376.9194444444</v>
      </c>
      <c r="BZ20" s="432" t="s">
        <v>77</v>
      </c>
      <c r="CA20" s="37" t="s">
        <v>52</v>
      </c>
      <c r="CB20" s="41"/>
      <c r="CD20" s="38"/>
      <c r="CE20" s="38"/>
      <c r="CF20" s="38"/>
      <c r="CG20" s="38"/>
      <c r="CH20" s="38"/>
      <c r="CI20" s="38"/>
      <c r="CJ20" s="38"/>
      <c r="CK20" s="38"/>
      <c r="CL20" s="41"/>
      <c r="CM20" s="159" t="s">
        <v>194</v>
      </c>
      <c r="CN20" s="160" t="n">
        <v>9</v>
      </c>
      <c r="CO20" s="125" t="e">
        <f aca="false">CN20/BK45</f>
        <v>#DIV/0!</v>
      </c>
      <c r="CP20" s="41"/>
      <c r="CQ20" s="41"/>
      <c r="CR20" s="41"/>
      <c r="CS20" s="41"/>
      <c r="CT20" s="41"/>
      <c r="CU20" s="41"/>
    </row>
    <row r="21" customFormat="false" ht="15" hidden="false" customHeight="true" outlineLevel="0" collapsed="false">
      <c r="A21" s="217"/>
      <c r="B21" s="430" t="n">
        <v>19</v>
      </c>
      <c r="C21" s="34" t="n">
        <v>2281</v>
      </c>
      <c r="D21" s="35" t="n">
        <v>30308614</v>
      </c>
      <c r="E21" s="432" t="s">
        <v>49</v>
      </c>
      <c r="F21" s="432" t="s">
        <v>69</v>
      </c>
      <c r="G21" s="432" t="s">
        <v>45</v>
      </c>
      <c r="H21" s="432" t="s">
        <v>341</v>
      </c>
      <c r="I21" s="433" t="n">
        <v>45363.8625</v>
      </c>
      <c r="J21" s="432" t="s">
        <v>77</v>
      </c>
      <c r="K21" s="37" t="s">
        <v>71</v>
      </c>
      <c r="L21" s="58" t="n">
        <v>45363</v>
      </c>
      <c r="M21" s="45" t="n">
        <v>0.8625</v>
      </c>
      <c r="N21" s="434" t="s">
        <v>77</v>
      </c>
      <c r="O21" s="58" t="n">
        <v>45363</v>
      </c>
      <c r="P21" s="45" t="n">
        <v>0.8625</v>
      </c>
      <c r="Q21" s="58"/>
      <c r="R21" s="45"/>
      <c r="S21" s="58"/>
      <c r="T21" s="437" t="n">
        <v>45367</v>
      </c>
      <c r="U21" s="45" t="n">
        <v>0.427777777777778</v>
      </c>
      <c r="V21" s="434" t="s">
        <v>77</v>
      </c>
      <c r="W21" s="51" t="n">
        <f aca="false">(U21+T21)-(P21+O21)</f>
        <v>3.56527777777778</v>
      </c>
      <c r="X21" s="58" t="n">
        <v>45368</v>
      </c>
      <c r="Y21" s="45" t="n">
        <v>0.855555555555556</v>
      </c>
      <c r="Z21" s="434" t="s">
        <v>77</v>
      </c>
      <c r="AA21" s="53" t="n">
        <f aca="false">(Y21+X21)-(U21+T21)</f>
        <v>1.42777777777778</v>
      </c>
      <c r="AB21" s="58" t="n">
        <v>45370</v>
      </c>
      <c r="AC21" s="45" t="n">
        <v>0.915277777777778</v>
      </c>
      <c r="AD21" s="434" t="s">
        <v>77</v>
      </c>
      <c r="AE21" s="53" t="n">
        <f aca="false">(AC21+AB21)-(Y21+X21)</f>
        <v>2.05972222222222</v>
      </c>
      <c r="AF21" s="58"/>
      <c r="AG21" s="58"/>
      <c r="AH21" s="58"/>
      <c r="AI21" s="54"/>
      <c r="AJ21" s="55" t="n">
        <f aca="false">(AG21+AF21)-(U21+T21)</f>
        <v>-45367.4277777778</v>
      </c>
      <c r="AK21" s="198"/>
      <c r="AL21" s="198"/>
      <c r="AM21" s="198"/>
      <c r="AN21" s="55" t="n">
        <f aca="false">(AL21+AK21)-(U21+T21)</f>
        <v>-45367.4277777778</v>
      </c>
      <c r="AO21" s="58" t="n">
        <v>45372</v>
      </c>
      <c r="AP21" s="45" t="n">
        <v>0.885416666666667</v>
      </c>
      <c r="AQ21" s="57" t="n">
        <f aca="false">(AP21+AO21)-(U21+T21)</f>
        <v>5.45763888888889</v>
      </c>
      <c r="AR21" s="58" t="n">
        <v>45372</v>
      </c>
      <c r="AS21" s="45" t="n">
        <v>0.885416666666667</v>
      </c>
      <c r="AT21" s="434" t="s">
        <v>77</v>
      </c>
      <c r="AU21" s="59" t="n">
        <f aca="false">(AS21+AR21)-(U21+T21)</f>
        <v>5.45763888888889</v>
      </c>
      <c r="AV21" s="60"/>
      <c r="AW21" s="60"/>
      <c r="AX21" s="61" t="s">
        <v>90</v>
      </c>
      <c r="AY21" s="192" t="s">
        <v>91</v>
      </c>
      <c r="AZ21" s="61" t="s">
        <v>106</v>
      </c>
      <c r="BA21" s="43" t="s">
        <v>159</v>
      </c>
      <c r="BB21" s="122" t="s">
        <v>511</v>
      </c>
      <c r="BC21" s="101" t="s">
        <v>512</v>
      </c>
      <c r="BD21" s="66"/>
      <c r="BE21" s="338" t="s">
        <v>64</v>
      </c>
      <c r="BF21" s="68"/>
      <c r="BI21" s="180" t="s">
        <v>199</v>
      </c>
      <c r="BJ21" s="37" t="n">
        <v>0</v>
      </c>
      <c r="BK21" s="158" t="n">
        <f aca="false">BJ21/BJ22</f>
        <v>0</v>
      </c>
      <c r="BL21" s="38"/>
      <c r="BM21" s="38"/>
      <c r="BN21" s="38"/>
      <c r="BO21" s="38"/>
      <c r="BP21" s="38"/>
      <c r="BQ21" s="38"/>
      <c r="BR21" s="41"/>
      <c r="BS21" s="34" t="n">
        <v>2323</v>
      </c>
      <c r="BT21" s="35" t="n">
        <v>30303663</v>
      </c>
      <c r="BU21" s="432" t="s">
        <v>49</v>
      </c>
      <c r="BV21" s="432" t="s">
        <v>44</v>
      </c>
      <c r="BW21" s="432" t="s">
        <v>54</v>
      </c>
      <c r="BX21" s="432" t="s">
        <v>128</v>
      </c>
      <c r="BY21" s="433" t="n">
        <v>45377.9638888889</v>
      </c>
      <c r="BZ21" s="432" t="s">
        <v>77</v>
      </c>
      <c r="CA21" s="37" t="s">
        <v>48</v>
      </c>
      <c r="CB21" s="41"/>
      <c r="CC21" s="172" t="s">
        <v>207</v>
      </c>
      <c r="CD21" s="160" t="n">
        <v>10</v>
      </c>
      <c r="CE21" s="125" t="e">
        <f aca="false">CD21/BK45</f>
        <v>#DIV/0!</v>
      </c>
      <c r="CF21" s="41"/>
      <c r="CG21" s="38"/>
      <c r="CH21" s="38"/>
      <c r="CI21" s="38"/>
      <c r="CJ21" s="38"/>
      <c r="CK21" s="38"/>
      <c r="CL21" s="41"/>
      <c r="CM21" s="41"/>
      <c r="CN21" s="41"/>
      <c r="CO21" s="41"/>
      <c r="CP21" s="41"/>
      <c r="CQ21" s="41"/>
      <c r="CR21" s="41"/>
      <c r="CS21" s="41"/>
      <c r="CT21" s="41"/>
      <c r="CU21" s="41"/>
    </row>
    <row r="22" customFormat="false" ht="15" hidden="false" customHeight="true" outlineLevel="0" collapsed="false">
      <c r="A22" s="217"/>
      <c r="B22" s="430" t="n">
        <v>20</v>
      </c>
      <c r="C22" s="34" t="n">
        <v>2283</v>
      </c>
      <c r="D22" s="35" t="n">
        <v>30172760</v>
      </c>
      <c r="E22" s="432" t="s">
        <v>49</v>
      </c>
      <c r="F22" s="432" t="s">
        <v>65</v>
      </c>
      <c r="G22" s="432" t="s">
        <v>45</v>
      </c>
      <c r="H22" s="432" t="s">
        <v>66</v>
      </c>
      <c r="I22" s="433" t="n">
        <v>45363.8708333333</v>
      </c>
      <c r="J22" s="432" t="s">
        <v>77</v>
      </c>
      <c r="K22" s="37" t="s">
        <v>71</v>
      </c>
      <c r="L22" s="58" t="n">
        <v>45363</v>
      </c>
      <c r="M22" s="45" t="n">
        <v>0.870833333333333</v>
      </c>
      <c r="N22" s="434" t="s">
        <v>77</v>
      </c>
      <c r="O22" s="58" t="n">
        <v>45363</v>
      </c>
      <c r="P22" s="45" t="n">
        <v>0.870833333333333</v>
      </c>
      <c r="Q22" s="58"/>
      <c r="R22" s="45"/>
      <c r="S22" s="58"/>
      <c r="T22" s="437" t="n">
        <v>45363</v>
      </c>
      <c r="U22" s="45" t="n">
        <v>0.874305555555556</v>
      </c>
      <c r="V22" s="434" t="s">
        <v>77</v>
      </c>
      <c r="W22" s="51" t="n">
        <f aca="false">(U22+T22)-(P22+O22)</f>
        <v>0.00347222222222222</v>
      </c>
      <c r="X22" s="58"/>
      <c r="Y22" s="58"/>
      <c r="Z22" s="58"/>
      <c r="AA22" s="431" t="n">
        <f aca="false">(Y22+X22)-(U22+T22)</f>
        <v>-45363.8743055556</v>
      </c>
      <c r="AB22" s="58"/>
      <c r="AC22" s="58"/>
      <c r="AD22" s="58"/>
      <c r="AE22" s="53" t="n">
        <f aca="false">(AC22+AB22)-(Y22+X22)</f>
        <v>0</v>
      </c>
      <c r="AF22" s="58"/>
      <c r="AG22" s="58"/>
      <c r="AH22" s="58"/>
      <c r="AI22" s="54"/>
      <c r="AJ22" s="55" t="n">
        <f aca="false">(AG22+AF22)-(U22+T22)</f>
        <v>-45363.8743055556</v>
      </c>
      <c r="AK22" s="198"/>
      <c r="AL22" s="198"/>
      <c r="AM22" s="198"/>
      <c r="AN22" s="55" t="n">
        <f aca="false">(AL22+AK22)-(U22+T22)</f>
        <v>-45363.8743055556</v>
      </c>
      <c r="AO22" s="58" t="n">
        <v>45372</v>
      </c>
      <c r="AP22" s="45" t="n">
        <v>0.909722222222222</v>
      </c>
      <c r="AQ22" s="57" t="n">
        <f aca="false">(AP22+AO22)-(U22+T22)</f>
        <v>9.03541666666667</v>
      </c>
      <c r="AR22" s="58" t="n">
        <v>45372</v>
      </c>
      <c r="AS22" s="45" t="n">
        <v>0.909722222222222</v>
      </c>
      <c r="AT22" s="434" t="s">
        <v>77</v>
      </c>
      <c r="AU22" s="59" t="n">
        <f aca="false">(AS22+AR22)-(U22+T22)</f>
        <v>9.03541666666667</v>
      </c>
      <c r="AV22" s="60"/>
      <c r="AW22" s="60"/>
      <c r="AX22" s="61" t="s">
        <v>58</v>
      </c>
      <c r="AY22" s="61" t="s">
        <v>72</v>
      </c>
      <c r="AZ22" s="43" t="s">
        <v>181</v>
      </c>
      <c r="BA22" s="61" t="s">
        <v>513</v>
      </c>
      <c r="BB22" s="122" t="s">
        <v>514</v>
      </c>
      <c r="BC22" s="101" t="s">
        <v>515</v>
      </c>
      <c r="BD22" s="66"/>
      <c r="BE22" s="326" t="s">
        <v>64</v>
      </c>
      <c r="BF22" s="68"/>
      <c r="BI22" s="446" t="s">
        <v>139</v>
      </c>
      <c r="BJ22" s="447" t="n">
        <v>2</v>
      </c>
      <c r="BK22" s="158" t="n">
        <f aca="false">BK21+BK20+BK19</f>
        <v>1</v>
      </c>
      <c r="BL22" s="38"/>
      <c r="BM22" s="38"/>
      <c r="BN22" s="38"/>
      <c r="BO22" s="38"/>
      <c r="BP22" s="38"/>
      <c r="BQ22" s="38"/>
      <c r="BR22" s="41"/>
      <c r="BS22" s="34" t="n">
        <v>2328</v>
      </c>
      <c r="BT22" s="35" t="n">
        <v>30303663</v>
      </c>
      <c r="BU22" s="432" t="s">
        <v>49</v>
      </c>
      <c r="BV22" s="432" t="s">
        <v>65</v>
      </c>
      <c r="BW22" s="432" t="s">
        <v>54</v>
      </c>
      <c r="BX22" s="432" t="s">
        <v>358</v>
      </c>
      <c r="BY22" s="433" t="n">
        <v>45379.675</v>
      </c>
      <c r="BZ22" s="432" t="s">
        <v>51</v>
      </c>
      <c r="CA22" s="37" t="s">
        <v>52</v>
      </c>
      <c r="CB22" s="41"/>
      <c r="CC22" s="41"/>
      <c r="CD22" s="41"/>
      <c r="CE22" s="41"/>
      <c r="CF22" s="41"/>
      <c r="CG22" s="41"/>
      <c r="CH22" s="41"/>
      <c r="CI22" s="41"/>
      <c r="CJ22" s="41"/>
      <c r="CK22" s="38"/>
      <c r="CL22" s="41"/>
      <c r="CM22" s="169" t="s">
        <v>52</v>
      </c>
      <c r="CN22" s="107" t="s">
        <v>48</v>
      </c>
      <c r="CO22" s="108" t="s">
        <v>67</v>
      </c>
      <c r="CP22" s="170" t="s">
        <v>138</v>
      </c>
      <c r="CQ22" s="41"/>
      <c r="CR22" s="41"/>
      <c r="CS22" s="41"/>
      <c r="CT22" s="41"/>
      <c r="CU22" s="41"/>
    </row>
    <row r="23" customFormat="false" ht="17.25" hidden="false" customHeight="true" outlineLevel="0" collapsed="false">
      <c r="A23" s="217"/>
      <c r="B23" s="436" t="n">
        <v>21</v>
      </c>
      <c r="C23" s="34" t="n">
        <v>2286</v>
      </c>
      <c r="D23" s="35" t="n">
        <v>30318210</v>
      </c>
      <c r="E23" s="35" t="s">
        <v>53</v>
      </c>
      <c r="F23" s="35" t="s">
        <v>44</v>
      </c>
      <c r="G23" s="35" t="s">
        <v>54</v>
      </c>
      <c r="H23" s="35" t="s">
        <v>78</v>
      </c>
      <c r="I23" s="36" t="n">
        <v>45365.6076388889</v>
      </c>
      <c r="J23" s="35" t="s">
        <v>47</v>
      </c>
      <c r="K23" s="37" t="s">
        <v>71</v>
      </c>
      <c r="L23" s="58" t="n">
        <v>45365</v>
      </c>
      <c r="M23" s="45" t="n">
        <v>0.603472222222222</v>
      </c>
      <c r="N23" s="327" t="s">
        <v>47</v>
      </c>
      <c r="O23" s="58" t="n">
        <v>45365</v>
      </c>
      <c r="P23" s="45" t="n">
        <v>0.607638888888889</v>
      </c>
      <c r="Q23" s="58" t="n">
        <v>45365</v>
      </c>
      <c r="R23" s="45" t="n">
        <v>0.617361111111111</v>
      </c>
      <c r="S23" s="327" t="s">
        <v>47</v>
      </c>
      <c r="T23" s="437" t="n">
        <v>45365</v>
      </c>
      <c r="U23" s="45" t="n">
        <v>0.622916666666667</v>
      </c>
      <c r="V23" s="327" t="s">
        <v>47</v>
      </c>
      <c r="W23" s="51" t="n">
        <f aca="false">(U23+T23)-(P23+O23)</f>
        <v>0.0152777777777778</v>
      </c>
      <c r="X23" s="58" t="n">
        <v>45368</v>
      </c>
      <c r="Y23" s="45" t="n">
        <v>0.559027777777778</v>
      </c>
      <c r="Z23" s="327" t="s">
        <v>47</v>
      </c>
      <c r="AA23" s="53" t="n">
        <f aca="false">(Y23+X23)-(U23+T23)</f>
        <v>2.93611111111111</v>
      </c>
      <c r="AB23" s="58" t="n">
        <v>45370</v>
      </c>
      <c r="AC23" s="45" t="n">
        <v>0.664583333333333</v>
      </c>
      <c r="AD23" s="327" t="s">
        <v>47</v>
      </c>
      <c r="AE23" s="53" t="n">
        <f aca="false">(AC23+AB23)-(Y23+X23)</f>
        <v>2.10555555555556</v>
      </c>
      <c r="AF23" s="58"/>
      <c r="AG23" s="58"/>
      <c r="AH23" s="58"/>
      <c r="AI23" s="54"/>
      <c r="AJ23" s="55" t="n">
        <f aca="false">(AG23+AF23)-(U23+T23)</f>
        <v>-45365.6229166667</v>
      </c>
      <c r="AK23" s="198"/>
      <c r="AL23" s="198"/>
      <c r="AM23" s="198"/>
      <c r="AN23" s="55" t="n">
        <f aca="false">(AL23+AK23)-(U23+T23)</f>
        <v>-45365.6229166667</v>
      </c>
      <c r="AO23" s="58" t="n">
        <v>45372</v>
      </c>
      <c r="AP23" s="45" t="n">
        <v>0.617361111111111</v>
      </c>
      <c r="AQ23" s="57" t="n">
        <f aca="false">(AP23+AO23)-(U23+T23)</f>
        <v>6.99444444444444</v>
      </c>
      <c r="AR23" s="58" t="n">
        <v>45372</v>
      </c>
      <c r="AS23" s="45" t="n">
        <v>0.617361111111111</v>
      </c>
      <c r="AT23" s="327" t="s">
        <v>47</v>
      </c>
      <c r="AU23" s="59" t="n">
        <f aca="false">(AS23+AR23)-(U23+T23)</f>
        <v>6.99444444444444</v>
      </c>
      <c r="AV23" s="448" t="n">
        <v>4941</v>
      </c>
      <c r="AW23" s="60" t="s">
        <v>118</v>
      </c>
      <c r="AX23" s="173" t="s">
        <v>98</v>
      </c>
      <c r="AY23" s="162" t="s">
        <v>110</v>
      </c>
      <c r="AZ23" s="43" t="s">
        <v>111</v>
      </c>
      <c r="BA23" s="43" t="s">
        <v>119</v>
      </c>
      <c r="BB23" s="122" t="s">
        <v>516</v>
      </c>
      <c r="BC23" s="101" t="s">
        <v>517</v>
      </c>
      <c r="BD23" s="66"/>
      <c r="BE23" s="338" t="s">
        <v>64</v>
      </c>
      <c r="BF23" s="68"/>
      <c r="BI23" s="180" t="s">
        <v>206</v>
      </c>
      <c r="BJ23" s="37" t="n">
        <v>1</v>
      </c>
      <c r="BK23" s="158" t="n">
        <f aca="false">BJ23/BJ27</f>
        <v>0.5</v>
      </c>
      <c r="BL23" s="38"/>
      <c r="BM23" s="38"/>
      <c r="BN23" s="38"/>
      <c r="BO23" s="38"/>
      <c r="BP23" s="38"/>
      <c r="BQ23" s="38"/>
      <c r="BR23" s="41"/>
      <c r="BS23" s="38"/>
      <c r="BT23" s="38"/>
      <c r="BU23" s="38"/>
      <c r="BV23" s="38"/>
      <c r="BW23" s="38"/>
      <c r="BX23" s="38"/>
      <c r="BY23" s="38"/>
      <c r="BZ23" s="38"/>
      <c r="CA23" s="38"/>
      <c r="CB23" s="41"/>
      <c r="CC23" s="169" t="s">
        <v>52</v>
      </c>
      <c r="CD23" s="107" t="s">
        <v>48</v>
      </c>
      <c r="CE23" s="108" t="s">
        <v>67</v>
      </c>
      <c r="CF23" s="170" t="s">
        <v>138</v>
      </c>
      <c r="CG23" s="41"/>
      <c r="CH23" s="41"/>
      <c r="CI23" s="41"/>
      <c r="CJ23" s="41"/>
      <c r="CK23" s="41"/>
      <c r="CL23" s="41"/>
      <c r="CM23" s="180" t="n">
        <v>0</v>
      </c>
      <c r="CN23" s="37" t="n">
        <v>1</v>
      </c>
      <c r="CO23" s="37" t="n">
        <v>2</v>
      </c>
      <c r="CP23" s="146" t="n">
        <v>6</v>
      </c>
      <c r="CQ23" s="41"/>
      <c r="CR23" s="41"/>
      <c r="CS23" s="41"/>
      <c r="CT23" s="41"/>
      <c r="CU23" s="41"/>
    </row>
    <row r="24" customFormat="false" ht="15" hidden="false" customHeight="true" outlineLevel="0" collapsed="false">
      <c r="A24" s="217" t="n">
        <v>3</v>
      </c>
      <c r="B24" s="430" t="n">
        <v>22</v>
      </c>
      <c r="C24" s="39" t="n">
        <v>2288</v>
      </c>
      <c r="D24" s="35" t="n">
        <v>30285541</v>
      </c>
      <c r="E24" s="35" t="s">
        <v>56</v>
      </c>
      <c r="F24" s="35" t="s">
        <v>69</v>
      </c>
      <c r="G24" s="35" t="s">
        <v>54</v>
      </c>
      <c r="H24" s="35" t="s">
        <v>468</v>
      </c>
      <c r="I24" s="36" t="n">
        <v>45367.5416666667</v>
      </c>
      <c r="J24" s="35" t="s">
        <v>77</v>
      </c>
      <c r="K24" s="37" t="s">
        <v>67</v>
      </c>
      <c r="L24" s="58" t="n">
        <v>45367</v>
      </c>
      <c r="M24" s="45" t="n">
        <v>0.51875</v>
      </c>
      <c r="N24" s="434" t="s">
        <v>77</v>
      </c>
      <c r="O24" s="58" t="n">
        <v>45367</v>
      </c>
      <c r="P24" s="45" t="n">
        <v>0.541666666666667</v>
      </c>
      <c r="Q24" s="58" t="n">
        <v>45368</v>
      </c>
      <c r="R24" s="45" t="n">
        <v>0.858333333333333</v>
      </c>
      <c r="S24" s="434" t="s">
        <v>77</v>
      </c>
      <c r="T24" s="437" t="n">
        <v>45369</v>
      </c>
      <c r="U24" s="45" t="n">
        <v>0.884722222222222</v>
      </c>
      <c r="V24" s="434" t="s">
        <v>77</v>
      </c>
      <c r="W24" s="51" t="n">
        <f aca="false">(U24+T24)-(P24+O24)</f>
        <v>2.34305555555556</v>
      </c>
      <c r="X24" s="58" t="n">
        <v>45370</v>
      </c>
      <c r="Y24" s="45" t="n">
        <v>0.914583333333333</v>
      </c>
      <c r="Z24" s="434" t="s">
        <v>77</v>
      </c>
      <c r="AA24" s="53" t="n">
        <f aca="false">(Y24+X24)-(U24+T24)</f>
        <v>1.02986111111111</v>
      </c>
      <c r="AB24" s="58"/>
      <c r="AC24" s="58"/>
      <c r="AD24" s="58"/>
      <c r="AE24" s="53" t="n">
        <f aca="false">(AC24+AB24)-(Y24+X24)</f>
        <v>-45370.9145833333</v>
      </c>
      <c r="AF24" s="58"/>
      <c r="AG24" s="58"/>
      <c r="AH24" s="58"/>
      <c r="AI24" s="54"/>
      <c r="AJ24" s="55" t="n">
        <f aca="false">(AG24+AF24)-(U24+T24)</f>
        <v>-45369.8847222222</v>
      </c>
      <c r="AK24" s="198"/>
      <c r="AL24" s="198"/>
      <c r="AM24" s="198"/>
      <c r="AN24" s="55" t="n">
        <f aca="false">(AL24+AK24)-(U24+T24)</f>
        <v>-45369.8847222222</v>
      </c>
      <c r="AO24" s="58" t="n">
        <v>45372</v>
      </c>
      <c r="AP24" s="45" t="n">
        <v>0.877083333333333</v>
      </c>
      <c r="AQ24" s="57" t="n">
        <f aca="false">(AP24+AO24)-(U24+T24)</f>
        <v>2.99236111111111</v>
      </c>
      <c r="AR24" s="58" t="n">
        <v>45372</v>
      </c>
      <c r="AS24" s="45" t="n">
        <v>0.877083333333333</v>
      </c>
      <c r="AT24" s="434" t="s">
        <v>77</v>
      </c>
      <c r="AU24" s="59" t="n">
        <f aca="false">(AS24+AR24)-(U24+T24)</f>
        <v>2.99236111111111</v>
      </c>
      <c r="AV24" s="161" t="n">
        <v>14371</v>
      </c>
      <c r="AW24" s="161" t="s">
        <v>518</v>
      </c>
      <c r="AX24" s="61" t="s">
        <v>98</v>
      </c>
      <c r="AY24" s="328" t="s">
        <v>110</v>
      </c>
      <c r="AZ24" s="43" t="s">
        <v>132</v>
      </c>
      <c r="BA24" s="61" t="s">
        <v>119</v>
      </c>
      <c r="BB24" s="122" t="s">
        <v>519</v>
      </c>
      <c r="BC24" s="101" t="s">
        <v>520</v>
      </c>
      <c r="BD24" s="66"/>
      <c r="BE24" s="326" t="s">
        <v>64</v>
      </c>
      <c r="BF24" s="68"/>
      <c r="BI24" s="180" t="s">
        <v>210</v>
      </c>
      <c r="BJ24" s="37" t="n">
        <v>1</v>
      </c>
      <c r="BK24" s="158" t="n">
        <f aca="false">BJ24/BJ27</f>
        <v>0.5</v>
      </c>
      <c r="BL24" s="38"/>
      <c r="BM24" s="38"/>
      <c r="BN24" s="38"/>
      <c r="BO24" s="38"/>
      <c r="BP24" s="38"/>
      <c r="BQ24" s="38"/>
      <c r="BR24" s="41"/>
      <c r="BS24" s="131" t="s">
        <v>135</v>
      </c>
      <c r="BT24" s="132" t="s">
        <v>136</v>
      </c>
      <c r="BU24" s="438" t="s">
        <v>137</v>
      </c>
      <c r="BV24" s="106" t="s">
        <v>52</v>
      </c>
      <c r="BW24" s="107" t="s">
        <v>48</v>
      </c>
      <c r="BX24" s="108" t="s">
        <v>67</v>
      </c>
      <c r="BY24" s="109" t="s">
        <v>138</v>
      </c>
      <c r="BZ24" s="110" t="s">
        <v>139</v>
      </c>
      <c r="CA24" s="38"/>
      <c r="CB24" s="41"/>
      <c r="CC24" s="180" t="n">
        <v>4</v>
      </c>
      <c r="CD24" s="37" t="n">
        <v>0</v>
      </c>
      <c r="CE24" s="37" t="n">
        <v>0</v>
      </c>
      <c r="CF24" s="146" t="n">
        <v>6</v>
      </c>
      <c r="CG24" s="41"/>
      <c r="CH24" s="41"/>
      <c r="CI24" s="41"/>
      <c r="CJ24" s="41"/>
      <c r="CK24" s="41"/>
      <c r="CL24" s="41"/>
      <c r="CM24" s="175" t="n">
        <f aca="false">CM23/CN20</f>
        <v>0</v>
      </c>
      <c r="CN24" s="149" t="n">
        <f aca="false">CN23/CN20</f>
        <v>0.111111111111111</v>
      </c>
      <c r="CO24" s="149" t="n">
        <f aca="false">CO23/CN20</f>
        <v>0.222222222222222</v>
      </c>
      <c r="CP24" s="150" t="n">
        <f aca="false">CP23/CN20</f>
        <v>0.666666666666667</v>
      </c>
      <c r="CQ24" s="41"/>
      <c r="CR24" s="41"/>
      <c r="CS24" s="41"/>
      <c r="CT24" s="41"/>
      <c r="CU24" s="41"/>
    </row>
    <row r="25" customFormat="false" ht="15" hidden="false" customHeight="true" outlineLevel="0" collapsed="false">
      <c r="A25" s="217"/>
      <c r="B25" s="436" t="n">
        <v>23</v>
      </c>
      <c r="C25" s="39" t="n">
        <v>2291</v>
      </c>
      <c r="D25" s="35" t="n">
        <v>30172760</v>
      </c>
      <c r="E25" s="432" t="s">
        <v>56</v>
      </c>
      <c r="F25" s="432" t="s">
        <v>69</v>
      </c>
      <c r="G25" s="432" t="s">
        <v>145</v>
      </c>
      <c r="H25" s="432" t="s">
        <v>471</v>
      </c>
      <c r="I25" s="433" t="n">
        <v>45368.9645833333</v>
      </c>
      <c r="J25" s="432" t="s">
        <v>77</v>
      </c>
      <c r="K25" s="37" t="s">
        <v>67</v>
      </c>
      <c r="L25" s="58" t="n">
        <v>45368</v>
      </c>
      <c r="M25" s="45" t="n">
        <v>0.954166666666667</v>
      </c>
      <c r="N25" s="434" t="s">
        <v>77</v>
      </c>
      <c r="O25" s="58" t="n">
        <v>45368</v>
      </c>
      <c r="P25" s="45" t="n">
        <v>0.964583333333333</v>
      </c>
      <c r="Q25" s="58" t="n">
        <v>45381</v>
      </c>
      <c r="R25" s="45" t="n">
        <v>0.975</v>
      </c>
      <c r="S25" s="434" t="s">
        <v>77</v>
      </c>
      <c r="T25" s="437" t="n">
        <v>45382</v>
      </c>
      <c r="U25" s="45" t="n">
        <v>0.890277777777778</v>
      </c>
      <c r="V25" s="434" t="s">
        <v>77</v>
      </c>
      <c r="W25" s="51" t="n">
        <f aca="false">(U25+T25)-(P25+O25)</f>
        <v>13.9256944444444</v>
      </c>
      <c r="X25" s="58" t="n">
        <v>45384</v>
      </c>
      <c r="Y25" s="45" t="n">
        <v>0.539583333333333</v>
      </c>
      <c r="Z25" s="434" t="s">
        <v>77</v>
      </c>
      <c r="AA25" s="53" t="n">
        <f aca="false">(Y25+X25)-(U25+T25)</f>
        <v>1.64930555555556</v>
      </c>
      <c r="AB25" s="58" t="n">
        <v>45384</v>
      </c>
      <c r="AC25" s="45" t="n">
        <v>0.634722222222222</v>
      </c>
      <c r="AD25" s="434" t="s">
        <v>77</v>
      </c>
      <c r="AE25" s="53" t="n">
        <f aca="false">(AC25+AB25)-(Y25+X25)</f>
        <v>0.0951388888888889</v>
      </c>
      <c r="AF25" s="58"/>
      <c r="AG25" s="58"/>
      <c r="AH25" s="58"/>
      <c r="AI25" s="54"/>
      <c r="AJ25" s="55" t="n">
        <f aca="false">(AG25+AF25)-(U25+T25)</f>
        <v>-45382.8902777778</v>
      </c>
      <c r="AK25" s="198"/>
      <c r="AL25" s="198"/>
      <c r="AM25" s="198"/>
      <c r="AN25" s="55" t="n">
        <f aca="false">(AL25+AK25)-(U25+T25)</f>
        <v>-45382.8902777778</v>
      </c>
      <c r="AO25" s="58" t="n">
        <v>45385</v>
      </c>
      <c r="AP25" s="45" t="n">
        <v>0.639583333333333</v>
      </c>
      <c r="AQ25" s="57" t="n">
        <f aca="false">(AP25+AO25)-(U25+T25)</f>
        <v>2.74930555555556</v>
      </c>
      <c r="AR25" s="58" t="n">
        <v>45385</v>
      </c>
      <c r="AS25" s="45" t="n">
        <v>0.639583333333333</v>
      </c>
      <c r="AT25" s="434" t="s">
        <v>77</v>
      </c>
      <c r="AU25" s="59" t="n">
        <f aca="false">(AS25+AR25)-(U25+T25)</f>
        <v>2.74930555555556</v>
      </c>
      <c r="AV25" s="60"/>
      <c r="AW25" s="60"/>
      <c r="AX25" s="61" t="s">
        <v>90</v>
      </c>
      <c r="AY25" s="449" t="s">
        <v>59</v>
      </c>
      <c r="AZ25" s="61" t="s">
        <v>521</v>
      </c>
      <c r="BA25" s="61" t="s">
        <v>522</v>
      </c>
      <c r="BB25" s="122" t="s">
        <v>523</v>
      </c>
      <c r="BC25" s="101" t="s">
        <v>524</v>
      </c>
      <c r="BD25" s="66"/>
      <c r="BE25" s="338" t="s">
        <v>64</v>
      </c>
      <c r="BF25" s="68"/>
      <c r="BI25" s="180" t="s">
        <v>214</v>
      </c>
      <c r="BJ25" s="37" t="n">
        <v>0</v>
      </c>
      <c r="BK25" s="158" t="n">
        <f aca="false">BJ25/BJ27</f>
        <v>0</v>
      </c>
      <c r="BL25" s="38"/>
      <c r="BM25" s="38"/>
      <c r="BN25" s="38"/>
      <c r="BO25" s="38"/>
      <c r="BP25" s="38"/>
      <c r="BQ25" s="38"/>
      <c r="BR25" s="41"/>
      <c r="BS25" s="138" t="s">
        <v>51</v>
      </c>
      <c r="BT25" s="112" t="n">
        <v>8</v>
      </c>
      <c r="BU25" s="113" t="n">
        <f aca="false">BT25/BT28</f>
        <v>0.380952380952381</v>
      </c>
      <c r="BV25" s="37" t="n">
        <v>6</v>
      </c>
      <c r="BW25" s="37" t="n">
        <v>1</v>
      </c>
      <c r="BX25" s="37" t="n">
        <v>0</v>
      </c>
      <c r="BY25" s="37" t="n">
        <v>1</v>
      </c>
      <c r="BZ25" s="114" t="n">
        <v>8</v>
      </c>
      <c r="CA25" s="38"/>
      <c r="CB25" s="41"/>
      <c r="CC25" s="175" t="n">
        <f aca="false">CC24/CD21</f>
        <v>0.4</v>
      </c>
      <c r="CD25" s="149" t="n">
        <f aca="false">CD24/CD21</f>
        <v>0</v>
      </c>
      <c r="CE25" s="149" t="n">
        <f aca="false">CE24/CD21</f>
        <v>0</v>
      </c>
      <c r="CF25" s="150" t="n">
        <f aca="false">CF24/CD21</f>
        <v>0.6</v>
      </c>
      <c r="CG25" s="41"/>
      <c r="CH25" s="41"/>
      <c r="CI25" s="41"/>
      <c r="CJ25" s="41"/>
      <c r="CK25" s="41"/>
      <c r="CL25" s="41"/>
      <c r="CM25" s="41"/>
      <c r="CN25" s="41"/>
      <c r="CO25" s="41"/>
      <c r="CP25" s="41"/>
      <c r="CQ25" s="41"/>
      <c r="CR25" s="41"/>
      <c r="CS25" s="41"/>
      <c r="CT25" s="41"/>
      <c r="CU25" s="41"/>
    </row>
    <row r="26" customFormat="false" ht="15" hidden="false" customHeight="true" outlineLevel="0" collapsed="false">
      <c r="A26" s="217"/>
      <c r="B26" s="430" t="n">
        <v>24</v>
      </c>
      <c r="C26" s="40" t="n">
        <v>2292</v>
      </c>
      <c r="D26" s="35" t="n">
        <v>0</v>
      </c>
      <c r="E26" s="432" t="s">
        <v>56</v>
      </c>
      <c r="F26" s="432" t="s">
        <v>65</v>
      </c>
      <c r="G26" s="432" t="s">
        <v>45</v>
      </c>
      <c r="H26" s="432" t="s">
        <v>66</v>
      </c>
      <c r="I26" s="433" t="n">
        <v>45371.6986111111</v>
      </c>
      <c r="J26" s="432" t="s">
        <v>47</v>
      </c>
      <c r="K26" s="37" t="s">
        <v>48</v>
      </c>
      <c r="L26" s="58" t="n">
        <v>45369</v>
      </c>
      <c r="M26" s="45" t="n">
        <v>0.609722222222222</v>
      </c>
      <c r="N26" s="327" t="s">
        <v>47</v>
      </c>
      <c r="O26" s="58" t="n">
        <v>45371</v>
      </c>
      <c r="P26" s="45" t="n">
        <v>0.698611111111111</v>
      </c>
      <c r="Q26" s="58" t="n">
        <v>45372</v>
      </c>
      <c r="R26" s="45" t="n">
        <v>0.505555555555556</v>
      </c>
      <c r="S26" s="327" t="s">
        <v>47</v>
      </c>
      <c r="T26" s="437" t="n">
        <v>45372</v>
      </c>
      <c r="U26" s="45" t="n">
        <v>0.50625</v>
      </c>
      <c r="V26" s="327" t="s">
        <v>47</v>
      </c>
      <c r="W26" s="51" t="n">
        <f aca="false">(U26+T26)-(P26+O26)</f>
        <v>0.807638888888889</v>
      </c>
      <c r="X26" s="58"/>
      <c r="Y26" s="58"/>
      <c r="Z26" s="58"/>
      <c r="AA26" s="431" t="n">
        <f aca="false">(Y26+X26)-(U26+T26)</f>
        <v>-45372.50625</v>
      </c>
      <c r="AB26" s="58"/>
      <c r="AC26" s="58"/>
      <c r="AD26" s="58"/>
      <c r="AE26" s="53" t="n">
        <f aca="false">(AC26+AB26)-(Y26+X26)</f>
        <v>0</v>
      </c>
      <c r="AF26" s="58"/>
      <c r="AG26" s="58"/>
      <c r="AH26" s="58"/>
      <c r="AI26" s="54"/>
      <c r="AJ26" s="55" t="n">
        <f aca="false">(AG26+AF26)-(U26+T26)</f>
        <v>-45372.50625</v>
      </c>
      <c r="AK26" s="198"/>
      <c r="AL26" s="198"/>
      <c r="AM26" s="198"/>
      <c r="AN26" s="55" t="n">
        <f aca="false">(AL26+AK26)-(U26+T26)</f>
        <v>-45372.50625</v>
      </c>
      <c r="AO26" s="58" t="n">
        <v>45374</v>
      </c>
      <c r="AP26" s="45" t="n">
        <v>0.430555555555556</v>
      </c>
      <c r="AQ26" s="57" t="n">
        <f aca="false">(AP26+AO26)-(U26+T26)</f>
        <v>1.92430555555556</v>
      </c>
      <c r="AR26" s="58" t="n">
        <v>45374</v>
      </c>
      <c r="AS26" s="45" t="n">
        <v>0.430555555555556</v>
      </c>
      <c r="AT26" s="327" t="s">
        <v>47</v>
      </c>
      <c r="AU26" s="59" t="n">
        <f aca="false">(AS26+AR26)-(U26+T26)</f>
        <v>1.92430555555556</v>
      </c>
      <c r="AV26" s="60"/>
      <c r="AW26" s="333"/>
      <c r="AX26" s="61" t="s">
        <v>58</v>
      </c>
      <c r="AY26" s="61" t="s">
        <v>72</v>
      </c>
      <c r="AZ26" s="43" t="s">
        <v>73</v>
      </c>
      <c r="BA26" s="61" t="s">
        <v>74</v>
      </c>
      <c r="BB26" s="122" t="s">
        <v>525</v>
      </c>
      <c r="BC26" s="101" t="s">
        <v>526</v>
      </c>
      <c r="BD26" s="66"/>
      <c r="BE26" s="338" t="s">
        <v>64</v>
      </c>
      <c r="BF26" s="68"/>
      <c r="BI26" s="180" t="s">
        <v>218</v>
      </c>
      <c r="BJ26" s="37" t="n">
        <v>0</v>
      </c>
      <c r="BK26" s="158" t="n">
        <f aca="false">BJ26/BJ27</f>
        <v>0</v>
      </c>
      <c r="BL26" s="38"/>
      <c r="BM26" s="38"/>
      <c r="BN26" s="38"/>
      <c r="BO26" s="38"/>
      <c r="BP26" s="38"/>
      <c r="BQ26" s="38"/>
      <c r="BR26" s="41"/>
      <c r="BS26" s="138" t="s">
        <v>77</v>
      </c>
      <c r="BT26" s="112" t="n">
        <v>8</v>
      </c>
      <c r="BU26" s="113" t="n">
        <f aca="false">BT26/BT28</f>
        <v>0.380952380952381</v>
      </c>
      <c r="BV26" s="37" t="n">
        <v>3</v>
      </c>
      <c r="BW26" s="37" t="n">
        <v>1</v>
      </c>
      <c r="BX26" s="37" t="n">
        <v>0</v>
      </c>
      <c r="BY26" s="37" t="n">
        <v>4</v>
      </c>
      <c r="BZ26" s="114" t="n">
        <v>8</v>
      </c>
      <c r="CA26" s="38"/>
      <c r="CB26" s="41"/>
      <c r="CC26" s="41"/>
      <c r="CD26" s="41"/>
      <c r="CE26" s="41"/>
      <c r="CF26" s="41"/>
      <c r="CG26" s="41"/>
      <c r="CH26" s="41"/>
      <c r="CI26" s="41"/>
      <c r="CJ26" s="41"/>
      <c r="CK26" s="41"/>
      <c r="CL26" s="41"/>
      <c r="CM26" s="176" t="s">
        <v>189</v>
      </c>
      <c r="CN26" s="156" t="n">
        <v>6</v>
      </c>
      <c r="CO26" s="157" t="n">
        <f aca="false">CN26/CN29</f>
        <v>0.666666666666667</v>
      </c>
      <c r="CP26" s="41"/>
      <c r="CQ26" s="41"/>
      <c r="CR26" s="41"/>
      <c r="CS26" s="41"/>
      <c r="CT26" s="41"/>
      <c r="CU26" s="41"/>
    </row>
    <row r="27" customFormat="false" ht="15" hidden="false" customHeight="true" outlineLevel="0" collapsed="false">
      <c r="A27" s="217"/>
      <c r="B27" s="430" t="n">
        <v>25</v>
      </c>
      <c r="C27" s="40" t="n">
        <v>2293</v>
      </c>
      <c r="D27" s="35" t="n">
        <v>30144357</v>
      </c>
      <c r="E27" s="432" t="s">
        <v>53</v>
      </c>
      <c r="F27" s="432" t="s">
        <v>44</v>
      </c>
      <c r="G27" s="432" t="s">
        <v>54</v>
      </c>
      <c r="H27" s="432" t="s">
        <v>171</v>
      </c>
      <c r="I27" s="433" t="n">
        <v>45369.6333333333</v>
      </c>
      <c r="J27" s="432" t="s">
        <v>47</v>
      </c>
      <c r="K27" s="37" t="s">
        <v>52</v>
      </c>
      <c r="L27" s="58" t="n">
        <v>45369</v>
      </c>
      <c r="M27" s="45" t="n">
        <v>0.625694444444444</v>
      </c>
      <c r="N27" s="327" t="s">
        <v>47</v>
      </c>
      <c r="O27" s="58" t="n">
        <v>45369</v>
      </c>
      <c r="P27" s="45" t="n">
        <v>0.633333333333333</v>
      </c>
      <c r="Q27" s="58" t="n">
        <v>45369</v>
      </c>
      <c r="R27" s="45" t="n">
        <v>0.670138888888889</v>
      </c>
      <c r="S27" s="327" t="s">
        <v>47</v>
      </c>
      <c r="T27" s="437" t="n">
        <v>45370</v>
      </c>
      <c r="U27" s="45" t="n">
        <v>0.598611111111111</v>
      </c>
      <c r="V27" s="327" t="s">
        <v>47</v>
      </c>
      <c r="W27" s="51" t="n">
        <f aca="false">(U27+T27)-(P27+O27)</f>
        <v>0.965277777777778</v>
      </c>
      <c r="X27" s="58"/>
      <c r="Y27" s="58"/>
      <c r="Z27" s="58"/>
      <c r="AA27" s="431" t="n">
        <f aca="false">(Y27+X27)-(U27+T27)</f>
        <v>-45370.5986111111</v>
      </c>
      <c r="AB27" s="58"/>
      <c r="AC27" s="58"/>
      <c r="AD27" s="58"/>
      <c r="AE27" s="53" t="n">
        <f aca="false">(AC27+AB27)-(Y27+X27)</f>
        <v>0</v>
      </c>
      <c r="AF27" s="58"/>
      <c r="AG27" s="58"/>
      <c r="AH27" s="58"/>
      <c r="AI27" s="54"/>
      <c r="AJ27" s="55" t="n">
        <f aca="false">(AG27+AF27)-(U27+T27)</f>
        <v>-45370.5986111111</v>
      </c>
      <c r="AK27" s="198"/>
      <c r="AL27" s="198"/>
      <c r="AM27" s="198"/>
      <c r="AN27" s="55" t="n">
        <f aca="false">(AL27+AK27)-(U27+T27)</f>
        <v>-45370.5986111111</v>
      </c>
      <c r="AO27" s="58" t="n">
        <v>45371</v>
      </c>
      <c r="AP27" s="45" t="n">
        <v>0.430555555555556</v>
      </c>
      <c r="AQ27" s="57" t="n">
        <f aca="false">(AP27+AO27)-(U27+T27)</f>
        <v>0.831944444444445</v>
      </c>
      <c r="AR27" s="58" t="n">
        <v>45371</v>
      </c>
      <c r="AS27" s="45" t="n">
        <v>0.430555555555556</v>
      </c>
      <c r="AT27" s="327" t="s">
        <v>47</v>
      </c>
      <c r="AU27" s="59" t="n">
        <f aca="false">(AS27+AR27)-(U27+T27)</f>
        <v>0.831944444444445</v>
      </c>
      <c r="AV27" s="161" t="n">
        <v>90832</v>
      </c>
      <c r="AW27" s="161" t="s">
        <v>527</v>
      </c>
      <c r="AX27" s="61" t="s">
        <v>90</v>
      </c>
      <c r="AY27" s="192" t="s">
        <v>91</v>
      </c>
      <c r="AZ27" s="61" t="s">
        <v>106</v>
      </c>
      <c r="BA27" s="61" t="s">
        <v>107</v>
      </c>
      <c r="BB27" s="122" t="s">
        <v>528</v>
      </c>
      <c r="BC27" s="101" t="s">
        <v>529</v>
      </c>
      <c r="BD27" s="66"/>
      <c r="BE27" s="338" t="s">
        <v>64</v>
      </c>
      <c r="BF27" s="68"/>
      <c r="BI27" s="450" t="s">
        <v>139</v>
      </c>
      <c r="BJ27" s="451" t="n">
        <v>2</v>
      </c>
      <c r="BK27" s="150" t="n">
        <f aca="false">BK26+BK25+BK24+BK23</f>
        <v>1</v>
      </c>
      <c r="BL27" s="41"/>
      <c r="BM27" s="38"/>
      <c r="BN27" s="38"/>
      <c r="BO27" s="38"/>
      <c r="BP27" s="38"/>
      <c r="BQ27" s="38"/>
      <c r="BR27" s="41"/>
      <c r="BS27" s="138" t="s">
        <v>47</v>
      </c>
      <c r="BT27" s="112" t="n">
        <v>5</v>
      </c>
      <c r="BU27" s="113" t="n">
        <f aca="false">BT27/BT28</f>
        <v>0.238095238095238</v>
      </c>
      <c r="BV27" s="37" t="n">
        <v>2</v>
      </c>
      <c r="BW27" s="37" t="n">
        <v>0</v>
      </c>
      <c r="BX27" s="37" t="n">
        <v>0</v>
      </c>
      <c r="BY27" s="37" t="n">
        <v>3</v>
      </c>
      <c r="BZ27" s="114" t="n">
        <v>5</v>
      </c>
      <c r="CA27" s="38"/>
      <c r="CB27" s="41"/>
      <c r="CC27" s="176" t="s">
        <v>189</v>
      </c>
      <c r="CD27" s="156" t="n">
        <v>1</v>
      </c>
      <c r="CE27" s="157" t="n">
        <f aca="false">CD27/CD30</f>
        <v>0.1</v>
      </c>
      <c r="CF27" s="41"/>
      <c r="CG27" s="41"/>
      <c r="CH27" s="41"/>
      <c r="CI27" s="41"/>
      <c r="CJ27" s="41"/>
      <c r="CK27" s="41"/>
      <c r="CL27" s="41"/>
      <c r="CM27" s="180" t="s">
        <v>193</v>
      </c>
      <c r="CN27" s="37" t="n">
        <v>1</v>
      </c>
      <c r="CO27" s="158" t="n">
        <f aca="false">CN27/CN29</f>
        <v>0.111111111111111</v>
      </c>
      <c r="CP27" s="41"/>
      <c r="CQ27" s="41"/>
      <c r="CR27" s="41"/>
      <c r="CS27" s="41"/>
      <c r="CT27" s="41"/>
      <c r="CU27" s="41"/>
    </row>
    <row r="28" customFormat="false" ht="15" hidden="false" customHeight="true" outlineLevel="0" collapsed="false">
      <c r="A28" s="217"/>
      <c r="B28" s="430" t="n">
        <v>26</v>
      </c>
      <c r="C28" s="34" t="n">
        <v>2295</v>
      </c>
      <c r="D28" s="35" t="n">
        <v>30317128</v>
      </c>
      <c r="E28" s="35" t="s">
        <v>53</v>
      </c>
      <c r="F28" s="35" t="s">
        <v>69</v>
      </c>
      <c r="G28" s="35" t="s">
        <v>54</v>
      </c>
      <c r="H28" s="35" t="s">
        <v>480</v>
      </c>
      <c r="I28" s="36" t="n">
        <v>45370.0375</v>
      </c>
      <c r="J28" s="35" t="s">
        <v>77</v>
      </c>
      <c r="K28" s="37" t="s">
        <v>71</v>
      </c>
      <c r="L28" s="58" t="n">
        <v>45369</v>
      </c>
      <c r="M28" s="45" t="n">
        <v>0.938194444444444</v>
      </c>
      <c r="N28" s="434" t="s">
        <v>77</v>
      </c>
      <c r="O28" s="58" t="n">
        <v>45370</v>
      </c>
      <c r="P28" s="45" t="n">
        <v>0.0375</v>
      </c>
      <c r="Q28" s="58" t="n">
        <v>45371</v>
      </c>
      <c r="R28" s="45" t="n">
        <v>0.970138888888889</v>
      </c>
      <c r="S28" s="434" t="s">
        <v>77</v>
      </c>
      <c r="T28" s="437" t="n">
        <v>45372</v>
      </c>
      <c r="U28" s="45" t="n">
        <v>0.0875</v>
      </c>
      <c r="V28" s="434" t="s">
        <v>77</v>
      </c>
      <c r="W28" s="51" t="n">
        <f aca="false">(U28+T28)-(P28+O28)</f>
        <v>2.05</v>
      </c>
      <c r="X28" s="58" t="n">
        <v>45372</v>
      </c>
      <c r="Y28" s="45" t="n">
        <v>0.984027777777778</v>
      </c>
      <c r="Z28" s="434" t="s">
        <v>77</v>
      </c>
      <c r="AA28" s="53" t="n">
        <f aca="false">(Y28+X28)-(U28+T28)</f>
        <v>0.896527777777778</v>
      </c>
      <c r="AB28" s="58" t="n">
        <v>45372</v>
      </c>
      <c r="AC28" s="45" t="n">
        <v>0.984722222222222</v>
      </c>
      <c r="AD28" s="434" t="s">
        <v>77</v>
      </c>
      <c r="AE28" s="53" t="n">
        <f aca="false">(AC28+AB28)-(Y28+X28)</f>
        <v>0.000694444444444445</v>
      </c>
      <c r="AF28" s="58"/>
      <c r="AG28" s="58"/>
      <c r="AH28" s="58"/>
      <c r="AI28" s="54"/>
      <c r="AJ28" s="55" t="n">
        <f aca="false">(AG28+AF28)-(U28+T28)</f>
        <v>-45372.0875</v>
      </c>
      <c r="AK28" s="198"/>
      <c r="AL28" s="198"/>
      <c r="AM28" s="198"/>
      <c r="AN28" s="55" t="n">
        <f aca="false">(AL28+AK28)-(U28+T28)</f>
        <v>-45372.0875</v>
      </c>
      <c r="AO28" s="58" t="n">
        <v>45381</v>
      </c>
      <c r="AP28" s="45" t="n">
        <v>0.936805555555556</v>
      </c>
      <c r="AQ28" s="57" t="n">
        <f aca="false">(AP28+AO28)-(U28+T28)</f>
        <v>9.84930555555556</v>
      </c>
      <c r="AR28" s="58" t="n">
        <v>45381</v>
      </c>
      <c r="AS28" s="45" t="n">
        <v>0.936805555555556</v>
      </c>
      <c r="AT28" s="434" t="s">
        <v>77</v>
      </c>
      <c r="AU28" s="59" t="n">
        <f aca="false">(AS28+AR28)-(U28+T28)</f>
        <v>9.84930555555556</v>
      </c>
      <c r="AV28" s="161" t="n">
        <v>16288</v>
      </c>
      <c r="AW28" s="161" t="s">
        <v>530</v>
      </c>
      <c r="AX28" s="61" t="s">
        <v>98</v>
      </c>
      <c r="AY28" s="162" t="s">
        <v>110</v>
      </c>
      <c r="AZ28" s="177" t="s">
        <v>132</v>
      </c>
      <c r="BA28" s="61" t="s">
        <v>119</v>
      </c>
      <c r="BB28" s="43" t="s">
        <v>531</v>
      </c>
      <c r="BC28" s="101" t="s">
        <v>532</v>
      </c>
      <c r="BD28" s="66"/>
      <c r="BE28" s="326" t="s">
        <v>64</v>
      </c>
      <c r="BF28" s="68"/>
      <c r="BI28" s="38"/>
      <c r="BJ28" s="38"/>
      <c r="BK28" s="38"/>
      <c r="BL28" s="38"/>
      <c r="BM28" s="41"/>
      <c r="BN28" s="41"/>
      <c r="BO28" s="41"/>
      <c r="BP28" s="41"/>
      <c r="BQ28" s="41"/>
      <c r="BR28" s="41"/>
      <c r="BS28" s="441" t="s">
        <v>139</v>
      </c>
      <c r="BT28" s="442" t="n">
        <f aca="false">BT25+BT26+BT27</f>
        <v>21</v>
      </c>
      <c r="BU28" s="443" t="n">
        <v>1</v>
      </c>
      <c r="BV28" s="119" t="n">
        <v>15</v>
      </c>
      <c r="BW28" s="119" t="n">
        <v>2</v>
      </c>
      <c r="BX28" s="119" t="n">
        <v>0</v>
      </c>
      <c r="BY28" s="119" t="n">
        <v>2</v>
      </c>
      <c r="BZ28" s="444" t="n">
        <v>21</v>
      </c>
      <c r="CA28" s="38"/>
      <c r="CB28" s="41"/>
      <c r="CC28" s="180" t="s">
        <v>193</v>
      </c>
      <c r="CD28" s="37" t="n">
        <v>9</v>
      </c>
      <c r="CE28" s="158" t="n">
        <f aca="false">CD28/CD35</f>
        <v>0.9</v>
      </c>
      <c r="CF28" s="41"/>
      <c r="CG28" s="41"/>
      <c r="CH28" s="41"/>
      <c r="CI28" s="41"/>
      <c r="CJ28" s="41"/>
      <c r="CK28" s="41"/>
      <c r="CL28" s="41"/>
      <c r="CM28" s="180" t="s">
        <v>199</v>
      </c>
      <c r="CN28" s="37" t="n">
        <v>2</v>
      </c>
      <c r="CO28" s="158" t="n">
        <f aca="false">CN28/CN29</f>
        <v>0.222222222222222</v>
      </c>
      <c r="CP28" s="41"/>
      <c r="CQ28" s="41"/>
      <c r="CR28" s="41"/>
      <c r="CS28" s="41"/>
      <c r="CT28" s="41"/>
      <c r="CU28" s="41"/>
    </row>
    <row r="29" customFormat="false" ht="15" hidden="false" customHeight="true" outlineLevel="0" collapsed="false">
      <c r="A29" s="217"/>
      <c r="B29" s="436" t="n">
        <v>27</v>
      </c>
      <c r="C29" s="40" t="n">
        <v>2298</v>
      </c>
      <c r="D29" s="35" t="n">
        <v>30027403</v>
      </c>
      <c r="E29" s="35" t="s">
        <v>53</v>
      </c>
      <c r="F29" s="35" t="s">
        <v>44</v>
      </c>
      <c r="G29" s="35" t="s">
        <v>45</v>
      </c>
      <c r="H29" s="35" t="s">
        <v>46</v>
      </c>
      <c r="I29" s="36" t="n">
        <v>45371.0777777778</v>
      </c>
      <c r="J29" s="35" t="s">
        <v>47</v>
      </c>
      <c r="K29" s="37" t="s">
        <v>52</v>
      </c>
      <c r="L29" s="58" t="n">
        <v>45370</v>
      </c>
      <c r="M29" s="45" t="n">
        <v>0.677777777777778</v>
      </c>
      <c r="N29" s="327" t="s">
        <v>47</v>
      </c>
      <c r="O29" s="58" t="n">
        <v>45371</v>
      </c>
      <c r="P29" s="45" t="n">
        <v>0.0777777777777778</v>
      </c>
      <c r="Q29" s="58" t="n">
        <v>45371</v>
      </c>
      <c r="R29" s="45" t="n">
        <v>0.593055555555556</v>
      </c>
      <c r="S29" s="327" t="s">
        <v>47</v>
      </c>
      <c r="T29" s="437" t="n">
        <v>45371</v>
      </c>
      <c r="U29" s="45" t="n">
        <v>0.600694444444444</v>
      </c>
      <c r="V29" s="327" t="s">
        <v>47</v>
      </c>
      <c r="W29" s="51" t="n">
        <f aca="false">(U29+T29)-(P29+O29)</f>
        <v>0.522916666666667</v>
      </c>
      <c r="X29" s="58"/>
      <c r="Y29" s="58"/>
      <c r="Z29" s="58"/>
      <c r="AA29" s="431" t="n">
        <f aca="false">(Y29+X29)-(U29+T29)</f>
        <v>-45371.6006944444</v>
      </c>
      <c r="AB29" s="58"/>
      <c r="AC29" s="58"/>
      <c r="AD29" s="58"/>
      <c r="AE29" s="53" t="n">
        <f aca="false">(AC29+AB29)-(Y29+X29)</f>
        <v>0</v>
      </c>
      <c r="AF29" s="58"/>
      <c r="AG29" s="58"/>
      <c r="AH29" s="58"/>
      <c r="AI29" s="54"/>
      <c r="AJ29" s="55" t="n">
        <f aca="false">(AG29+AF29)-(U29+T29)</f>
        <v>-45371.6006944444</v>
      </c>
      <c r="AK29" s="198"/>
      <c r="AL29" s="198"/>
      <c r="AM29" s="198"/>
      <c r="AN29" s="55" t="n">
        <f aca="false">(AL29+AK29)-(U29+T29)</f>
        <v>-45371.6006944444</v>
      </c>
      <c r="AO29" s="58" t="n">
        <v>45372</v>
      </c>
      <c r="AP29" s="45" t="n">
        <v>0.436805555555556</v>
      </c>
      <c r="AQ29" s="57" t="n">
        <f aca="false">(AP29+AO29)-(U29+T29)</f>
        <v>0.836111111111111</v>
      </c>
      <c r="AR29" s="58" t="n">
        <v>45372</v>
      </c>
      <c r="AS29" s="45" t="n">
        <v>0.436805555555556</v>
      </c>
      <c r="AT29" s="327" t="s">
        <v>47</v>
      </c>
      <c r="AU29" s="59" t="n">
        <f aca="false">(AS29+AR29)-(U29+T29)</f>
        <v>0.836111111111111</v>
      </c>
      <c r="AV29" s="60"/>
      <c r="AW29" s="60"/>
      <c r="AX29" s="61" t="s">
        <v>98</v>
      </c>
      <c r="AY29" s="162" t="s">
        <v>110</v>
      </c>
      <c r="AZ29" s="177" t="s">
        <v>132</v>
      </c>
      <c r="BA29" s="61" t="s">
        <v>119</v>
      </c>
      <c r="BB29" s="122" t="s">
        <v>533</v>
      </c>
      <c r="BC29" s="101" t="s">
        <v>534</v>
      </c>
      <c r="BD29" s="66"/>
      <c r="BE29" s="338" t="s">
        <v>64</v>
      </c>
      <c r="BF29" s="68"/>
      <c r="BI29" s="41"/>
      <c r="BJ29" s="41"/>
      <c r="BK29" s="41"/>
      <c r="BL29" s="41"/>
      <c r="BM29" s="41"/>
      <c r="BN29" s="41"/>
      <c r="BO29" s="41"/>
      <c r="BP29" s="41"/>
      <c r="BQ29" s="41"/>
      <c r="BR29" s="41"/>
      <c r="BS29" s="41"/>
      <c r="BT29" s="41"/>
      <c r="BU29" s="41"/>
      <c r="BV29" s="41"/>
      <c r="BW29" s="41"/>
      <c r="BX29" s="41"/>
      <c r="BY29" s="41"/>
      <c r="BZ29" s="41"/>
      <c r="CA29" s="41"/>
      <c r="CB29" s="41"/>
      <c r="CC29" s="180" t="s">
        <v>199</v>
      </c>
      <c r="CD29" s="37" t="n">
        <v>0</v>
      </c>
      <c r="CE29" s="158" t="n">
        <f aca="false">CD29/CD35</f>
        <v>0</v>
      </c>
      <c r="CF29" s="41"/>
      <c r="CG29" s="41"/>
      <c r="CH29" s="41"/>
      <c r="CI29" s="41"/>
      <c r="CJ29" s="41"/>
      <c r="CK29" s="41"/>
      <c r="CL29" s="41"/>
      <c r="CM29" s="446" t="s">
        <v>139</v>
      </c>
      <c r="CN29" s="447" t="n">
        <v>9</v>
      </c>
      <c r="CO29" s="158" t="n">
        <v>1</v>
      </c>
      <c r="CP29" s="41"/>
      <c r="CQ29" s="41"/>
      <c r="CR29" s="41"/>
      <c r="CS29" s="41"/>
      <c r="CT29" s="41"/>
      <c r="CU29" s="41"/>
    </row>
    <row r="30" customFormat="false" ht="15" hidden="false" customHeight="true" outlineLevel="0" collapsed="false">
      <c r="A30" s="217"/>
      <c r="B30" s="430" t="n">
        <v>28</v>
      </c>
      <c r="C30" s="34" t="n">
        <v>2299</v>
      </c>
      <c r="D30" s="35" t="n">
        <v>30296732</v>
      </c>
      <c r="E30" s="35" t="s">
        <v>49</v>
      </c>
      <c r="F30" s="35" t="s">
        <v>69</v>
      </c>
      <c r="G30" s="35" t="s">
        <v>54</v>
      </c>
      <c r="H30" s="35" t="s">
        <v>468</v>
      </c>
      <c r="I30" s="36" t="n">
        <v>45370.8895833333</v>
      </c>
      <c r="J30" s="35" t="s">
        <v>51</v>
      </c>
      <c r="K30" s="37" t="s">
        <v>48</v>
      </c>
      <c r="L30" s="58" t="n">
        <v>45370</v>
      </c>
      <c r="M30" s="45" t="n">
        <v>0.889583333333333</v>
      </c>
      <c r="N30" s="327" t="s">
        <v>51</v>
      </c>
      <c r="O30" s="58" t="n">
        <v>45370</v>
      </c>
      <c r="P30" s="45" t="n">
        <v>0.889583333333333</v>
      </c>
      <c r="Q30" s="58"/>
      <c r="R30" s="45"/>
      <c r="S30" s="58"/>
      <c r="T30" s="437" t="n">
        <v>45370</v>
      </c>
      <c r="U30" s="45" t="n">
        <v>0.901388888888889</v>
      </c>
      <c r="V30" s="327" t="s">
        <v>51</v>
      </c>
      <c r="W30" s="51" t="n">
        <f aca="false">(U30+T30)-(P30+O30)</f>
        <v>0.0118055555555556</v>
      </c>
      <c r="X30" s="58" t="n">
        <v>45371</v>
      </c>
      <c r="Y30" s="45" t="n">
        <v>0.867361111111111</v>
      </c>
      <c r="Z30" s="327" t="s">
        <v>51</v>
      </c>
      <c r="AA30" s="53" t="n">
        <f aca="false">(Y30+X30)-(U30+T30)</f>
        <v>0.965972222222222</v>
      </c>
      <c r="AB30" s="58"/>
      <c r="AC30" s="58"/>
      <c r="AD30" s="58"/>
      <c r="AE30" s="53" t="n">
        <f aca="false">(AC30+AB30)-(Y30+X30)</f>
        <v>-45371.8673611111</v>
      </c>
      <c r="AF30" s="58"/>
      <c r="AG30" s="58"/>
      <c r="AH30" s="58"/>
      <c r="AI30" s="54"/>
      <c r="AJ30" s="55" t="n">
        <f aca="false">(AG30+AF30)-(U30+T30)</f>
        <v>-45370.9013888889</v>
      </c>
      <c r="AK30" s="198"/>
      <c r="AL30" s="198"/>
      <c r="AM30" s="198"/>
      <c r="AN30" s="55" t="n">
        <f aca="false">(AL30+AK30)-(U30+T30)</f>
        <v>-45370.9013888889</v>
      </c>
      <c r="AO30" s="58" t="n">
        <v>45372</v>
      </c>
      <c r="AP30" s="45" t="n">
        <v>0.893055555555556</v>
      </c>
      <c r="AQ30" s="57" t="n">
        <f aca="false">(AP30+AO30)-(U30+T30)</f>
        <v>1.99166666666667</v>
      </c>
      <c r="AR30" s="58" t="n">
        <v>45372</v>
      </c>
      <c r="AS30" s="45" t="n">
        <v>0.893055555555556</v>
      </c>
      <c r="AT30" s="327" t="s">
        <v>51</v>
      </c>
      <c r="AU30" s="59" t="n">
        <f aca="false">(AS30+AR30)-(U30+T30)</f>
        <v>1.99166666666667</v>
      </c>
      <c r="AV30" s="60"/>
      <c r="AW30" s="60"/>
      <c r="AX30" s="61" t="s">
        <v>90</v>
      </c>
      <c r="AY30" s="452" t="s">
        <v>91</v>
      </c>
      <c r="AZ30" s="449" t="s">
        <v>148</v>
      </c>
      <c r="BA30" s="61" t="s">
        <v>149</v>
      </c>
      <c r="BB30" s="122" t="s">
        <v>535</v>
      </c>
      <c r="BC30" s="101" t="s">
        <v>536</v>
      </c>
      <c r="BD30" s="66"/>
      <c r="BE30" s="338" t="s">
        <v>64</v>
      </c>
      <c r="BF30" s="68"/>
      <c r="BI30" s="38"/>
      <c r="BJ30" s="38"/>
      <c r="BK30" s="38"/>
      <c r="BL30" s="41"/>
      <c r="BM30" s="41"/>
      <c r="BN30" s="41"/>
      <c r="BO30" s="41"/>
      <c r="BP30" s="41"/>
      <c r="BQ30" s="41"/>
      <c r="BR30" s="41"/>
      <c r="BS30" s="182" t="s">
        <v>228</v>
      </c>
      <c r="BT30" s="160" t="n">
        <v>21</v>
      </c>
      <c r="BU30" s="125" t="e">
        <f aca="false">BT30/BK45</f>
        <v>#DIV/0!</v>
      </c>
      <c r="BV30" s="41"/>
      <c r="BW30" s="41"/>
      <c r="BX30" s="41"/>
      <c r="BY30" s="41"/>
      <c r="BZ30" s="41"/>
      <c r="CA30" s="41"/>
      <c r="CB30" s="41"/>
      <c r="CC30" s="446" t="s">
        <v>139</v>
      </c>
      <c r="CD30" s="447" t="n">
        <v>10</v>
      </c>
      <c r="CE30" s="158" t="n">
        <f aca="false">CD30/CD35</f>
        <v>1</v>
      </c>
      <c r="CF30" s="41"/>
      <c r="CG30" s="41"/>
      <c r="CH30" s="41"/>
      <c r="CI30" s="41"/>
      <c r="CJ30" s="41"/>
      <c r="CK30" s="41"/>
      <c r="CL30" s="41"/>
      <c r="CM30" s="180" t="s">
        <v>206</v>
      </c>
      <c r="CN30" s="37" t="n">
        <v>3</v>
      </c>
      <c r="CO30" s="158" t="n">
        <f aca="false">CN30/CN34</f>
        <v>0.333333333333333</v>
      </c>
      <c r="CP30" s="41"/>
      <c r="CQ30" s="41"/>
      <c r="CR30" s="41"/>
      <c r="CS30" s="41"/>
      <c r="CT30" s="41"/>
      <c r="CU30" s="41"/>
    </row>
    <row r="31" customFormat="false" ht="15" hidden="false" customHeight="true" outlineLevel="0" collapsed="false">
      <c r="A31" s="217"/>
      <c r="B31" s="436" t="n">
        <v>29</v>
      </c>
      <c r="C31" s="34" t="n">
        <v>2303</v>
      </c>
      <c r="D31" s="35" t="n">
        <v>30250925</v>
      </c>
      <c r="E31" s="35" t="s">
        <v>49</v>
      </c>
      <c r="F31" s="35" t="s">
        <v>44</v>
      </c>
      <c r="G31" s="35" t="s">
        <v>45</v>
      </c>
      <c r="H31" s="35" t="s">
        <v>50</v>
      </c>
      <c r="I31" s="36" t="n">
        <v>45371.0201388889</v>
      </c>
      <c r="J31" s="35" t="s">
        <v>51</v>
      </c>
      <c r="K31" s="37" t="s">
        <v>52</v>
      </c>
      <c r="L31" s="58" t="n">
        <v>45371</v>
      </c>
      <c r="M31" s="45" t="n">
        <v>0.0201388888888889</v>
      </c>
      <c r="N31" s="327" t="s">
        <v>51</v>
      </c>
      <c r="O31" s="58" t="n">
        <v>45371</v>
      </c>
      <c r="P31" s="45" t="n">
        <v>0.0201388888888889</v>
      </c>
      <c r="Q31" s="58"/>
      <c r="R31" s="45"/>
      <c r="S31" s="58"/>
      <c r="T31" s="435" t="n">
        <v>45371</v>
      </c>
      <c r="U31" s="45" t="n">
        <v>0.0201388888888889</v>
      </c>
      <c r="V31" s="327"/>
      <c r="W31" s="51" t="n">
        <f aca="false">(U31+T31)-(P31+O31)</f>
        <v>0</v>
      </c>
      <c r="X31" s="58"/>
      <c r="Y31" s="58"/>
      <c r="Z31" s="58"/>
      <c r="AA31" s="431" t="n">
        <f aca="false">(Y31+X31)-(U31+T31)</f>
        <v>-45371.0201388889</v>
      </c>
      <c r="AB31" s="58"/>
      <c r="AC31" s="58"/>
      <c r="AD31" s="58"/>
      <c r="AE31" s="53" t="n">
        <f aca="false">(AC31+AB31)-(Y31+X31)</f>
        <v>0</v>
      </c>
      <c r="AF31" s="58"/>
      <c r="AG31" s="58"/>
      <c r="AH31" s="58"/>
      <c r="AI31" s="54"/>
      <c r="AJ31" s="55" t="n">
        <f aca="false">(AG31+AF31)-(U31+T31)</f>
        <v>-45371.0201388889</v>
      </c>
      <c r="AK31" s="198"/>
      <c r="AL31" s="198"/>
      <c r="AM31" s="198"/>
      <c r="AN31" s="55" t="n">
        <f aca="false">(AL31+AK31)-(U31+T31)</f>
        <v>-45371.0201388889</v>
      </c>
      <c r="AO31" s="58" t="n">
        <v>45371</v>
      </c>
      <c r="AP31" s="45" t="n">
        <v>0.0472222222222222</v>
      </c>
      <c r="AQ31" s="57" t="n">
        <f aca="false">(AP31+AO31)-(U31+T31)</f>
        <v>0.0270833333333333</v>
      </c>
      <c r="AR31" s="58" t="n">
        <v>45371</v>
      </c>
      <c r="AS31" s="45" t="n">
        <v>0.0472222222222222</v>
      </c>
      <c r="AT31" s="327" t="s">
        <v>51</v>
      </c>
      <c r="AU31" s="59" t="n">
        <f aca="false">(AS31+AR31)-(U31+T31)</f>
        <v>0.0270833333333333</v>
      </c>
      <c r="AV31" s="60"/>
      <c r="AW31" s="60"/>
      <c r="AX31" s="61" t="s">
        <v>58</v>
      </c>
      <c r="AY31" s="453" t="s">
        <v>59</v>
      </c>
      <c r="AZ31" s="163" t="s">
        <v>60</v>
      </c>
      <c r="BA31" s="61" t="s">
        <v>359</v>
      </c>
      <c r="BB31" s="122" t="s">
        <v>537</v>
      </c>
      <c r="BC31" s="101" t="s">
        <v>538</v>
      </c>
      <c r="BD31" s="66"/>
      <c r="BE31" s="326" t="s">
        <v>64</v>
      </c>
      <c r="BF31" s="68"/>
      <c r="BI31" s="41"/>
      <c r="BJ31" s="41"/>
      <c r="BK31" s="41"/>
      <c r="BL31" s="41"/>
      <c r="BM31" s="41"/>
      <c r="BN31" s="41"/>
      <c r="BO31" s="41"/>
      <c r="BP31" s="41"/>
      <c r="BQ31" s="41"/>
      <c r="BR31" s="41"/>
      <c r="BS31" s="41"/>
      <c r="BT31" s="41"/>
      <c r="BU31" s="41"/>
      <c r="BV31" s="41"/>
      <c r="BW31" s="41"/>
      <c r="BX31" s="41"/>
      <c r="BY31" s="41"/>
      <c r="BZ31" s="41"/>
      <c r="CA31" s="41"/>
      <c r="CB31" s="41"/>
      <c r="CC31" s="180" t="s">
        <v>206</v>
      </c>
      <c r="CD31" s="37" t="n">
        <v>7</v>
      </c>
      <c r="CE31" s="158" t="n">
        <f aca="false">CD31/CD35</f>
        <v>0.7</v>
      </c>
      <c r="CF31" s="41"/>
      <c r="CG31" s="41"/>
      <c r="CH31" s="41"/>
      <c r="CI31" s="41"/>
      <c r="CJ31" s="41"/>
      <c r="CK31" s="41"/>
      <c r="CL31" s="41"/>
      <c r="CM31" s="180" t="s">
        <v>210</v>
      </c>
      <c r="CN31" s="37" t="n">
        <v>3</v>
      </c>
      <c r="CO31" s="158" t="n">
        <f aca="false">CN31/CN34</f>
        <v>0.333333333333333</v>
      </c>
      <c r="CP31" s="41"/>
      <c r="CQ31" s="41"/>
      <c r="CR31" s="41"/>
      <c r="CS31" s="41"/>
      <c r="CT31" s="41"/>
      <c r="CU31" s="41"/>
    </row>
    <row r="32" customFormat="false" ht="15" hidden="false" customHeight="true" outlineLevel="0" collapsed="false">
      <c r="A32" s="217"/>
      <c r="B32" s="430" t="n">
        <v>30</v>
      </c>
      <c r="C32" s="34" t="n">
        <v>2307</v>
      </c>
      <c r="D32" s="35" t="n">
        <v>30303663</v>
      </c>
      <c r="E32" s="432" t="s">
        <v>56</v>
      </c>
      <c r="F32" s="432" t="s">
        <v>65</v>
      </c>
      <c r="G32" s="432" t="s">
        <v>54</v>
      </c>
      <c r="H32" s="432" t="s">
        <v>358</v>
      </c>
      <c r="I32" s="433" t="n">
        <v>45372.7090277778</v>
      </c>
      <c r="J32" s="432" t="s">
        <v>47</v>
      </c>
      <c r="K32" s="37" t="s">
        <v>71</v>
      </c>
      <c r="L32" s="58" t="n">
        <v>45371</v>
      </c>
      <c r="M32" s="45" t="n">
        <v>0.595138888888889</v>
      </c>
      <c r="N32" s="327" t="s">
        <v>47</v>
      </c>
      <c r="O32" s="58" t="n">
        <v>45372</v>
      </c>
      <c r="P32" s="45" t="n">
        <v>0.709027777777778</v>
      </c>
      <c r="Q32" s="58" t="n">
        <v>45374</v>
      </c>
      <c r="R32" s="45" t="n">
        <v>0.488194444444444</v>
      </c>
      <c r="S32" s="327" t="s">
        <v>47</v>
      </c>
      <c r="T32" s="437" t="n">
        <v>45374</v>
      </c>
      <c r="U32" s="45" t="n">
        <v>0.561805555555556</v>
      </c>
      <c r="V32" s="327" t="s">
        <v>47</v>
      </c>
      <c r="W32" s="51" t="n">
        <f aca="false">(U32+T32)-(P32+O32)</f>
        <v>1.85277777777778</v>
      </c>
      <c r="X32" s="58" t="n">
        <v>45376</v>
      </c>
      <c r="Y32" s="45" t="n">
        <v>0.832638888888889</v>
      </c>
      <c r="Z32" s="327" t="s">
        <v>47</v>
      </c>
      <c r="AA32" s="53" t="n">
        <f aca="false">(Y32+X32)-(U32+T32)</f>
        <v>2.27083333333333</v>
      </c>
      <c r="AB32" s="58"/>
      <c r="AC32" s="58"/>
      <c r="AD32" s="58"/>
      <c r="AE32" s="53" t="n">
        <f aca="false">(AC32+AB32)-(Y32+X32)</f>
        <v>-45376.8326388889</v>
      </c>
      <c r="AF32" s="58"/>
      <c r="AG32" s="58"/>
      <c r="AH32" s="58"/>
      <c r="AI32" s="54"/>
      <c r="AJ32" s="55" t="n">
        <f aca="false">(AG32+AF32)-(U32+T32)</f>
        <v>-45374.5618055556</v>
      </c>
      <c r="AK32" s="198"/>
      <c r="AL32" s="198"/>
      <c r="AM32" s="198"/>
      <c r="AN32" s="55" t="n">
        <f aca="false">(AL32+AK32)-(U32+T32)</f>
        <v>-45374.5618055556</v>
      </c>
      <c r="AO32" s="58" t="n">
        <v>45377</v>
      </c>
      <c r="AP32" s="45" t="n">
        <v>0.850694444444445</v>
      </c>
      <c r="AQ32" s="57" t="n">
        <f aca="false">(AP32+AO32)-(U32+T32)</f>
        <v>3.28888888888889</v>
      </c>
      <c r="AR32" s="58" t="n">
        <v>45377</v>
      </c>
      <c r="AS32" s="45" t="n">
        <v>0.850694444444445</v>
      </c>
      <c r="AT32" s="327" t="s">
        <v>47</v>
      </c>
      <c r="AU32" s="59" t="n">
        <f aca="false">(AS32+AR32)-(U32+T32)</f>
        <v>3.28888888888889</v>
      </c>
      <c r="AV32" s="161" t="n">
        <v>15124</v>
      </c>
      <c r="AW32" s="161" t="s">
        <v>539</v>
      </c>
      <c r="AX32" s="61" t="s">
        <v>58</v>
      </c>
      <c r="AY32" s="453" t="s">
        <v>59</v>
      </c>
      <c r="AZ32" s="177" t="s">
        <v>540</v>
      </c>
      <c r="BA32" s="61" t="s">
        <v>229</v>
      </c>
      <c r="BB32" s="122" t="s">
        <v>541</v>
      </c>
      <c r="BC32" s="101" t="s">
        <v>542</v>
      </c>
      <c r="BD32" s="66"/>
      <c r="BE32" s="338" t="s">
        <v>64</v>
      </c>
      <c r="BF32" s="68"/>
      <c r="BI32" s="41"/>
      <c r="BJ32" s="41"/>
      <c r="BK32" s="41"/>
      <c r="BL32" s="41"/>
      <c r="BM32" s="41"/>
      <c r="BN32" s="41"/>
      <c r="BO32" s="41"/>
      <c r="BP32" s="41"/>
      <c r="BQ32" s="41"/>
      <c r="BR32" s="41"/>
      <c r="BS32" s="169" t="s">
        <v>52</v>
      </c>
      <c r="BT32" s="107" t="s">
        <v>48</v>
      </c>
      <c r="BU32" s="108" t="s">
        <v>67</v>
      </c>
      <c r="BV32" s="170" t="s">
        <v>138</v>
      </c>
      <c r="BW32" s="41"/>
      <c r="BX32" s="41"/>
      <c r="BY32" s="41"/>
      <c r="BZ32" s="41"/>
      <c r="CA32" s="41"/>
      <c r="CB32" s="41"/>
      <c r="CC32" s="180" t="s">
        <v>210</v>
      </c>
      <c r="CD32" s="37" t="n">
        <v>2</v>
      </c>
      <c r="CE32" s="158" t="n">
        <f aca="false">CD32/CD35</f>
        <v>0.2</v>
      </c>
      <c r="CF32" s="41"/>
      <c r="CG32" s="41"/>
      <c r="CH32" s="41"/>
      <c r="CI32" s="41"/>
      <c r="CJ32" s="41"/>
      <c r="CK32" s="41"/>
      <c r="CL32" s="41"/>
      <c r="CM32" s="180" t="s">
        <v>214</v>
      </c>
      <c r="CN32" s="37" t="n">
        <v>2</v>
      </c>
      <c r="CO32" s="158" t="n">
        <f aca="false">CN32/CN34</f>
        <v>0.222222222222222</v>
      </c>
      <c r="CP32" s="41"/>
      <c r="CQ32" s="41"/>
      <c r="CR32" s="41"/>
      <c r="CS32" s="41"/>
      <c r="CT32" s="41"/>
      <c r="CU32" s="41"/>
    </row>
    <row r="33" customFormat="false" ht="15" hidden="false" customHeight="true" outlineLevel="0" collapsed="false">
      <c r="A33" s="217"/>
      <c r="B33" s="430" t="n">
        <v>31</v>
      </c>
      <c r="C33" s="40" t="n">
        <v>2309</v>
      </c>
      <c r="D33" s="35" t="n">
        <v>30231323</v>
      </c>
      <c r="E33" s="35" t="s">
        <v>49</v>
      </c>
      <c r="F33" s="35" t="s">
        <v>44</v>
      </c>
      <c r="G33" s="35" t="s">
        <v>45</v>
      </c>
      <c r="H33" s="35" t="s">
        <v>50</v>
      </c>
      <c r="I33" s="36" t="n">
        <v>45372.9159722222</v>
      </c>
      <c r="J33" s="35" t="s">
        <v>51</v>
      </c>
      <c r="K33" s="37" t="s">
        <v>52</v>
      </c>
      <c r="L33" s="58" t="n">
        <v>45372</v>
      </c>
      <c r="M33" s="45" t="n">
        <v>0.915972222222222</v>
      </c>
      <c r="N33" s="327" t="s">
        <v>51</v>
      </c>
      <c r="O33" s="58" t="n">
        <v>45372</v>
      </c>
      <c r="P33" s="45" t="n">
        <v>0.915972222222222</v>
      </c>
      <c r="Q33" s="58"/>
      <c r="R33" s="45"/>
      <c r="S33" s="58"/>
      <c r="T33" s="437" t="n">
        <v>45372</v>
      </c>
      <c r="U33" s="45" t="n">
        <v>0.951388888888889</v>
      </c>
      <c r="V33" s="327" t="s">
        <v>51</v>
      </c>
      <c r="W33" s="51" t="n">
        <f aca="false">(U33+T33)-(P33+O33)</f>
        <v>0.0354166666666667</v>
      </c>
      <c r="X33" s="58"/>
      <c r="Y33" s="58"/>
      <c r="Z33" s="58"/>
      <c r="AA33" s="431" t="n">
        <f aca="false">(Y33+X33)-(U33+T33)</f>
        <v>-45372.9513888889</v>
      </c>
      <c r="AB33" s="58"/>
      <c r="AC33" s="58"/>
      <c r="AD33" s="58"/>
      <c r="AE33" s="53" t="n">
        <f aca="false">(AC33+AB33)-(Y33+X33)</f>
        <v>0</v>
      </c>
      <c r="AF33" s="58"/>
      <c r="AG33" s="58"/>
      <c r="AH33" s="58"/>
      <c r="AI33" s="54"/>
      <c r="AJ33" s="55" t="n">
        <f aca="false">(AG33+AF33)-(U33+T33)</f>
        <v>-45372.9513888889</v>
      </c>
      <c r="AK33" s="198"/>
      <c r="AL33" s="198"/>
      <c r="AM33" s="198"/>
      <c r="AN33" s="55" t="n">
        <f aca="false">(AL33+AK33)-(U33+T33)</f>
        <v>-45372.9513888889</v>
      </c>
      <c r="AO33" s="58" t="n">
        <v>45372</v>
      </c>
      <c r="AP33" s="45" t="n">
        <v>0.952777777777778</v>
      </c>
      <c r="AQ33" s="57" t="n">
        <f aca="false">(AP33+AO33)-(U33+T33)</f>
        <v>0.00138888888888889</v>
      </c>
      <c r="AR33" s="58" t="n">
        <v>45372</v>
      </c>
      <c r="AS33" s="45" t="n">
        <v>0.952777777777778</v>
      </c>
      <c r="AT33" s="327" t="s">
        <v>51</v>
      </c>
      <c r="AU33" s="59" t="n">
        <f aca="false">(AS33+AR33)-(U33+T33)</f>
        <v>0.00138888888888889</v>
      </c>
      <c r="AV33" s="60"/>
      <c r="AW33" s="60"/>
      <c r="AX33" s="61" t="s">
        <v>58</v>
      </c>
      <c r="AY33" s="453" t="s">
        <v>59</v>
      </c>
      <c r="AZ33" s="163" t="s">
        <v>60</v>
      </c>
      <c r="BA33" s="61" t="s">
        <v>501</v>
      </c>
      <c r="BB33" s="122" t="s">
        <v>543</v>
      </c>
      <c r="BC33" s="101" t="s">
        <v>544</v>
      </c>
      <c r="BD33" s="66"/>
      <c r="BE33" s="326" t="s">
        <v>64</v>
      </c>
      <c r="BF33" s="68"/>
      <c r="BI33" s="41"/>
      <c r="BJ33" s="41"/>
      <c r="BK33" s="41"/>
      <c r="BL33" s="41"/>
      <c r="BM33" s="41"/>
      <c r="BN33" s="41"/>
      <c r="BO33" s="41"/>
      <c r="BP33" s="41"/>
      <c r="BQ33" s="41"/>
      <c r="BR33" s="41"/>
      <c r="BS33" s="180" t="n">
        <v>15</v>
      </c>
      <c r="BT33" s="37" t="n">
        <v>2</v>
      </c>
      <c r="BU33" s="37" t="n">
        <v>0</v>
      </c>
      <c r="BV33" s="146" t="n">
        <v>2</v>
      </c>
      <c r="BW33" s="41"/>
      <c r="BX33" s="41"/>
      <c r="BY33" s="41"/>
      <c r="BZ33" s="41"/>
      <c r="CA33" s="41"/>
      <c r="CB33" s="41"/>
      <c r="CC33" s="180" t="s">
        <v>214</v>
      </c>
      <c r="CD33" s="37" t="n">
        <v>1</v>
      </c>
      <c r="CE33" s="158" t="n">
        <f aca="false">CD33/CD35</f>
        <v>0.1</v>
      </c>
      <c r="CF33" s="41"/>
      <c r="CG33" s="41"/>
      <c r="CH33" s="41"/>
      <c r="CI33" s="41"/>
      <c r="CJ33" s="41"/>
      <c r="CK33" s="41"/>
      <c r="CL33" s="41"/>
      <c r="CM33" s="180" t="s">
        <v>218</v>
      </c>
      <c r="CN33" s="37" t="n">
        <v>1</v>
      </c>
      <c r="CO33" s="158" t="n">
        <f aca="false">CN33/CN34</f>
        <v>0.111111111111111</v>
      </c>
      <c r="CP33" s="41"/>
      <c r="CQ33" s="41"/>
      <c r="CR33" s="41"/>
      <c r="CS33" s="41"/>
      <c r="CT33" s="41"/>
      <c r="CU33" s="41"/>
    </row>
    <row r="34" customFormat="false" ht="15" hidden="false" customHeight="true" outlineLevel="0" collapsed="false">
      <c r="A34" s="261" t="n">
        <v>4</v>
      </c>
      <c r="B34" s="430" t="n">
        <v>32</v>
      </c>
      <c r="C34" s="34" t="n">
        <v>2310</v>
      </c>
      <c r="D34" s="35" t="n">
        <v>30303663</v>
      </c>
      <c r="E34" s="432" t="s">
        <v>53</v>
      </c>
      <c r="F34" s="432" t="s">
        <v>44</v>
      </c>
      <c r="G34" s="432" t="s">
        <v>54</v>
      </c>
      <c r="H34" s="432" t="s">
        <v>171</v>
      </c>
      <c r="I34" s="433" t="n">
        <v>45373.1868055556</v>
      </c>
      <c r="J34" s="432" t="s">
        <v>77</v>
      </c>
      <c r="K34" s="37" t="s">
        <v>71</v>
      </c>
      <c r="L34" s="58" t="n">
        <v>45373</v>
      </c>
      <c r="M34" s="45" t="n">
        <v>0.04375</v>
      </c>
      <c r="N34" s="434" t="s">
        <v>77</v>
      </c>
      <c r="O34" s="58" t="n">
        <v>45373</v>
      </c>
      <c r="P34" s="45" t="n">
        <v>0.186805555555556</v>
      </c>
      <c r="Q34" s="58" t="n">
        <v>45374</v>
      </c>
      <c r="R34" s="45" t="n">
        <v>0.94375</v>
      </c>
      <c r="S34" s="434" t="s">
        <v>77</v>
      </c>
      <c r="T34" s="437" t="n">
        <v>45374</v>
      </c>
      <c r="U34" s="45" t="n">
        <v>0.961111111111111</v>
      </c>
      <c r="V34" s="434" t="s">
        <v>77</v>
      </c>
      <c r="W34" s="51" t="n">
        <f aca="false">(U34+T34)-(P34+O34)</f>
        <v>1.77430555555556</v>
      </c>
      <c r="X34" s="58"/>
      <c r="Y34" s="58"/>
      <c r="Z34" s="58"/>
      <c r="AA34" s="431" t="n">
        <f aca="false">(Y34+X34)-(U34+T34)</f>
        <v>-45374.9611111111</v>
      </c>
      <c r="AB34" s="58"/>
      <c r="AC34" s="58"/>
      <c r="AD34" s="58"/>
      <c r="AE34" s="53" t="n">
        <f aca="false">(AC34+AB34)-(Y34+X34)</f>
        <v>0</v>
      </c>
      <c r="AF34" s="58"/>
      <c r="AG34" s="58"/>
      <c r="AH34" s="58"/>
      <c r="AI34" s="98"/>
      <c r="AJ34" s="55" t="n">
        <f aca="false">(AG34+AF34)-(U34+T34)</f>
        <v>-45374.9611111111</v>
      </c>
      <c r="AK34" s="198"/>
      <c r="AL34" s="198"/>
      <c r="AM34" s="198"/>
      <c r="AN34" s="55" t="n">
        <f aca="false">(AL34+AK34)-(U34+T34)</f>
        <v>-45374.9611111111</v>
      </c>
      <c r="AO34" s="58" t="n">
        <v>45384</v>
      </c>
      <c r="AP34" s="45" t="n">
        <v>0.540277777777778</v>
      </c>
      <c r="AQ34" s="57" t="n">
        <f aca="false">(AP34+AO34)-(U34+T34)</f>
        <v>9.57916666666667</v>
      </c>
      <c r="AR34" s="58" t="n">
        <v>45384</v>
      </c>
      <c r="AS34" s="45" t="n">
        <v>0.540277777777778</v>
      </c>
      <c r="AT34" s="434" t="s">
        <v>77</v>
      </c>
      <c r="AU34" s="59" t="n">
        <f aca="false">(AS34+AR34)-(U34+T34)</f>
        <v>9.57916666666667</v>
      </c>
      <c r="AV34" s="161" t="n">
        <v>15920</v>
      </c>
      <c r="AW34" s="161" t="s">
        <v>394</v>
      </c>
      <c r="AX34" s="61" t="s">
        <v>58</v>
      </c>
      <c r="AY34" s="453" t="s">
        <v>59</v>
      </c>
      <c r="AZ34" s="177" t="s">
        <v>181</v>
      </c>
      <c r="BA34" s="61" t="s">
        <v>163</v>
      </c>
      <c r="BB34" s="122" t="s">
        <v>545</v>
      </c>
      <c r="BC34" s="101" t="s">
        <v>546</v>
      </c>
      <c r="BD34" s="66"/>
      <c r="BE34" s="338" t="s">
        <v>64</v>
      </c>
      <c r="BF34" s="68"/>
      <c r="BI34" s="41"/>
      <c r="BJ34" s="41"/>
      <c r="BK34" s="41"/>
      <c r="BL34" s="41"/>
      <c r="BM34" s="41"/>
      <c r="BN34" s="41"/>
      <c r="BO34" s="41"/>
      <c r="BP34" s="41"/>
      <c r="BQ34" s="41"/>
      <c r="BR34" s="41"/>
      <c r="BS34" s="175" t="n">
        <f aca="false">BS33/BT30</f>
        <v>0.714285714285714</v>
      </c>
      <c r="BT34" s="149" t="n">
        <f aca="false">BT33/BT30</f>
        <v>0.0952380952380952</v>
      </c>
      <c r="BU34" s="149" t="n">
        <f aca="false">BU33/BT30</f>
        <v>0</v>
      </c>
      <c r="BV34" s="150" t="n">
        <f aca="false">BV33/BT30</f>
        <v>0.0952380952380952</v>
      </c>
      <c r="BW34" s="41"/>
      <c r="BX34" s="41"/>
      <c r="BY34" s="41"/>
      <c r="BZ34" s="41"/>
      <c r="CA34" s="41"/>
      <c r="CB34" s="41"/>
      <c r="CC34" s="180" t="s">
        <v>218</v>
      </c>
      <c r="CD34" s="37" t="n">
        <v>0</v>
      </c>
      <c r="CE34" s="158" t="n">
        <f aca="false">CD34/CD35</f>
        <v>0</v>
      </c>
      <c r="CF34" s="41"/>
      <c r="CG34" s="41"/>
      <c r="CH34" s="41"/>
      <c r="CI34" s="41"/>
      <c r="CJ34" s="41"/>
      <c r="CK34" s="41"/>
      <c r="CL34" s="41"/>
      <c r="CM34" s="450" t="s">
        <v>139</v>
      </c>
      <c r="CN34" s="451" t="n">
        <v>9</v>
      </c>
      <c r="CO34" s="150" t="n">
        <v>1</v>
      </c>
      <c r="CP34" s="41"/>
      <c r="CQ34" s="41"/>
      <c r="CR34" s="41"/>
      <c r="CS34" s="41"/>
      <c r="CT34" s="41"/>
      <c r="CU34" s="41"/>
    </row>
    <row r="35" customFormat="false" ht="15" hidden="false" customHeight="true" outlineLevel="0" collapsed="false">
      <c r="A35" s="261"/>
      <c r="B35" s="436" t="n">
        <v>33</v>
      </c>
      <c r="C35" s="40" t="n">
        <v>2311</v>
      </c>
      <c r="D35" s="35" t="n">
        <v>30303663</v>
      </c>
      <c r="E35" s="432" t="s">
        <v>53</v>
      </c>
      <c r="F35" s="432" t="s">
        <v>44</v>
      </c>
      <c r="G35" s="432" t="s">
        <v>45</v>
      </c>
      <c r="H35" s="432" t="s">
        <v>490</v>
      </c>
      <c r="I35" s="433" t="n">
        <v>45374.5326388889</v>
      </c>
      <c r="J35" s="432" t="s">
        <v>47</v>
      </c>
      <c r="K35" s="37" t="s">
        <v>52</v>
      </c>
      <c r="L35" s="58" t="n">
        <v>45374</v>
      </c>
      <c r="M35" s="45" t="n">
        <v>0.523611111111111</v>
      </c>
      <c r="N35" s="327" t="s">
        <v>47</v>
      </c>
      <c r="O35" s="58" t="n">
        <v>45374</v>
      </c>
      <c r="P35" s="45" t="n">
        <v>0.532638888888889</v>
      </c>
      <c r="Q35" s="58" t="n">
        <v>45374</v>
      </c>
      <c r="R35" s="45" t="n">
        <v>0.590277777777778</v>
      </c>
      <c r="S35" s="327" t="s">
        <v>47</v>
      </c>
      <c r="T35" s="437" t="n">
        <v>45374</v>
      </c>
      <c r="U35" s="45" t="n">
        <v>0.629861111111111</v>
      </c>
      <c r="V35" s="327" t="s">
        <v>47</v>
      </c>
      <c r="W35" s="51" t="n">
        <f aca="false">(U35+T35)-(P35+O35)</f>
        <v>0.0972222222222222</v>
      </c>
      <c r="X35" s="58"/>
      <c r="Y35" s="58"/>
      <c r="Z35" s="58"/>
      <c r="AA35" s="431" t="n">
        <f aca="false">(Y35+X35)-(U35+T35)</f>
        <v>-45374.6298611111</v>
      </c>
      <c r="AB35" s="58"/>
      <c r="AC35" s="58"/>
      <c r="AD35" s="58"/>
      <c r="AE35" s="53" t="n">
        <f aca="false">(AC35+AB35)-(Y35+X35)</f>
        <v>0</v>
      </c>
      <c r="AF35" s="58"/>
      <c r="AG35" s="58"/>
      <c r="AH35" s="58"/>
      <c r="AI35" s="98"/>
      <c r="AJ35" s="55" t="n">
        <f aca="false">(AG35+AF35)-(U35+T35)</f>
        <v>-45374.6298611111</v>
      </c>
      <c r="AK35" s="198"/>
      <c r="AL35" s="198"/>
      <c r="AM35" s="198"/>
      <c r="AN35" s="55" t="n">
        <f aca="false">(AL35+AK35)-(U35+T35)</f>
        <v>-45374.6298611111</v>
      </c>
      <c r="AO35" s="58" t="n">
        <v>45375</v>
      </c>
      <c r="AP35" s="45" t="n">
        <v>0.603472222222222</v>
      </c>
      <c r="AQ35" s="57" t="n">
        <f aca="false">(AP35+AO35)-(U35+T35)</f>
        <v>0.973611111111111</v>
      </c>
      <c r="AR35" s="58" t="n">
        <v>45375</v>
      </c>
      <c r="AS35" s="45" t="n">
        <v>0.603472222222222</v>
      </c>
      <c r="AT35" s="327" t="s">
        <v>47</v>
      </c>
      <c r="AU35" s="59" t="n">
        <f aca="false">(AS35+AR35)-(U35+T35)</f>
        <v>0.973611111111111</v>
      </c>
      <c r="AV35" s="60"/>
      <c r="AW35" s="60"/>
      <c r="AX35" s="61" t="s">
        <v>98</v>
      </c>
      <c r="AY35" s="328" t="s">
        <v>110</v>
      </c>
      <c r="AZ35" s="298" t="s">
        <v>132</v>
      </c>
      <c r="BA35" s="61" t="s">
        <v>119</v>
      </c>
      <c r="BB35" s="122" t="s">
        <v>547</v>
      </c>
      <c r="BC35" s="101" t="s">
        <v>548</v>
      </c>
      <c r="BD35" s="66"/>
      <c r="BE35" s="338" t="s">
        <v>64</v>
      </c>
      <c r="BF35" s="68"/>
      <c r="BI35" s="41"/>
      <c r="BJ35" s="41"/>
      <c r="BK35" s="41"/>
      <c r="BL35" s="41"/>
      <c r="BM35" s="41"/>
      <c r="BN35" s="41"/>
      <c r="BO35" s="41"/>
      <c r="BP35" s="41"/>
      <c r="BQ35" s="41"/>
      <c r="BR35" s="41"/>
      <c r="BS35" s="41"/>
      <c r="BT35" s="41"/>
      <c r="BU35" s="41"/>
      <c r="BV35" s="41"/>
      <c r="BW35" s="41"/>
      <c r="BX35" s="41"/>
      <c r="BY35" s="41"/>
      <c r="BZ35" s="41"/>
      <c r="CA35" s="41"/>
      <c r="CB35" s="41"/>
      <c r="CC35" s="450" t="s">
        <v>139</v>
      </c>
      <c r="CD35" s="451" t="n">
        <v>10</v>
      </c>
      <c r="CE35" s="150" t="n">
        <f aca="false">CD35/CD35</f>
        <v>1</v>
      </c>
      <c r="CF35" s="41"/>
      <c r="CG35" s="41"/>
      <c r="CH35" s="41"/>
      <c r="CI35" s="41"/>
      <c r="CJ35" s="41"/>
      <c r="CK35" s="41"/>
      <c r="CL35" s="41"/>
      <c r="CM35" s="38"/>
      <c r="CN35" s="38"/>
      <c r="CO35" s="38"/>
      <c r="CP35" s="38"/>
      <c r="CQ35" s="38"/>
      <c r="CR35" s="41"/>
      <c r="CS35" s="41"/>
      <c r="CT35" s="41"/>
      <c r="CU35" s="41"/>
    </row>
    <row r="36" customFormat="false" ht="15" hidden="false" customHeight="true" outlineLevel="0" collapsed="false">
      <c r="A36" s="261"/>
      <c r="B36" s="430" t="n">
        <v>34</v>
      </c>
      <c r="C36" s="40" t="n">
        <v>2313</v>
      </c>
      <c r="D36" s="35" t="n">
        <v>30037828</v>
      </c>
      <c r="E36" s="35" t="s">
        <v>49</v>
      </c>
      <c r="F36" s="35" t="s">
        <v>44</v>
      </c>
      <c r="G36" s="35" t="s">
        <v>54</v>
      </c>
      <c r="H36" s="35" t="s">
        <v>180</v>
      </c>
      <c r="I36" s="36" t="n">
        <v>45374.6979166667</v>
      </c>
      <c r="J36" s="35" t="s">
        <v>51</v>
      </c>
      <c r="K36" s="37" t="s">
        <v>52</v>
      </c>
      <c r="L36" s="58" t="n">
        <v>45374</v>
      </c>
      <c r="M36" s="45" t="n">
        <v>0.697916666666667</v>
      </c>
      <c r="N36" s="327" t="s">
        <v>51</v>
      </c>
      <c r="O36" s="58" t="n">
        <v>45374</v>
      </c>
      <c r="P36" s="45" t="n">
        <v>0.697916666666667</v>
      </c>
      <c r="Q36" s="58"/>
      <c r="R36" s="45"/>
      <c r="S36" s="58"/>
      <c r="T36" s="437" t="n">
        <v>45374</v>
      </c>
      <c r="U36" s="45" t="n">
        <v>0.727777777777778</v>
      </c>
      <c r="V36" s="327" t="s">
        <v>51</v>
      </c>
      <c r="W36" s="51" t="n">
        <f aca="false">(U36+T36)-(P36+O36)</f>
        <v>0.0298611111111111</v>
      </c>
      <c r="X36" s="58"/>
      <c r="Y36" s="58"/>
      <c r="Z36" s="58"/>
      <c r="AA36" s="431" t="n">
        <f aca="false">(Y36+X36)-(U36+T36)</f>
        <v>-45374.7277777778</v>
      </c>
      <c r="AB36" s="58"/>
      <c r="AC36" s="58"/>
      <c r="AD36" s="58"/>
      <c r="AE36" s="53" t="n">
        <f aca="false">(AC36+AB36)-(Y36+X36)</f>
        <v>0</v>
      </c>
      <c r="AF36" s="58"/>
      <c r="AG36" s="58"/>
      <c r="AH36" s="58"/>
      <c r="AI36" s="98"/>
      <c r="AJ36" s="55" t="n">
        <f aca="false">(AG36+AF36)-(U36+T36)</f>
        <v>-45374.7277777778</v>
      </c>
      <c r="AK36" s="198"/>
      <c r="AL36" s="198"/>
      <c r="AM36" s="198"/>
      <c r="AN36" s="55" t="n">
        <f aca="false">(AL36+AK36)-(U36+T36)</f>
        <v>-45374.7277777778</v>
      </c>
      <c r="AO36" s="58" t="n">
        <v>45374</v>
      </c>
      <c r="AP36" s="45" t="n">
        <v>0.729166666666667</v>
      </c>
      <c r="AQ36" s="57" t="n">
        <f aca="false">(AP36+AO36)-(U36+T36)</f>
        <v>0.00138888888888889</v>
      </c>
      <c r="AR36" s="58" t="n">
        <v>45374</v>
      </c>
      <c r="AS36" s="45" t="n">
        <v>0.729166666666667</v>
      </c>
      <c r="AT36" s="327" t="s">
        <v>51</v>
      </c>
      <c r="AU36" s="59" t="n">
        <f aca="false">(AS36+AR36)-(U36+T36)</f>
        <v>0.00138888888888889</v>
      </c>
      <c r="AV36" s="454" t="n">
        <v>8875</v>
      </c>
      <c r="AW36" s="60" t="s">
        <v>549</v>
      </c>
      <c r="AX36" s="61" t="s">
        <v>58</v>
      </c>
      <c r="AY36" s="453" t="s">
        <v>59</v>
      </c>
      <c r="AZ36" s="455" t="s">
        <v>60</v>
      </c>
      <c r="BA36" s="61" t="s">
        <v>501</v>
      </c>
      <c r="BB36" s="122" t="s">
        <v>550</v>
      </c>
      <c r="BC36" s="101" t="s">
        <v>551</v>
      </c>
      <c r="BD36" s="66"/>
      <c r="BE36" s="338" t="s">
        <v>64</v>
      </c>
      <c r="BF36" s="68"/>
      <c r="BI36" s="41"/>
      <c r="BJ36" s="41"/>
      <c r="BK36" s="41"/>
      <c r="BL36" s="41"/>
      <c r="BM36" s="41"/>
      <c r="BN36" s="41"/>
      <c r="BO36" s="41"/>
      <c r="BP36" s="41"/>
      <c r="BQ36" s="41"/>
      <c r="BR36" s="41"/>
      <c r="BS36" s="176" t="s">
        <v>189</v>
      </c>
      <c r="BT36" s="156" t="n">
        <v>2</v>
      </c>
      <c r="BU36" s="157" t="n">
        <f aca="false">BT36/BT39</f>
        <v>0.0952380952380952</v>
      </c>
      <c r="BV36" s="41"/>
      <c r="BW36" s="41"/>
      <c r="BX36" s="41"/>
      <c r="BY36" s="41"/>
      <c r="BZ36" s="41"/>
      <c r="CA36" s="41"/>
      <c r="CB36" s="41"/>
      <c r="CC36" s="38"/>
      <c r="CD36" s="38"/>
      <c r="CE36" s="38"/>
      <c r="CF36" s="38"/>
      <c r="CG36" s="41"/>
      <c r="CH36" s="41"/>
      <c r="CI36" s="41"/>
      <c r="CJ36" s="41"/>
      <c r="CK36" s="41"/>
      <c r="CL36" s="41"/>
      <c r="CM36" s="38"/>
      <c r="CN36" s="38"/>
      <c r="CO36" s="38"/>
      <c r="CP36" s="38"/>
      <c r="CQ36" s="38"/>
      <c r="CR36" s="41"/>
      <c r="CS36" s="41"/>
      <c r="CT36" s="41"/>
      <c r="CU36" s="41"/>
    </row>
    <row r="37" customFormat="false" ht="15" hidden="false" customHeight="true" outlineLevel="0" collapsed="false">
      <c r="A37" s="261"/>
      <c r="B37" s="436" t="n">
        <v>35</v>
      </c>
      <c r="C37" s="34" t="n">
        <v>2314</v>
      </c>
      <c r="D37" s="71" t="n">
        <v>30317018</v>
      </c>
      <c r="E37" s="71" t="s">
        <v>56</v>
      </c>
      <c r="F37" s="71" t="s">
        <v>44</v>
      </c>
      <c r="G37" s="71" t="s">
        <v>45</v>
      </c>
      <c r="H37" s="71" t="s">
        <v>79</v>
      </c>
      <c r="I37" s="72" t="n">
        <v>45375.0472222222</v>
      </c>
      <c r="J37" s="71" t="s">
        <v>77</v>
      </c>
      <c r="K37" s="37" t="s">
        <v>71</v>
      </c>
      <c r="L37" s="58" t="n">
        <v>45374</v>
      </c>
      <c r="M37" s="45" t="n">
        <v>0.923611111111111</v>
      </c>
      <c r="N37" s="434" t="s">
        <v>77</v>
      </c>
      <c r="O37" s="58" t="n">
        <v>45375</v>
      </c>
      <c r="P37" s="45" t="n">
        <v>0.0472222222222222</v>
      </c>
      <c r="Q37" s="58" t="n">
        <v>45381</v>
      </c>
      <c r="R37" s="45" t="n">
        <v>0.973611111111111</v>
      </c>
      <c r="S37" s="434" t="s">
        <v>77</v>
      </c>
      <c r="T37" s="437" t="n">
        <v>45382</v>
      </c>
      <c r="U37" s="45" t="n">
        <v>0.911111111111111</v>
      </c>
      <c r="V37" s="434" t="s">
        <v>77</v>
      </c>
      <c r="W37" s="51" t="n">
        <f aca="false">(U37+T37)-(P37+O37)</f>
        <v>7.86388888888889</v>
      </c>
      <c r="X37" s="58" t="n">
        <v>45384</v>
      </c>
      <c r="Y37" s="45" t="n">
        <v>0.539583333333333</v>
      </c>
      <c r="Z37" s="434" t="s">
        <v>77</v>
      </c>
      <c r="AA37" s="53" t="n">
        <f aca="false">(Y37+X37)-(U37+T37)</f>
        <v>1.62847222222222</v>
      </c>
      <c r="AB37" s="58" t="n">
        <v>45385</v>
      </c>
      <c r="AC37" s="45" t="n">
        <v>0.638888888888889</v>
      </c>
      <c r="AD37" s="434" t="s">
        <v>77</v>
      </c>
      <c r="AE37" s="53" t="n">
        <f aca="false">(AC37+AB37)-(Y37+X37)</f>
        <v>1.09930555555556</v>
      </c>
      <c r="AF37" s="58" t="n">
        <v>45385</v>
      </c>
      <c r="AG37" s="45" t="n">
        <v>0.638888888888889</v>
      </c>
      <c r="AH37" s="434" t="s">
        <v>77</v>
      </c>
      <c r="AI37" s="98" t="s">
        <v>117</v>
      </c>
      <c r="AJ37" s="55" t="n">
        <f aca="false">(AG37+AF37)-(U37+T37)</f>
        <v>2.72777777777778</v>
      </c>
      <c r="AK37" s="198" t="n">
        <v>45460</v>
      </c>
      <c r="AL37" s="45" t="n">
        <v>0.717361111111111</v>
      </c>
      <c r="AM37" s="434" t="s">
        <v>77</v>
      </c>
      <c r="AN37" s="55" t="n">
        <f aca="false">(AL37+AK37)-(U37+T37)</f>
        <v>77.80625</v>
      </c>
      <c r="AO37" s="58" t="n">
        <v>45460</v>
      </c>
      <c r="AP37" s="45" t="n">
        <v>0.717361111111111</v>
      </c>
      <c r="AQ37" s="57" t="n">
        <f aca="false">(AP37+AO37)-(U37+T37)</f>
        <v>77.80625</v>
      </c>
      <c r="AR37" s="58" t="n">
        <v>45460</v>
      </c>
      <c r="AS37" s="45" t="n">
        <v>0.717361111111111</v>
      </c>
      <c r="AT37" s="434" t="s">
        <v>77</v>
      </c>
      <c r="AU37" s="59" t="n">
        <f aca="false">(AS37+AR37)-(U37+T37)</f>
        <v>77.80625</v>
      </c>
      <c r="AV37" s="161" t="n">
        <v>13817</v>
      </c>
      <c r="AW37" s="161" t="s">
        <v>552</v>
      </c>
      <c r="AX37" s="61" t="s">
        <v>98</v>
      </c>
      <c r="AY37" s="328" t="s">
        <v>110</v>
      </c>
      <c r="AZ37" s="298" t="s">
        <v>132</v>
      </c>
      <c r="BA37" s="61" t="s">
        <v>119</v>
      </c>
      <c r="BB37" s="122" t="s">
        <v>553</v>
      </c>
      <c r="BC37" s="101" t="s">
        <v>554</v>
      </c>
      <c r="BD37" s="66"/>
      <c r="BE37" s="326" t="s">
        <v>64</v>
      </c>
      <c r="BF37" s="68"/>
      <c r="BI37" s="41"/>
      <c r="BJ37" s="41"/>
      <c r="BK37" s="41"/>
      <c r="BL37" s="41"/>
      <c r="BM37" s="41"/>
      <c r="BN37" s="41"/>
      <c r="BO37" s="41"/>
      <c r="BP37" s="41"/>
      <c r="BQ37" s="41"/>
      <c r="BR37" s="41"/>
      <c r="BS37" s="180" t="s">
        <v>193</v>
      </c>
      <c r="BT37" s="37" t="n">
        <v>16</v>
      </c>
      <c r="BU37" s="158" t="n">
        <f aca="false">BT37/BT39</f>
        <v>0.761904761904762</v>
      </c>
      <c r="BV37" s="41"/>
      <c r="BW37" s="41"/>
      <c r="BX37" s="41"/>
      <c r="BY37" s="41"/>
      <c r="BZ37" s="41"/>
      <c r="CA37" s="41"/>
      <c r="CB37" s="41"/>
      <c r="CC37" s="38"/>
      <c r="CD37" s="38"/>
      <c r="CE37" s="38"/>
      <c r="CF37" s="38"/>
      <c r="CG37" s="41"/>
      <c r="CH37" s="41"/>
      <c r="CI37" s="41"/>
      <c r="CJ37" s="41"/>
      <c r="CK37" s="41"/>
      <c r="CL37" s="41"/>
      <c r="CM37" s="38"/>
      <c r="CN37" s="38"/>
      <c r="CO37" s="38"/>
      <c r="CP37" s="38"/>
      <c r="CQ37" s="38"/>
      <c r="CR37" s="41"/>
      <c r="CS37" s="41"/>
      <c r="CT37" s="41"/>
      <c r="CU37" s="41"/>
    </row>
    <row r="38" customFormat="false" ht="15" hidden="false" customHeight="true" outlineLevel="0" collapsed="false">
      <c r="A38" s="261"/>
      <c r="B38" s="430" t="n">
        <v>36</v>
      </c>
      <c r="C38" s="34" t="n">
        <v>2318</v>
      </c>
      <c r="D38" s="35" t="n">
        <v>30254362</v>
      </c>
      <c r="E38" s="35" t="s">
        <v>56</v>
      </c>
      <c r="F38" s="35" t="s">
        <v>69</v>
      </c>
      <c r="G38" s="35" t="s">
        <v>80</v>
      </c>
      <c r="H38" s="35" t="s">
        <v>362</v>
      </c>
      <c r="I38" s="36" t="n">
        <v>45376.6625</v>
      </c>
      <c r="J38" s="35" t="s">
        <v>51</v>
      </c>
      <c r="K38" s="37" t="s">
        <v>71</v>
      </c>
      <c r="L38" s="58" t="n">
        <v>45376</v>
      </c>
      <c r="M38" s="45" t="n">
        <v>0.653472222222222</v>
      </c>
      <c r="N38" s="327" t="s">
        <v>51</v>
      </c>
      <c r="O38" s="58" t="n">
        <v>45376</v>
      </c>
      <c r="P38" s="45" t="n">
        <v>0.6625</v>
      </c>
      <c r="Q38" s="58" t="n">
        <v>45377</v>
      </c>
      <c r="R38" s="45" t="n">
        <v>0.642361111111111</v>
      </c>
      <c r="S38" s="327" t="s">
        <v>51</v>
      </c>
      <c r="T38" s="437" t="n">
        <v>45377</v>
      </c>
      <c r="U38" s="45" t="n">
        <v>0.642361111111111</v>
      </c>
      <c r="V38" s="327" t="s">
        <v>51</v>
      </c>
      <c r="W38" s="51" t="n">
        <f aca="false">(U38+T38)-(P38+O38)</f>
        <v>0.979861111111111</v>
      </c>
      <c r="X38" s="58" t="n">
        <v>45378</v>
      </c>
      <c r="Y38" s="45" t="n">
        <v>0.561111111111111</v>
      </c>
      <c r="Z38" s="327" t="s">
        <v>51</v>
      </c>
      <c r="AA38" s="53" t="n">
        <f aca="false">(Y38+X38)-(U38+T38)</f>
        <v>0.91875</v>
      </c>
      <c r="AB38" s="58" t="n">
        <v>45398</v>
      </c>
      <c r="AC38" s="45" t="n">
        <v>0.536805555555556</v>
      </c>
      <c r="AD38" s="327" t="s">
        <v>51</v>
      </c>
      <c r="AE38" s="53" t="n">
        <f aca="false">(AC38+AB38)-(Y38+X38)</f>
        <v>19.9756944444444</v>
      </c>
      <c r="AF38" s="58" t="n">
        <v>45398</v>
      </c>
      <c r="AG38" s="45" t="n">
        <v>0.536805555555556</v>
      </c>
      <c r="AH38" s="327" t="s">
        <v>51</v>
      </c>
      <c r="AI38" s="98" t="s">
        <v>117</v>
      </c>
      <c r="AJ38" s="55" t="n">
        <f aca="false">(AG38+AF38)-(U38+T38)</f>
        <v>20.8944444444444</v>
      </c>
      <c r="AK38" s="198"/>
      <c r="AL38" s="198"/>
      <c r="AM38" s="198"/>
      <c r="AN38" s="55" t="n">
        <f aca="false">(AL38+AK38)-(U38+T38)</f>
        <v>-45377.6423611111</v>
      </c>
      <c r="AO38" s="58" t="n">
        <v>45469</v>
      </c>
      <c r="AP38" s="45" t="n">
        <v>0.521527777777778</v>
      </c>
      <c r="AQ38" s="57" t="n">
        <f aca="false">(AP38+AO38)-(U38+T38)</f>
        <v>91.8791666666667</v>
      </c>
      <c r="AR38" s="58" t="n">
        <v>45469</v>
      </c>
      <c r="AS38" s="45" t="n">
        <v>0.521527777777778</v>
      </c>
      <c r="AT38" s="327" t="s">
        <v>51</v>
      </c>
      <c r="AU38" s="59" t="n">
        <f aca="false">(AS38+AR38)-(U38+T38)</f>
        <v>91.8791666666667</v>
      </c>
      <c r="AV38" s="60"/>
      <c r="AW38" s="60"/>
      <c r="AX38" s="61" t="s">
        <v>90</v>
      </c>
      <c r="AY38" s="452" t="s">
        <v>91</v>
      </c>
      <c r="AZ38" s="61" t="s">
        <v>106</v>
      </c>
      <c r="BA38" s="61" t="s">
        <v>159</v>
      </c>
      <c r="BB38" s="122" t="s">
        <v>555</v>
      </c>
      <c r="BC38" s="101" t="s">
        <v>556</v>
      </c>
      <c r="BD38" s="66"/>
      <c r="BE38" s="338" t="s">
        <v>64</v>
      </c>
      <c r="BF38" s="68"/>
      <c r="BI38" s="41"/>
      <c r="BJ38" s="41"/>
      <c r="BK38" s="41"/>
      <c r="BL38" s="41"/>
      <c r="BM38" s="41"/>
      <c r="BN38" s="41"/>
      <c r="BO38" s="41"/>
      <c r="BP38" s="41"/>
      <c r="BQ38" s="41"/>
      <c r="BR38" s="41"/>
      <c r="BS38" s="180" t="s">
        <v>199</v>
      </c>
      <c r="BT38" s="37" t="n">
        <v>3</v>
      </c>
      <c r="BU38" s="158" t="n">
        <f aca="false">BT38/BT39</f>
        <v>0.142857142857143</v>
      </c>
      <c r="BV38" s="41"/>
      <c r="BW38" s="41"/>
      <c r="BX38" s="41"/>
      <c r="BY38" s="41"/>
      <c r="BZ38" s="41"/>
      <c r="CA38" s="41"/>
      <c r="CB38" s="41"/>
      <c r="CC38" s="41"/>
      <c r="CD38" s="41"/>
      <c r="CE38" s="41"/>
      <c r="CF38" s="41"/>
      <c r="CG38" s="41"/>
      <c r="CH38" s="41"/>
      <c r="CI38" s="41"/>
      <c r="CJ38" s="41"/>
      <c r="CK38" s="41"/>
      <c r="CL38" s="41"/>
      <c r="CM38" s="38"/>
      <c r="CN38" s="38"/>
      <c r="CO38" s="38"/>
      <c r="CP38" s="38"/>
      <c r="CQ38" s="38"/>
      <c r="CR38" s="38"/>
      <c r="CS38" s="38"/>
      <c r="CT38" s="38"/>
      <c r="CU38" s="38"/>
    </row>
    <row r="39" customFormat="false" ht="15" hidden="false" customHeight="true" outlineLevel="0" collapsed="false">
      <c r="A39" s="261"/>
      <c r="B39" s="430" t="n">
        <v>37</v>
      </c>
      <c r="C39" s="34" t="n">
        <v>2319</v>
      </c>
      <c r="D39" s="35" t="n">
        <v>30303663</v>
      </c>
      <c r="E39" s="432" t="s">
        <v>49</v>
      </c>
      <c r="F39" s="432" t="s">
        <v>44</v>
      </c>
      <c r="G39" s="432" t="s">
        <v>54</v>
      </c>
      <c r="H39" s="432" t="s">
        <v>128</v>
      </c>
      <c r="I39" s="433" t="n">
        <v>45376.8333333333</v>
      </c>
      <c r="J39" s="432" t="s">
        <v>47</v>
      </c>
      <c r="K39" s="37" t="s">
        <v>71</v>
      </c>
      <c r="L39" s="58" t="n">
        <v>45376</v>
      </c>
      <c r="M39" s="45" t="n">
        <v>0.833333333333333</v>
      </c>
      <c r="N39" s="327" t="s">
        <v>47</v>
      </c>
      <c r="O39" s="58" t="n">
        <v>45376</v>
      </c>
      <c r="P39" s="45" t="n">
        <v>0.833333333333333</v>
      </c>
      <c r="Q39" s="58"/>
      <c r="R39" s="45"/>
      <c r="S39" s="58"/>
      <c r="T39" s="437" t="n">
        <v>45376</v>
      </c>
      <c r="U39" s="45" t="n">
        <v>0.842361111111111</v>
      </c>
      <c r="V39" s="327" t="s">
        <v>47</v>
      </c>
      <c r="W39" s="51" t="n">
        <f aca="false">(U39+T39)-(P39+O39)</f>
        <v>0.00902777777777778</v>
      </c>
      <c r="X39" s="58" t="n">
        <v>45377</v>
      </c>
      <c r="Y39" s="45" t="n">
        <v>0.849305555555556</v>
      </c>
      <c r="Z39" s="327" t="s">
        <v>47</v>
      </c>
      <c r="AA39" s="53" t="n">
        <f aca="false">(Y39+X39)-(U39+T39)</f>
        <v>1.00694444444444</v>
      </c>
      <c r="AB39" s="58"/>
      <c r="AC39" s="58"/>
      <c r="AD39" s="58"/>
      <c r="AE39" s="53" t="n">
        <f aca="false">(AC39+AB39)-(Y39+X39)</f>
        <v>-45377.8493055556</v>
      </c>
      <c r="AF39" s="58"/>
      <c r="AG39" s="58"/>
      <c r="AH39" s="58"/>
      <c r="AI39" s="98"/>
      <c r="AJ39" s="55" t="n">
        <f aca="false">(AG39+AF39)-(U39+T39)</f>
        <v>-45376.8423611111</v>
      </c>
      <c r="AK39" s="198"/>
      <c r="AL39" s="198"/>
      <c r="AM39" s="198"/>
      <c r="AN39" s="55" t="n">
        <f aca="false">(AL39+AK39)-(U39+T39)</f>
        <v>-45376.8423611111</v>
      </c>
      <c r="AO39" s="58" t="n">
        <v>45379</v>
      </c>
      <c r="AP39" s="45" t="n">
        <v>0.866666666666667</v>
      </c>
      <c r="AQ39" s="57" t="n">
        <f aca="false">(AP39+AO39)-(U39+T39)</f>
        <v>3.02430555555556</v>
      </c>
      <c r="AR39" s="58" t="n">
        <v>45379</v>
      </c>
      <c r="AS39" s="45" t="n">
        <v>0.866666666666667</v>
      </c>
      <c r="AT39" s="327" t="s">
        <v>47</v>
      </c>
      <c r="AU39" s="59" t="n">
        <f aca="false">(AS39+AR39)-(U39+T39)</f>
        <v>3.02430555555556</v>
      </c>
      <c r="AV39" s="60"/>
      <c r="AW39" s="60"/>
      <c r="AX39" s="61" t="s">
        <v>90</v>
      </c>
      <c r="AY39" s="61" t="s">
        <v>123</v>
      </c>
      <c r="AZ39" s="456" t="s">
        <v>254</v>
      </c>
      <c r="BA39" s="61" t="s">
        <v>557</v>
      </c>
      <c r="BB39" s="122" t="s">
        <v>558</v>
      </c>
      <c r="BC39" s="101" t="s">
        <v>559</v>
      </c>
      <c r="BD39" s="66"/>
      <c r="BE39" s="338" t="s">
        <v>64</v>
      </c>
      <c r="BF39" s="68"/>
      <c r="BI39" s="41"/>
      <c r="BJ39" s="41"/>
      <c r="BK39" s="41"/>
      <c r="BL39" s="41"/>
      <c r="BM39" s="41"/>
      <c r="BN39" s="41"/>
      <c r="BO39" s="41"/>
      <c r="BP39" s="41"/>
      <c r="BQ39" s="41"/>
      <c r="BR39" s="41"/>
      <c r="BS39" s="446" t="s">
        <v>139</v>
      </c>
      <c r="BT39" s="447" t="n">
        <f aca="false">BT36+BT37+BT38</f>
        <v>21</v>
      </c>
      <c r="BU39" s="158" t="n">
        <f aca="false">BU38+BU37+BU36</f>
        <v>1</v>
      </c>
      <c r="BV39" s="41"/>
      <c r="BW39" s="41"/>
      <c r="BX39" s="41"/>
      <c r="BY39" s="41"/>
      <c r="BZ39" s="41"/>
      <c r="CA39" s="41"/>
      <c r="CB39" s="41"/>
      <c r="CC39" s="41"/>
      <c r="CD39" s="41"/>
      <c r="CE39" s="41"/>
      <c r="CF39" s="41"/>
      <c r="CG39" s="41"/>
      <c r="CH39" s="41"/>
      <c r="CI39" s="41"/>
      <c r="CJ39" s="41"/>
      <c r="CK39" s="41"/>
      <c r="CL39" s="41"/>
      <c r="CM39" s="38"/>
      <c r="CN39" s="38"/>
      <c r="CO39" s="38"/>
      <c r="CP39" s="38"/>
      <c r="CQ39" s="38"/>
      <c r="CR39" s="38"/>
      <c r="CS39" s="38"/>
      <c r="CT39" s="38"/>
      <c r="CU39" s="38"/>
    </row>
    <row r="40" customFormat="false" ht="15.75" hidden="false" customHeight="true" outlineLevel="0" collapsed="false">
      <c r="A40" s="261"/>
      <c r="B40" s="430" t="n">
        <v>38</v>
      </c>
      <c r="C40" s="40" t="n">
        <v>2320</v>
      </c>
      <c r="D40" s="35" t="n">
        <v>30317835</v>
      </c>
      <c r="E40" s="35" t="s">
        <v>49</v>
      </c>
      <c r="F40" s="35" t="s">
        <v>44</v>
      </c>
      <c r="G40" s="35" t="s">
        <v>80</v>
      </c>
      <c r="H40" s="35" t="s">
        <v>81</v>
      </c>
      <c r="I40" s="36" t="n">
        <v>45376.8784722222</v>
      </c>
      <c r="J40" s="35" t="s">
        <v>77</v>
      </c>
      <c r="K40" s="37" t="s">
        <v>52</v>
      </c>
      <c r="L40" s="58" t="n">
        <v>45376</v>
      </c>
      <c r="M40" s="45" t="n">
        <v>0.878472222222222</v>
      </c>
      <c r="N40" s="434" t="s">
        <v>77</v>
      </c>
      <c r="O40" s="58" t="n">
        <v>45376</v>
      </c>
      <c r="P40" s="45" t="n">
        <v>0.878472222222222</v>
      </c>
      <c r="Q40" s="58"/>
      <c r="R40" s="45"/>
      <c r="S40" s="58"/>
      <c r="T40" s="437" t="n">
        <v>45376</v>
      </c>
      <c r="U40" s="45" t="n">
        <v>0.888194444444444</v>
      </c>
      <c r="V40" s="434" t="s">
        <v>77</v>
      </c>
      <c r="W40" s="51" t="n">
        <f aca="false">(U40+T40)-(P40+O40)</f>
        <v>0.00972222222222222</v>
      </c>
      <c r="X40" s="58"/>
      <c r="Y40" s="58"/>
      <c r="Z40" s="58"/>
      <c r="AA40" s="431" t="n">
        <f aca="false">(Y40+X40)-(U40+T40)</f>
        <v>-45376.8881944444</v>
      </c>
      <c r="AB40" s="58"/>
      <c r="AC40" s="58"/>
      <c r="AD40" s="58"/>
      <c r="AE40" s="53" t="n">
        <f aca="false">(AC40+AB40)-(Y40+X40)</f>
        <v>0</v>
      </c>
      <c r="AF40" s="58"/>
      <c r="AG40" s="58"/>
      <c r="AH40" s="58"/>
      <c r="AI40" s="98"/>
      <c r="AJ40" s="55" t="n">
        <f aca="false">(AG40+AF40)-(U40+T40)</f>
        <v>-45376.8881944444</v>
      </c>
      <c r="AK40" s="198"/>
      <c r="AL40" s="198"/>
      <c r="AM40" s="198"/>
      <c r="AN40" s="55" t="n">
        <f aca="false">(AL40+AK40)-(U40+T40)</f>
        <v>-45376.8881944444</v>
      </c>
      <c r="AO40" s="58" t="n">
        <v>45377</v>
      </c>
      <c r="AP40" s="45" t="n">
        <v>0.00138888888888889</v>
      </c>
      <c r="AQ40" s="57" t="n">
        <f aca="false">(AP40+AO40)-(U40+T40)</f>
        <v>0.113194444444444</v>
      </c>
      <c r="AR40" s="58" t="n">
        <v>45377</v>
      </c>
      <c r="AS40" s="45" t="n">
        <v>0.00138888888888889</v>
      </c>
      <c r="AT40" s="434" t="s">
        <v>77</v>
      </c>
      <c r="AU40" s="59" t="n">
        <f aca="false">(AS40+AR40)-(U40+T40)</f>
        <v>0.113194444444444</v>
      </c>
      <c r="AV40" s="60"/>
      <c r="AW40" s="60"/>
      <c r="AX40" s="61" t="s">
        <v>90</v>
      </c>
      <c r="AY40" s="61" t="s">
        <v>99</v>
      </c>
      <c r="AZ40" s="43" t="s">
        <v>254</v>
      </c>
      <c r="BA40" s="61" t="s">
        <v>84</v>
      </c>
      <c r="BB40" s="122" t="s">
        <v>469</v>
      </c>
      <c r="BC40" s="101" t="s">
        <v>560</v>
      </c>
      <c r="BD40" s="66"/>
      <c r="BE40" s="338" t="s">
        <v>64</v>
      </c>
      <c r="BF40" s="68"/>
      <c r="BI40" s="41"/>
      <c r="BJ40" s="41"/>
      <c r="BK40" s="41"/>
      <c r="BL40" s="41"/>
      <c r="BM40" s="41"/>
      <c r="BN40" s="41"/>
      <c r="BO40" s="41"/>
      <c r="BP40" s="41"/>
      <c r="BQ40" s="41"/>
      <c r="BR40" s="41"/>
      <c r="BS40" s="180" t="s">
        <v>206</v>
      </c>
      <c r="BT40" s="37" t="n">
        <v>9</v>
      </c>
      <c r="BU40" s="158" t="n">
        <f aca="false">BT40/BT44</f>
        <v>0.428571428571429</v>
      </c>
      <c r="BV40" s="41"/>
      <c r="BW40" s="41"/>
      <c r="BX40" s="41"/>
      <c r="BY40" s="41"/>
      <c r="BZ40" s="41"/>
      <c r="CA40" s="41"/>
      <c r="CB40" s="41"/>
      <c r="CC40" s="41"/>
      <c r="CD40" s="41"/>
      <c r="CE40" s="41"/>
      <c r="CF40" s="41"/>
      <c r="CG40" s="41"/>
      <c r="CH40" s="41"/>
      <c r="CI40" s="41"/>
      <c r="CJ40" s="41"/>
      <c r="CK40" s="41"/>
      <c r="CL40" s="41"/>
      <c r="CM40" s="38"/>
      <c r="CN40" s="38"/>
      <c r="CO40" s="38"/>
      <c r="CP40" s="38"/>
      <c r="CQ40" s="38"/>
      <c r="CR40" s="38"/>
      <c r="CS40" s="38"/>
      <c r="CT40" s="38"/>
      <c r="CU40" s="38"/>
    </row>
    <row r="41" customFormat="false" ht="15" hidden="false" customHeight="true" outlineLevel="0" collapsed="false">
      <c r="A41" s="261"/>
      <c r="B41" s="436" t="n">
        <v>39</v>
      </c>
      <c r="C41" s="34" t="n">
        <v>2321</v>
      </c>
      <c r="D41" s="35" t="n">
        <v>30303663</v>
      </c>
      <c r="E41" s="432" t="s">
        <v>49</v>
      </c>
      <c r="F41" s="432" t="s">
        <v>44</v>
      </c>
      <c r="G41" s="432" t="s">
        <v>54</v>
      </c>
      <c r="H41" s="432" t="s">
        <v>510</v>
      </c>
      <c r="I41" s="433" t="n">
        <v>45376.9194444444</v>
      </c>
      <c r="J41" s="432" t="s">
        <v>77</v>
      </c>
      <c r="K41" s="37" t="s">
        <v>52</v>
      </c>
      <c r="L41" s="58" t="n">
        <v>45376</v>
      </c>
      <c r="M41" s="45" t="n">
        <v>0.919444444444444</v>
      </c>
      <c r="N41" s="434" t="s">
        <v>77</v>
      </c>
      <c r="O41" s="58" t="n">
        <v>45376</v>
      </c>
      <c r="P41" s="45" t="n">
        <v>0.919444444444444</v>
      </c>
      <c r="Q41" s="58"/>
      <c r="R41" s="45"/>
      <c r="S41" s="58"/>
      <c r="T41" s="435" t="n">
        <v>45376</v>
      </c>
      <c r="U41" s="45" t="n">
        <v>0.919444444444444</v>
      </c>
      <c r="V41" s="434"/>
      <c r="W41" s="51" t="n">
        <f aca="false">(U41+T41)-(P41+O41)</f>
        <v>0</v>
      </c>
      <c r="X41" s="58"/>
      <c r="Y41" s="58"/>
      <c r="Z41" s="58"/>
      <c r="AA41" s="431" t="n">
        <f aca="false">(Y41+X41)-(U41+T41)</f>
        <v>-45376.9194444444</v>
      </c>
      <c r="AB41" s="58"/>
      <c r="AC41" s="58"/>
      <c r="AD41" s="58"/>
      <c r="AE41" s="53" t="n">
        <f aca="false">(AC41+AB41)-(Y41+X41)</f>
        <v>0</v>
      </c>
      <c r="AF41" s="58"/>
      <c r="AG41" s="58"/>
      <c r="AH41" s="58"/>
      <c r="AI41" s="98"/>
      <c r="AJ41" s="55" t="n">
        <f aca="false">(AG41+AF41)-(U41+T41)</f>
        <v>-45376.9194444444</v>
      </c>
      <c r="AK41" s="198"/>
      <c r="AL41" s="198"/>
      <c r="AM41" s="198"/>
      <c r="AN41" s="55" t="n">
        <f aca="false">(AL41+AK41)-(U41+T41)</f>
        <v>-45376.9194444444</v>
      </c>
      <c r="AO41" s="58" t="n">
        <v>45376</v>
      </c>
      <c r="AP41" s="45" t="n">
        <v>0.959027777777778</v>
      </c>
      <c r="AQ41" s="57" t="n">
        <f aca="false">(AP41+AO41)-(U41+T41)</f>
        <v>0.0395833333333333</v>
      </c>
      <c r="AR41" s="58" t="n">
        <v>45376</v>
      </c>
      <c r="AS41" s="45" t="n">
        <v>0.947222222222222</v>
      </c>
      <c r="AT41" s="434" t="s">
        <v>77</v>
      </c>
      <c r="AU41" s="59" t="n">
        <f aca="false">(AS41+AR41)-(U41+T41)</f>
        <v>0.0277777777777778</v>
      </c>
      <c r="AV41" s="60"/>
      <c r="AW41" s="60"/>
      <c r="AX41" s="61" t="s">
        <v>58</v>
      </c>
      <c r="AY41" s="61" t="s">
        <v>72</v>
      </c>
      <c r="AZ41" s="162" t="s">
        <v>73</v>
      </c>
      <c r="BA41" s="163" t="s">
        <v>263</v>
      </c>
      <c r="BB41" s="122" t="s">
        <v>561</v>
      </c>
      <c r="BC41" s="101" t="s">
        <v>562</v>
      </c>
      <c r="BD41" s="66"/>
      <c r="BE41" s="338" t="s">
        <v>64</v>
      </c>
      <c r="BF41" s="68"/>
      <c r="BI41" s="41"/>
      <c r="BJ41" s="41"/>
      <c r="BK41" s="41"/>
      <c r="BL41" s="41"/>
      <c r="BM41" s="41"/>
      <c r="BN41" s="41"/>
      <c r="BO41" s="41"/>
      <c r="BP41" s="41"/>
      <c r="BQ41" s="41"/>
      <c r="BR41" s="41"/>
      <c r="BS41" s="180" t="s">
        <v>210</v>
      </c>
      <c r="BT41" s="37" t="n">
        <v>10</v>
      </c>
      <c r="BU41" s="158" t="n">
        <f aca="false">BT41/BT44</f>
        <v>0.476190476190476</v>
      </c>
      <c r="BV41" s="41"/>
      <c r="BW41" s="41"/>
      <c r="BX41" s="41"/>
      <c r="BY41" s="41"/>
      <c r="BZ41" s="41"/>
      <c r="CA41" s="41"/>
      <c r="CB41" s="41"/>
      <c r="CC41" s="41"/>
      <c r="CD41" s="41"/>
      <c r="CE41" s="41"/>
      <c r="CF41" s="41"/>
      <c r="CG41" s="41"/>
      <c r="CH41" s="41"/>
      <c r="CI41" s="41"/>
      <c r="CJ41" s="41"/>
      <c r="CK41" s="41"/>
      <c r="CL41" s="41"/>
      <c r="CM41" s="38"/>
      <c r="CN41" s="38"/>
      <c r="CO41" s="38"/>
      <c r="CP41" s="38"/>
      <c r="CQ41" s="38"/>
      <c r="CR41" s="38"/>
      <c r="CS41" s="38"/>
      <c r="CT41" s="38"/>
      <c r="CU41" s="38"/>
    </row>
    <row r="42" customFormat="false" ht="15" hidden="false" customHeight="true" outlineLevel="0" collapsed="false">
      <c r="A42" s="261"/>
      <c r="B42" s="430" t="n">
        <v>40</v>
      </c>
      <c r="C42" s="34" t="n">
        <v>2323</v>
      </c>
      <c r="D42" s="35" t="n">
        <v>30303663</v>
      </c>
      <c r="E42" s="432" t="s">
        <v>49</v>
      </c>
      <c r="F42" s="432" t="s">
        <v>44</v>
      </c>
      <c r="G42" s="432" t="s">
        <v>54</v>
      </c>
      <c r="H42" s="432" t="s">
        <v>128</v>
      </c>
      <c r="I42" s="433" t="n">
        <v>45377.9638888889</v>
      </c>
      <c r="J42" s="432" t="s">
        <v>77</v>
      </c>
      <c r="K42" s="37" t="s">
        <v>48</v>
      </c>
      <c r="L42" s="58" t="n">
        <v>45377</v>
      </c>
      <c r="M42" s="45" t="n">
        <v>0.963888888888889</v>
      </c>
      <c r="N42" s="434" t="s">
        <v>77</v>
      </c>
      <c r="O42" s="58" t="n">
        <v>45377</v>
      </c>
      <c r="P42" s="45" t="n">
        <v>0.963888888888889</v>
      </c>
      <c r="Q42" s="58"/>
      <c r="R42" s="45"/>
      <c r="S42" s="58"/>
      <c r="T42" s="437" t="n">
        <v>45378</v>
      </c>
      <c r="U42" s="45" t="n">
        <v>0.0131944444444444</v>
      </c>
      <c r="V42" s="434" t="s">
        <v>77</v>
      </c>
      <c r="W42" s="51" t="n">
        <f aca="false">(U42+T42)-(P42+O42)</f>
        <v>0.0493055555555556</v>
      </c>
      <c r="X42" s="58" t="n">
        <v>45378</v>
      </c>
      <c r="Y42" s="45" t="n">
        <v>0.0173611111111111</v>
      </c>
      <c r="Z42" s="434" t="s">
        <v>77</v>
      </c>
      <c r="AA42" s="53" t="n">
        <f aca="false">(Y42+X42)-(U42+T42)</f>
        <v>0.00416666666666667</v>
      </c>
      <c r="AB42" s="58" t="n">
        <v>45378</v>
      </c>
      <c r="AC42" s="45" t="n">
        <v>0.0208333333333333</v>
      </c>
      <c r="AD42" s="434" t="s">
        <v>77</v>
      </c>
      <c r="AE42" s="53" t="n">
        <f aca="false">(AC42+AB42)-(Y42+X42)</f>
        <v>0.00347222222222222</v>
      </c>
      <c r="AF42" s="58"/>
      <c r="AG42" s="58"/>
      <c r="AH42" s="58"/>
      <c r="AI42" s="350"/>
      <c r="AJ42" s="55" t="n">
        <f aca="false">(AG42+AF42)-(U42+T42)</f>
        <v>-45378.0131944444</v>
      </c>
      <c r="AK42" s="198"/>
      <c r="AL42" s="198"/>
      <c r="AM42" s="198"/>
      <c r="AN42" s="55" t="n">
        <f aca="false">(AL42+AK42)-(U42+T42)</f>
        <v>-45378.0131944444</v>
      </c>
      <c r="AO42" s="58" t="n">
        <v>45379</v>
      </c>
      <c r="AP42" s="45" t="n">
        <v>0.90625</v>
      </c>
      <c r="AQ42" s="57" t="n">
        <f aca="false">(AP42+AO42)-(U42+T42)</f>
        <v>1.89305555555556</v>
      </c>
      <c r="AR42" s="58" t="n">
        <v>45379</v>
      </c>
      <c r="AS42" s="45" t="n">
        <v>0.90625</v>
      </c>
      <c r="AT42" s="434" t="s">
        <v>77</v>
      </c>
      <c r="AU42" s="59" t="n">
        <f aca="false">(AS42+AR42)-(U42+T42)</f>
        <v>1.89305555555556</v>
      </c>
      <c r="AV42" s="60"/>
      <c r="AW42" s="60"/>
      <c r="AX42" s="61" t="s">
        <v>90</v>
      </c>
      <c r="AY42" s="61" t="s">
        <v>123</v>
      </c>
      <c r="AZ42" s="339" t="s">
        <v>254</v>
      </c>
      <c r="BA42" s="457" t="s">
        <v>125</v>
      </c>
      <c r="BB42" s="458" t="s">
        <v>563</v>
      </c>
      <c r="BC42" s="101" t="s">
        <v>564</v>
      </c>
      <c r="BD42" s="66"/>
      <c r="BE42" s="326" t="s">
        <v>64</v>
      </c>
      <c r="BF42" s="68"/>
      <c r="BI42" s="41"/>
      <c r="BJ42" s="41"/>
      <c r="BK42" s="41"/>
      <c r="BL42" s="41"/>
      <c r="BM42" s="41"/>
      <c r="BN42" s="41"/>
      <c r="BO42" s="41"/>
      <c r="BP42" s="41"/>
      <c r="BQ42" s="41"/>
      <c r="BR42" s="41"/>
      <c r="BS42" s="180" t="s">
        <v>214</v>
      </c>
      <c r="BT42" s="37" t="n">
        <v>2</v>
      </c>
      <c r="BU42" s="158" t="n">
        <f aca="false">BT42/BT44</f>
        <v>0.0952380952380952</v>
      </c>
      <c r="BV42" s="41"/>
      <c r="BW42" s="41"/>
      <c r="BX42" s="41"/>
      <c r="BY42" s="41"/>
      <c r="BZ42" s="41"/>
      <c r="CA42" s="41"/>
      <c r="CB42" s="41"/>
      <c r="CC42" s="41"/>
      <c r="CD42" s="41"/>
      <c r="CE42" s="41"/>
      <c r="CF42" s="41"/>
      <c r="CG42" s="41"/>
      <c r="CH42" s="41"/>
      <c r="CI42" s="41"/>
      <c r="CJ42" s="41"/>
      <c r="CK42" s="41"/>
      <c r="CL42" s="41"/>
      <c r="CM42" s="38"/>
      <c r="CN42" s="38"/>
      <c r="CO42" s="38"/>
      <c r="CP42" s="38"/>
      <c r="CQ42" s="38"/>
      <c r="CR42" s="38"/>
      <c r="CS42" s="38"/>
      <c r="CT42" s="38"/>
      <c r="CU42" s="38"/>
    </row>
    <row r="43" customFormat="false" ht="15" hidden="false" customHeight="true" outlineLevel="0" collapsed="false">
      <c r="A43" s="261"/>
      <c r="B43" s="436" t="n">
        <v>41</v>
      </c>
      <c r="C43" s="34" t="n">
        <v>2328</v>
      </c>
      <c r="D43" s="35" t="n">
        <v>30303663</v>
      </c>
      <c r="E43" s="432" t="s">
        <v>49</v>
      </c>
      <c r="F43" s="432" t="s">
        <v>65</v>
      </c>
      <c r="G43" s="432" t="s">
        <v>54</v>
      </c>
      <c r="H43" s="432" t="s">
        <v>358</v>
      </c>
      <c r="I43" s="433" t="n">
        <v>45379.675</v>
      </c>
      <c r="J43" s="432" t="s">
        <v>51</v>
      </c>
      <c r="K43" s="37" t="s">
        <v>52</v>
      </c>
      <c r="L43" s="58" t="n">
        <v>45379</v>
      </c>
      <c r="M43" s="45" t="n">
        <v>0.675</v>
      </c>
      <c r="N43" s="327" t="s">
        <v>51</v>
      </c>
      <c r="O43" s="58" t="n">
        <v>45379</v>
      </c>
      <c r="P43" s="45" t="n">
        <v>0.675</v>
      </c>
      <c r="Q43" s="58"/>
      <c r="R43" s="45"/>
      <c r="S43" s="58"/>
      <c r="T43" s="435" t="n">
        <v>45379</v>
      </c>
      <c r="U43" s="45" t="n">
        <v>0.675</v>
      </c>
      <c r="V43" s="434"/>
      <c r="W43" s="51" t="n">
        <f aca="false">(U43+T43)-(P43+O43)</f>
        <v>0</v>
      </c>
      <c r="X43" s="58"/>
      <c r="Y43" s="58"/>
      <c r="Z43" s="58"/>
      <c r="AA43" s="431" t="n">
        <f aca="false">(Y43+X43)-(U43+T43)</f>
        <v>-45379.675</v>
      </c>
      <c r="AB43" s="58"/>
      <c r="AC43" s="58"/>
      <c r="AD43" s="58"/>
      <c r="AE43" s="53" t="n">
        <f aca="false">(AC43+AB43)-(Y43+X43)</f>
        <v>0</v>
      </c>
      <c r="AF43" s="58"/>
      <c r="AG43" s="58"/>
      <c r="AH43" s="58"/>
      <c r="AI43" s="350"/>
      <c r="AJ43" s="55" t="n">
        <f aca="false">(AG43+AF43)-(U43+T43)</f>
        <v>-45379.675</v>
      </c>
      <c r="AK43" s="198"/>
      <c r="AL43" s="198"/>
      <c r="AM43" s="198"/>
      <c r="AN43" s="55" t="n">
        <f aca="false">(AL43+AK43)-(U43+T43)</f>
        <v>-45379.675</v>
      </c>
      <c r="AO43" s="58" t="n">
        <v>45379</v>
      </c>
      <c r="AP43" s="45" t="n">
        <v>0.683333333333333</v>
      </c>
      <c r="AQ43" s="57" t="n">
        <f aca="false">(AP43+AO43)-(U43+T43)</f>
        <v>0.00833333333333333</v>
      </c>
      <c r="AR43" s="58" t="n">
        <v>45379</v>
      </c>
      <c r="AS43" s="45" t="n">
        <v>0.681944444444445</v>
      </c>
      <c r="AT43" s="327" t="s">
        <v>51</v>
      </c>
      <c r="AU43" s="59" t="n">
        <f aca="false">(AS43+AR43)-(U43+T43)</f>
        <v>0.00694444444444444</v>
      </c>
      <c r="AV43" s="60"/>
      <c r="AW43" s="60"/>
      <c r="AX43" s="61" t="s">
        <v>90</v>
      </c>
      <c r="AY43" s="452" t="s">
        <v>91</v>
      </c>
      <c r="AZ43" s="61" t="s">
        <v>195</v>
      </c>
      <c r="BA43" s="1" t="s">
        <v>225</v>
      </c>
      <c r="BB43" s="122" t="s">
        <v>565</v>
      </c>
      <c r="BC43" s="101" t="s">
        <v>566</v>
      </c>
      <c r="BD43" s="66"/>
      <c r="BE43" s="338" t="s">
        <v>64</v>
      </c>
      <c r="BF43" s="68"/>
      <c r="BI43" s="38"/>
      <c r="BJ43" s="38"/>
      <c r="BK43" s="38"/>
      <c r="BL43" s="38"/>
      <c r="BM43" s="38"/>
      <c r="BN43" s="38"/>
      <c r="BO43" s="38"/>
      <c r="BP43" s="38"/>
      <c r="BQ43" s="38"/>
      <c r="BR43" s="38"/>
      <c r="BS43" s="180" t="s">
        <v>218</v>
      </c>
      <c r="BT43" s="37" t="n">
        <v>0</v>
      </c>
      <c r="BU43" s="158" t="n">
        <f aca="false">BT43/BT44</f>
        <v>0</v>
      </c>
      <c r="BV43" s="41"/>
      <c r="BW43" s="41"/>
      <c r="BX43" s="41"/>
      <c r="BY43" s="41"/>
      <c r="BZ43" s="41"/>
      <c r="CA43" s="41"/>
      <c r="CB43" s="38"/>
      <c r="CC43" s="38"/>
      <c r="CD43" s="38"/>
      <c r="CE43" s="38"/>
      <c r="CF43" s="38"/>
      <c r="CG43" s="38"/>
      <c r="CH43" s="38"/>
      <c r="CI43" s="38"/>
      <c r="CJ43" s="38"/>
      <c r="CK43" s="38"/>
      <c r="CL43" s="38"/>
      <c r="CM43" s="38"/>
      <c r="CN43" s="38"/>
      <c r="CO43" s="38"/>
      <c r="CP43" s="38"/>
      <c r="CQ43" s="38"/>
      <c r="CR43" s="38"/>
      <c r="CS43" s="38"/>
      <c r="CT43" s="38"/>
      <c r="CU43" s="38"/>
    </row>
    <row r="44" customFormat="false" ht="15" hidden="false" customHeight="true" outlineLevel="0" collapsed="false">
      <c r="A44" s="261"/>
      <c r="B44" s="430" t="n">
        <v>42</v>
      </c>
      <c r="C44" s="459" t="n">
        <v>2333</v>
      </c>
      <c r="D44" s="127" t="n">
        <v>30244508</v>
      </c>
      <c r="E44" s="127" t="s">
        <v>56</v>
      </c>
      <c r="F44" s="127" t="s">
        <v>69</v>
      </c>
      <c r="G44" s="127" t="s">
        <v>54</v>
      </c>
      <c r="H44" s="127" t="s">
        <v>486</v>
      </c>
      <c r="I44" s="128" t="n">
        <v>45382.6381944444</v>
      </c>
      <c r="J44" s="127" t="s">
        <v>51</v>
      </c>
      <c r="K44" s="119" t="s">
        <v>71</v>
      </c>
      <c r="L44" s="203" t="n">
        <v>45382</v>
      </c>
      <c r="M44" s="45" t="n">
        <v>0.552083333333333</v>
      </c>
      <c r="N44" s="460" t="s">
        <v>51</v>
      </c>
      <c r="O44" s="203" t="n">
        <v>45382</v>
      </c>
      <c r="P44" s="45" t="n">
        <v>0.638194444444444</v>
      </c>
      <c r="Q44" s="203" t="n">
        <v>45384</v>
      </c>
      <c r="R44" s="45" t="n">
        <v>0.983333333333333</v>
      </c>
      <c r="S44" s="460" t="s">
        <v>51</v>
      </c>
      <c r="T44" s="203" t="n">
        <v>45384</v>
      </c>
      <c r="U44" s="45" t="n">
        <v>0.986111111111111</v>
      </c>
      <c r="V44" s="460" t="s">
        <v>51</v>
      </c>
      <c r="W44" s="207" t="n">
        <f aca="false">(U44+T44)-(P44+O44)</f>
        <v>2.34791666666667</v>
      </c>
      <c r="X44" s="58" t="n">
        <v>45384</v>
      </c>
      <c r="Y44" s="461" t="n">
        <v>0.988194444444444</v>
      </c>
      <c r="Z44" s="460" t="s">
        <v>51</v>
      </c>
      <c r="AA44" s="208" t="n">
        <f aca="false">(Y44+X44)-(U44+T44)</f>
        <v>0.00208333333333333</v>
      </c>
      <c r="AB44" s="203" t="n">
        <v>45385</v>
      </c>
      <c r="AC44" s="461" t="n">
        <v>0.927777777777778</v>
      </c>
      <c r="AD44" s="460" t="s">
        <v>51</v>
      </c>
      <c r="AE44" s="53" t="n">
        <f aca="false">(AC44+AB44)-(Y44+X44)</f>
        <v>0.939583333333333</v>
      </c>
      <c r="AF44" s="203" t="n">
        <v>45398</v>
      </c>
      <c r="AG44" s="461" t="n">
        <v>0.538888888888889</v>
      </c>
      <c r="AH44" s="460" t="s">
        <v>51</v>
      </c>
      <c r="AI44" s="98" t="s">
        <v>117</v>
      </c>
      <c r="AJ44" s="55" t="n">
        <f aca="false">(AG44+AF44)-(U44+T44)</f>
        <v>13.5527777777778</v>
      </c>
      <c r="AK44" s="198"/>
      <c r="AL44" s="198"/>
      <c r="AM44" s="198"/>
      <c r="AN44" s="55" t="n">
        <f aca="false">(AL44+AK44)-(U44+T44)</f>
        <v>-45384.9861111111</v>
      </c>
      <c r="AO44" s="203" t="n">
        <v>45460</v>
      </c>
      <c r="AP44" s="45" t="n">
        <v>0.715972222222222</v>
      </c>
      <c r="AQ44" s="57" t="n">
        <f aca="false">(AP44+AO44)-(U44+T44)</f>
        <v>75.7298611111111</v>
      </c>
      <c r="AR44" s="203" t="n">
        <v>45460</v>
      </c>
      <c r="AS44" s="45" t="n">
        <v>0.715972222222222</v>
      </c>
      <c r="AT44" s="462" t="s">
        <v>77</v>
      </c>
      <c r="AU44" s="59" t="n">
        <f aca="false">(AS44+AR44)-(U44+T44)</f>
        <v>75.7298611111111</v>
      </c>
      <c r="AV44" s="161" t="n">
        <v>15817</v>
      </c>
      <c r="AW44" s="161" t="s">
        <v>567</v>
      </c>
      <c r="AX44" s="61" t="s">
        <v>98</v>
      </c>
      <c r="AY44" s="162" t="s">
        <v>110</v>
      </c>
      <c r="AZ44" s="295" t="s">
        <v>132</v>
      </c>
      <c r="BA44" s="163" t="s">
        <v>119</v>
      </c>
      <c r="BB44" s="122" t="s">
        <v>568</v>
      </c>
      <c r="BC44" s="101" t="s">
        <v>569</v>
      </c>
      <c r="BD44" s="66"/>
      <c r="BE44" s="338" t="s">
        <v>64</v>
      </c>
      <c r="BF44" s="68"/>
      <c r="BI44" s="38"/>
      <c r="BJ44" s="38"/>
      <c r="BK44" s="38"/>
      <c r="BL44" s="38"/>
      <c r="BM44" s="38"/>
      <c r="BN44" s="38"/>
      <c r="BO44" s="38"/>
      <c r="BP44" s="38"/>
      <c r="BQ44" s="38"/>
      <c r="BR44" s="38"/>
      <c r="BS44" s="463" t="s">
        <v>139</v>
      </c>
      <c r="BT44" s="464" t="n">
        <f aca="false">BT40+BT41+BT42</f>
        <v>21</v>
      </c>
      <c r="BU44" s="465" t="n">
        <f aca="false">BU43+BU42+BU41+BU40</f>
        <v>1</v>
      </c>
      <c r="BV44" s="41"/>
      <c r="BW44" s="41"/>
      <c r="BX44" s="41"/>
      <c r="BY44" s="41"/>
      <c r="BZ44" s="41"/>
      <c r="CA44" s="41"/>
      <c r="CB44" s="38"/>
      <c r="CC44" s="38"/>
      <c r="CD44" s="38"/>
      <c r="CE44" s="38"/>
      <c r="CF44" s="38"/>
      <c r="CG44" s="38"/>
      <c r="CH44" s="38"/>
      <c r="CI44" s="38"/>
      <c r="CJ44" s="38"/>
      <c r="CK44" s="38"/>
      <c r="CL44" s="38"/>
      <c r="CM44" s="38"/>
      <c r="CN44" s="38"/>
      <c r="CO44" s="38"/>
      <c r="CP44" s="38"/>
      <c r="CQ44" s="38"/>
      <c r="CR44" s="38"/>
      <c r="CS44" s="38"/>
      <c r="CT44" s="38"/>
      <c r="CU44" s="38"/>
    </row>
    <row r="45" s="1" customFormat="true" ht="15" hidden="false" customHeight="true" outlineLevel="0" collapsed="false">
      <c r="A45" s="373"/>
      <c r="B45" s="2"/>
      <c r="C45" s="97"/>
      <c r="D45" s="357"/>
      <c r="E45" s="357"/>
      <c r="F45" s="357"/>
      <c r="G45" s="357"/>
      <c r="H45" s="357"/>
      <c r="I45" s="359"/>
      <c r="J45" s="357"/>
      <c r="K45" s="41"/>
      <c r="L45" s="360"/>
      <c r="M45" s="361"/>
      <c r="N45" s="376"/>
      <c r="O45" s="360"/>
      <c r="P45" s="364"/>
      <c r="Q45" s="360"/>
      <c r="R45" s="361"/>
      <c r="S45" s="362"/>
      <c r="T45" s="360"/>
      <c r="U45" s="361"/>
      <c r="V45" s="376"/>
      <c r="W45" s="466"/>
      <c r="X45" s="360"/>
      <c r="Y45" s="362"/>
      <c r="Z45" s="362"/>
      <c r="AA45" s="366"/>
      <c r="AB45" s="360"/>
      <c r="AC45" s="362"/>
      <c r="AD45" s="362"/>
      <c r="AE45" s="366"/>
      <c r="AF45" s="360"/>
      <c r="AG45" s="362"/>
      <c r="AH45" s="362"/>
      <c r="AI45" s="367"/>
      <c r="AJ45" s="366"/>
      <c r="AK45" s="362"/>
      <c r="AL45" s="362"/>
      <c r="AM45" s="362"/>
      <c r="AN45" s="366"/>
      <c r="AO45" s="377"/>
      <c r="AP45" s="378"/>
      <c r="AQ45" s="375"/>
      <c r="AR45" s="360"/>
      <c r="AS45" s="364"/>
      <c r="AT45" s="376"/>
      <c r="AU45" s="369"/>
      <c r="AZ45" s="379"/>
      <c r="BB45" s="370"/>
      <c r="BC45" s="370"/>
      <c r="BD45" s="371"/>
      <c r="BE45" s="372"/>
      <c r="BF45" s="372"/>
      <c r="BI45" s="38"/>
      <c r="BJ45" s="38"/>
      <c r="BK45" s="38"/>
      <c r="BL45" s="38"/>
      <c r="BM45" s="38"/>
      <c r="BN45" s="38"/>
      <c r="BO45" s="38"/>
      <c r="BP45" s="38"/>
      <c r="BQ45" s="38"/>
      <c r="BR45" s="38"/>
      <c r="BS45" s="41"/>
      <c r="BT45" s="41"/>
      <c r="BU45" s="275"/>
      <c r="BV45" s="41"/>
      <c r="BW45" s="41"/>
      <c r="BX45" s="41"/>
      <c r="BY45" s="41"/>
      <c r="BZ45" s="41"/>
      <c r="CA45" s="41"/>
      <c r="CB45" s="38"/>
      <c r="CC45" s="38"/>
      <c r="CD45" s="38"/>
      <c r="CE45" s="38"/>
      <c r="CF45" s="38"/>
      <c r="CG45" s="38"/>
      <c r="CH45" s="38"/>
      <c r="CI45" s="38"/>
      <c r="CJ45" s="38"/>
      <c r="CK45" s="38"/>
      <c r="CL45" s="38"/>
      <c r="CM45" s="38"/>
      <c r="CN45" s="38"/>
      <c r="CO45" s="38"/>
      <c r="CP45" s="38"/>
      <c r="CQ45" s="38"/>
      <c r="CR45" s="38"/>
      <c r="CS45" s="38"/>
      <c r="CT45" s="38"/>
      <c r="CU45" s="38"/>
    </row>
    <row r="46" s="1" customFormat="true" ht="15" hidden="false" customHeight="true" outlineLevel="0" collapsed="false">
      <c r="A46" s="373"/>
      <c r="B46" s="380"/>
      <c r="C46" s="97"/>
      <c r="D46" s="357"/>
      <c r="E46" s="357"/>
      <c r="F46" s="357"/>
      <c r="G46" s="357"/>
      <c r="H46" s="357"/>
      <c r="I46" s="359"/>
      <c r="J46" s="357"/>
      <c r="K46" s="41"/>
      <c r="L46" s="360"/>
      <c r="M46" s="361"/>
      <c r="N46" s="376"/>
      <c r="O46" s="360"/>
      <c r="P46" s="364"/>
      <c r="Q46" s="360"/>
      <c r="R46" s="361"/>
      <c r="S46" s="376"/>
      <c r="T46" s="360"/>
      <c r="U46" s="361"/>
      <c r="V46" s="376"/>
      <c r="W46" s="363"/>
      <c r="X46" s="360"/>
      <c r="Y46" s="362"/>
      <c r="Z46" s="362"/>
      <c r="AA46" s="366"/>
      <c r="AB46" s="360"/>
      <c r="AC46" s="362"/>
      <c r="AD46" s="362"/>
      <c r="AE46" s="366"/>
      <c r="AF46" s="360"/>
      <c r="AG46" s="362"/>
      <c r="AH46" s="362"/>
      <c r="AI46" s="381"/>
      <c r="AJ46" s="366"/>
      <c r="AK46" s="362"/>
      <c r="AL46" s="362"/>
      <c r="AM46" s="362"/>
      <c r="AN46" s="366"/>
      <c r="AO46" s="377"/>
      <c r="AP46" s="378"/>
      <c r="AQ46" s="375"/>
      <c r="AR46" s="360"/>
      <c r="AS46" s="361"/>
      <c r="AT46" s="376"/>
      <c r="AU46" s="369"/>
      <c r="AZ46" s="379"/>
      <c r="BB46" s="370"/>
      <c r="BC46" s="370"/>
      <c r="BD46" s="371"/>
      <c r="BE46" s="372"/>
      <c r="BF46" s="372"/>
      <c r="BI46" s="38"/>
      <c r="BJ46" s="38"/>
      <c r="BK46" s="38"/>
      <c r="BL46" s="38"/>
      <c r="BM46" s="38"/>
      <c r="BN46" s="38"/>
      <c r="BO46" s="38"/>
      <c r="BP46" s="38"/>
      <c r="BQ46" s="38"/>
      <c r="BR46" s="38"/>
      <c r="BS46" s="467"/>
      <c r="BT46" s="467"/>
      <c r="BU46" s="275"/>
      <c r="BV46" s="41"/>
      <c r="BW46" s="41"/>
      <c r="BX46" s="41"/>
      <c r="BY46" s="41"/>
      <c r="BZ46" s="41"/>
      <c r="CA46" s="41"/>
      <c r="CB46" s="38"/>
      <c r="CC46" s="38"/>
      <c r="CD46" s="38"/>
      <c r="CE46" s="38"/>
      <c r="CF46" s="38"/>
      <c r="CG46" s="38"/>
      <c r="CH46" s="38"/>
      <c r="CI46" s="38"/>
      <c r="CJ46" s="38"/>
      <c r="CK46" s="38"/>
      <c r="CL46" s="38"/>
      <c r="CM46" s="38"/>
      <c r="CN46" s="38"/>
      <c r="CO46" s="38"/>
      <c r="CP46" s="38"/>
      <c r="CQ46" s="38"/>
      <c r="CR46" s="38"/>
      <c r="CS46" s="38"/>
      <c r="CT46" s="38"/>
      <c r="CU46" s="38"/>
    </row>
    <row r="47" s="194" customFormat="true" ht="15" hidden="false" customHeight="true" outlineLevel="0" collapsed="false">
      <c r="A47" s="373"/>
      <c r="B47" s="380"/>
      <c r="C47" s="97"/>
      <c r="D47" s="357"/>
      <c r="E47" s="357"/>
      <c r="F47" s="357"/>
      <c r="G47" s="357"/>
      <c r="H47" s="357"/>
      <c r="I47" s="359"/>
      <c r="J47" s="357"/>
      <c r="K47" s="41"/>
      <c r="L47" s="360"/>
      <c r="M47" s="361"/>
      <c r="N47" s="362"/>
      <c r="O47" s="360"/>
      <c r="P47" s="364"/>
      <c r="Q47" s="360"/>
      <c r="R47" s="361"/>
      <c r="S47" s="362"/>
      <c r="T47" s="360"/>
      <c r="U47" s="361"/>
      <c r="V47" s="362"/>
      <c r="W47" s="363"/>
      <c r="X47" s="360"/>
      <c r="Y47" s="364"/>
      <c r="Z47" s="362"/>
      <c r="AA47" s="366"/>
      <c r="AB47" s="360"/>
      <c r="AC47" s="362"/>
      <c r="AD47" s="362"/>
      <c r="AE47" s="366"/>
      <c r="AF47" s="360"/>
      <c r="AG47" s="362"/>
      <c r="AH47" s="362"/>
      <c r="AI47" s="381"/>
      <c r="AJ47" s="366"/>
      <c r="AK47" s="362"/>
      <c r="AL47" s="362"/>
      <c r="AM47" s="362"/>
      <c r="AN47" s="366"/>
      <c r="AO47" s="377"/>
      <c r="AP47" s="378"/>
      <c r="AQ47" s="375"/>
      <c r="AR47" s="360"/>
      <c r="AS47" s="361"/>
      <c r="AT47" s="362"/>
      <c r="AU47" s="369"/>
      <c r="AV47" s="1"/>
      <c r="AW47" s="1"/>
      <c r="AX47" s="1"/>
      <c r="AY47" s="1"/>
      <c r="AZ47" s="1"/>
      <c r="BA47" s="1"/>
      <c r="BB47" s="370"/>
      <c r="BC47" s="370"/>
      <c r="BD47" s="371"/>
      <c r="BE47" s="372"/>
      <c r="BF47" s="372"/>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row>
    <row r="48" s="1" customFormat="true" ht="15" hidden="false" customHeight="true" outlineLevel="0" collapsed="false">
      <c r="A48" s="373"/>
      <c r="B48" s="382"/>
      <c r="C48" s="97"/>
      <c r="D48" s="357"/>
      <c r="E48" s="357"/>
      <c r="F48" s="357"/>
      <c r="G48" s="357"/>
      <c r="H48" s="357"/>
      <c r="I48" s="359"/>
      <c r="J48" s="357"/>
      <c r="K48" s="41"/>
      <c r="L48" s="360"/>
      <c r="M48" s="361"/>
      <c r="N48" s="362"/>
      <c r="O48" s="360"/>
      <c r="P48" s="364"/>
      <c r="Q48" s="360"/>
      <c r="R48" s="361"/>
      <c r="S48" s="362"/>
      <c r="T48" s="360"/>
      <c r="U48" s="361"/>
      <c r="V48" s="362"/>
      <c r="W48" s="363"/>
      <c r="X48" s="360"/>
      <c r="Y48" s="364"/>
      <c r="Z48" s="362"/>
      <c r="AA48" s="366"/>
      <c r="AB48" s="360"/>
      <c r="AC48" s="362"/>
      <c r="AD48" s="362"/>
      <c r="AE48" s="366"/>
      <c r="AF48" s="360"/>
      <c r="AG48" s="362"/>
      <c r="AH48" s="362"/>
      <c r="AI48" s="381"/>
      <c r="AJ48" s="366"/>
      <c r="AK48" s="362"/>
      <c r="AL48" s="362"/>
      <c r="AM48" s="362"/>
      <c r="AN48" s="366"/>
      <c r="AO48" s="360"/>
      <c r="AP48" s="364"/>
      <c r="AQ48" s="375"/>
      <c r="AR48" s="360"/>
      <c r="AS48" s="361"/>
      <c r="AT48" s="362"/>
      <c r="AU48" s="369"/>
      <c r="AZ48" s="379"/>
      <c r="BB48" s="370"/>
      <c r="BC48" s="370"/>
      <c r="BD48" s="371"/>
      <c r="BE48" s="372"/>
      <c r="BF48" s="372"/>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row>
    <row r="49" s="1" customFormat="true" ht="15" hidden="false" customHeight="true" outlineLevel="0" collapsed="false">
      <c r="A49" s="373"/>
      <c r="B49" s="382"/>
      <c r="C49" s="97"/>
      <c r="D49" s="357"/>
      <c r="E49" s="357"/>
      <c r="F49" s="357"/>
      <c r="G49" s="357"/>
      <c r="H49" s="357"/>
      <c r="I49" s="359"/>
      <c r="J49" s="357"/>
      <c r="K49" s="41"/>
      <c r="L49" s="360"/>
      <c r="M49" s="361"/>
      <c r="N49" s="362"/>
      <c r="O49" s="360"/>
      <c r="P49" s="361"/>
      <c r="Q49" s="360"/>
      <c r="R49" s="361"/>
      <c r="S49" s="362"/>
      <c r="T49" s="360"/>
      <c r="U49" s="361"/>
      <c r="V49" s="362"/>
      <c r="W49" s="363"/>
      <c r="X49" s="360"/>
      <c r="Y49" s="364"/>
      <c r="Z49" s="362"/>
      <c r="AA49" s="366"/>
      <c r="AB49" s="360"/>
      <c r="AC49" s="362"/>
      <c r="AD49" s="362"/>
      <c r="AE49" s="366"/>
      <c r="AF49" s="360"/>
      <c r="AG49" s="362"/>
      <c r="AH49" s="362"/>
      <c r="AI49" s="381"/>
      <c r="AJ49" s="366"/>
      <c r="AK49" s="362"/>
      <c r="AL49" s="362"/>
      <c r="AM49" s="362"/>
      <c r="AN49" s="366"/>
      <c r="AO49" s="368"/>
      <c r="AP49" s="374"/>
      <c r="AQ49" s="375"/>
      <c r="AR49" s="360"/>
      <c r="AS49" s="361"/>
      <c r="AT49" s="362"/>
      <c r="AU49" s="369"/>
      <c r="AZ49" s="370"/>
      <c r="BA49" s="370"/>
      <c r="BB49" s="370"/>
      <c r="BC49" s="370"/>
      <c r="BD49" s="371"/>
      <c r="BE49" s="372"/>
      <c r="BF49" s="372"/>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row>
    <row r="50" s="1" customFormat="true" ht="15" hidden="false" customHeight="true" outlineLevel="0" collapsed="false">
      <c r="A50" s="373"/>
      <c r="B50" s="382"/>
      <c r="C50" s="97"/>
      <c r="D50" s="357"/>
      <c r="E50" s="357"/>
      <c r="F50" s="357"/>
      <c r="G50" s="357"/>
      <c r="H50" s="357"/>
      <c r="I50" s="359"/>
      <c r="J50" s="357"/>
      <c r="K50" s="41"/>
      <c r="L50" s="360"/>
      <c r="M50" s="361"/>
      <c r="N50" s="362"/>
      <c r="O50" s="360"/>
      <c r="P50" s="361"/>
      <c r="Q50" s="360"/>
      <c r="R50" s="361"/>
      <c r="S50" s="362"/>
      <c r="T50" s="360"/>
      <c r="U50" s="361"/>
      <c r="V50" s="362"/>
      <c r="W50" s="363"/>
      <c r="X50" s="360"/>
      <c r="Y50" s="364"/>
      <c r="Z50" s="362"/>
      <c r="AA50" s="366"/>
      <c r="AB50" s="360"/>
      <c r="AC50" s="364"/>
      <c r="AD50" s="362"/>
      <c r="AE50" s="366"/>
      <c r="AF50" s="360"/>
      <c r="AG50" s="364"/>
      <c r="AH50" s="362"/>
      <c r="AI50" s="367"/>
      <c r="AJ50" s="366"/>
      <c r="AK50" s="362"/>
      <c r="AL50" s="362"/>
      <c r="AM50" s="362"/>
      <c r="AN50" s="366"/>
      <c r="AO50" s="377"/>
      <c r="AP50" s="378"/>
      <c r="AQ50" s="375"/>
      <c r="AR50" s="360"/>
      <c r="AS50" s="361"/>
      <c r="AT50" s="362"/>
      <c r="AU50" s="369"/>
      <c r="BB50" s="370"/>
      <c r="BC50" s="370"/>
      <c r="BD50" s="371"/>
      <c r="BE50" s="372"/>
      <c r="BF50" s="372"/>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row>
    <row r="51" s="1" customFormat="true" ht="15" hidden="false" customHeight="true" outlineLevel="0" collapsed="false">
      <c r="A51" s="373"/>
      <c r="B51" s="382"/>
      <c r="C51" s="217" t="s">
        <v>297</v>
      </c>
      <c r="D51" s="146" t="n">
        <v>12</v>
      </c>
      <c r="E51" s="38"/>
      <c r="F51" s="219" t="s">
        <v>228</v>
      </c>
      <c r="G51" s="156" t="n">
        <v>21</v>
      </c>
      <c r="H51" s="383" t="n">
        <f aca="false">G51/G55</f>
        <v>0.5</v>
      </c>
      <c r="I51" s="303" t="s">
        <v>206</v>
      </c>
      <c r="J51" s="220" t="s">
        <v>358</v>
      </c>
      <c r="K51" s="221" t="n">
        <v>3</v>
      </c>
      <c r="L51" s="360"/>
      <c r="M51" s="361"/>
      <c r="N51" s="376"/>
      <c r="O51" s="360"/>
      <c r="P51" s="361"/>
      <c r="Q51" s="360"/>
      <c r="R51" s="361"/>
      <c r="S51" s="362"/>
      <c r="T51" s="360"/>
      <c r="U51" s="361"/>
      <c r="V51" s="376"/>
      <c r="W51" s="363"/>
      <c r="X51" s="360"/>
      <c r="Y51" s="364"/>
      <c r="Z51" s="362"/>
      <c r="AA51" s="366"/>
      <c r="AB51" s="360"/>
      <c r="AC51" s="364"/>
      <c r="AD51" s="362"/>
      <c r="AE51" s="366"/>
      <c r="AF51" s="360"/>
      <c r="AG51" s="364"/>
      <c r="AH51" s="362"/>
      <c r="AI51" s="381"/>
      <c r="AJ51" s="366"/>
      <c r="AK51" s="362"/>
      <c r="AL51" s="362"/>
      <c r="AM51" s="362"/>
      <c r="AN51" s="366"/>
      <c r="AO51" s="377"/>
      <c r="AP51" s="378"/>
      <c r="AQ51" s="375"/>
      <c r="AR51" s="360"/>
      <c r="AS51" s="361"/>
      <c r="AT51" s="376"/>
      <c r="AU51" s="369"/>
      <c r="BB51" s="370"/>
      <c r="BC51" s="370"/>
      <c r="BD51" s="371"/>
      <c r="BE51" s="372"/>
      <c r="BF51" s="372"/>
      <c r="BI51" s="166"/>
      <c r="BJ51" s="166"/>
      <c r="BK51" s="166"/>
      <c r="BL51" s="166"/>
      <c r="BM51" s="166"/>
      <c r="BN51" s="194"/>
      <c r="BO51" s="194"/>
      <c r="BP51" s="194"/>
      <c r="BQ51" s="194"/>
      <c r="BR51" s="194"/>
      <c r="BS51" s="194"/>
      <c r="BT51" s="194"/>
      <c r="BU51" s="194"/>
      <c r="BV51" s="166"/>
      <c r="BW51" s="166"/>
      <c r="BX51" s="166"/>
      <c r="BY51" s="194"/>
      <c r="BZ51" s="134"/>
      <c r="CA51" s="134"/>
      <c r="CB51" s="165"/>
      <c r="CC51" s="134"/>
      <c r="CH51" s="181"/>
      <c r="CI51" s="181"/>
      <c r="CJ51" s="181"/>
      <c r="CK51" s="133"/>
      <c r="CL51" s="133"/>
      <c r="CM51" s="197"/>
      <c r="CN51" s="143"/>
      <c r="CO51" s="143"/>
      <c r="CP51" s="143"/>
      <c r="CQ51" s="143"/>
      <c r="CR51" s="133"/>
    </row>
    <row r="52" s="1" customFormat="true" ht="15" hidden="false" customHeight="true" outlineLevel="0" collapsed="false">
      <c r="A52" s="373"/>
      <c r="B52" s="382"/>
      <c r="C52" s="217" t="s">
        <v>304</v>
      </c>
      <c r="D52" s="146" t="n">
        <v>9</v>
      </c>
      <c r="E52" s="38"/>
      <c r="F52" s="230" t="s">
        <v>170</v>
      </c>
      <c r="G52" s="37" t="n">
        <v>2</v>
      </c>
      <c r="H52" s="384" t="n">
        <f aca="false">G52/G55</f>
        <v>0.0476190476190476</v>
      </c>
      <c r="I52" s="303"/>
      <c r="J52" s="231" t="s">
        <v>480</v>
      </c>
      <c r="K52" s="146" t="n">
        <v>1</v>
      </c>
      <c r="L52" s="360"/>
      <c r="M52" s="361"/>
      <c r="N52" s="365"/>
      <c r="O52" s="131" t="s">
        <v>135</v>
      </c>
      <c r="P52" s="132" t="s">
        <v>136</v>
      </c>
      <c r="Q52" s="438" t="s">
        <v>137</v>
      </c>
      <c r="R52" s="106" t="s">
        <v>52</v>
      </c>
      <c r="S52" s="107" t="s">
        <v>48</v>
      </c>
      <c r="T52" s="108" t="s">
        <v>67</v>
      </c>
      <c r="U52" s="109" t="s">
        <v>138</v>
      </c>
      <c r="V52" s="132" t="s">
        <v>139</v>
      </c>
      <c r="W52" s="363"/>
      <c r="X52" s="258"/>
      <c r="Y52" s="258"/>
      <c r="Z52" s="258"/>
      <c r="AA52" s="258"/>
      <c r="AB52" s="259"/>
      <c r="AC52" s="362"/>
      <c r="AD52" s="362"/>
      <c r="AE52" s="366"/>
      <c r="AF52" s="37" t="s">
        <v>206</v>
      </c>
      <c r="AG52" s="231" t="s">
        <v>358</v>
      </c>
      <c r="AH52" s="152" t="n">
        <f aca="false">(AJ52+AK52)/2</f>
        <v>1.637</v>
      </c>
      <c r="AI52" s="468"/>
      <c r="AJ52" s="152" t="n">
        <v>3.27</v>
      </c>
      <c r="AK52" s="152" t="n">
        <v>0.004</v>
      </c>
      <c r="AL52" s="242"/>
      <c r="AM52" s="242"/>
      <c r="AN52" s="402"/>
      <c r="AO52" s="377"/>
      <c r="AP52" s="378"/>
      <c r="AQ52" s="375"/>
      <c r="AR52" s="360"/>
      <c r="AS52" s="361"/>
      <c r="AT52" s="362"/>
      <c r="AU52" s="369"/>
      <c r="BB52" s="370"/>
      <c r="BC52" s="370"/>
      <c r="BD52" s="371"/>
      <c r="BE52" s="372"/>
      <c r="BF52" s="372"/>
      <c r="BI52" s="166"/>
      <c r="BJ52" s="166"/>
      <c r="BK52" s="166"/>
      <c r="BL52" s="166"/>
      <c r="BM52" s="166"/>
      <c r="BN52" s="194"/>
      <c r="BO52" s="194"/>
      <c r="BP52" s="194"/>
      <c r="BQ52" s="194"/>
      <c r="BR52" s="194"/>
      <c r="BS52" s="194"/>
      <c r="BT52" s="194"/>
      <c r="BU52" s="194"/>
      <c r="BV52" s="194"/>
      <c r="BW52" s="166"/>
      <c r="BX52" s="166"/>
      <c r="BY52" s="194"/>
      <c r="BZ52" s="134"/>
      <c r="CA52" s="134"/>
      <c r="CB52" s="165"/>
      <c r="CC52" s="134"/>
      <c r="CH52" s="181"/>
      <c r="CI52" s="181"/>
      <c r="CJ52" s="181"/>
    </row>
    <row r="53" s="1" customFormat="true" ht="15" hidden="false" customHeight="true" outlineLevel="0" collapsed="false">
      <c r="A53" s="373"/>
      <c r="B53" s="382"/>
      <c r="C53" s="217" t="s">
        <v>309</v>
      </c>
      <c r="D53" s="146" t="n">
        <v>10</v>
      </c>
      <c r="E53" s="38"/>
      <c r="F53" s="244" t="s">
        <v>207</v>
      </c>
      <c r="G53" s="37" t="n">
        <v>10</v>
      </c>
      <c r="H53" s="384" t="n">
        <f aca="false">G53/G55</f>
        <v>0.238095238095238</v>
      </c>
      <c r="I53" s="303"/>
      <c r="J53" s="231" t="s">
        <v>171</v>
      </c>
      <c r="K53" s="146" t="n">
        <v>2</v>
      </c>
      <c r="L53" s="360"/>
      <c r="M53" s="361"/>
      <c r="N53" s="365"/>
      <c r="O53" s="138" t="s">
        <v>51</v>
      </c>
      <c r="P53" s="112" t="n">
        <v>11</v>
      </c>
      <c r="Q53" s="113" t="n">
        <f aca="false">P53/P59</f>
        <v>0.261904761904762</v>
      </c>
      <c r="R53" s="37" t="n">
        <v>6</v>
      </c>
      <c r="S53" s="37" t="n">
        <v>1</v>
      </c>
      <c r="T53" s="37" t="n">
        <v>2</v>
      </c>
      <c r="U53" s="37" t="n">
        <v>4</v>
      </c>
      <c r="V53" s="112" t="n">
        <v>11</v>
      </c>
      <c r="W53" s="363"/>
      <c r="X53" s="405"/>
      <c r="Y53" s="41"/>
      <c r="Z53" s="41"/>
      <c r="AA53" s="41"/>
      <c r="AB53" s="259"/>
      <c r="AC53" s="364"/>
      <c r="AD53" s="376"/>
      <c r="AE53" s="366"/>
      <c r="AF53" s="37"/>
      <c r="AG53" s="231" t="s">
        <v>480</v>
      </c>
      <c r="AH53" s="386" t="n">
        <v>9.84</v>
      </c>
      <c r="AI53" s="289" t="n">
        <v>9.84</v>
      </c>
      <c r="AJ53" s="242"/>
      <c r="AK53" s="242"/>
      <c r="AL53" s="242"/>
      <c r="AM53" s="242"/>
      <c r="AN53" s="402"/>
      <c r="AO53" s="368"/>
      <c r="AP53" s="374"/>
      <c r="AQ53" s="375"/>
      <c r="AR53" s="360"/>
      <c r="AS53" s="361"/>
      <c r="AT53" s="365"/>
      <c r="AU53" s="369"/>
      <c r="BB53" s="370"/>
      <c r="BC53" s="370"/>
      <c r="BD53" s="371"/>
      <c r="BE53" s="372"/>
      <c r="BF53" s="372"/>
      <c r="BI53" s="166"/>
      <c r="BJ53" s="166"/>
      <c r="BK53" s="166"/>
      <c r="BL53" s="166"/>
      <c r="BM53" s="166"/>
      <c r="BN53" s="194"/>
      <c r="BO53" s="194"/>
      <c r="BP53" s="194"/>
      <c r="BQ53" s="194"/>
      <c r="BR53" s="194"/>
      <c r="BS53" s="194"/>
      <c r="BT53" s="194"/>
      <c r="BU53" s="194"/>
      <c r="BV53" s="194"/>
      <c r="BW53" s="166"/>
      <c r="BX53" s="166"/>
      <c r="BY53" s="194"/>
      <c r="BZ53" s="134"/>
      <c r="CA53" s="134"/>
      <c r="CB53" s="165"/>
      <c r="CC53" s="99"/>
      <c r="CH53" s="181"/>
      <c r="CI53" s="181"/>
      <c r="CJ53" s="181"/>
    </row>
    <row r="54" s="1" customFormat="true" ht="15" hidden="false" customHeight="true" outlineLevel="0" collapsed="false">
      <c r="A54" s="373"/>
      <c r="B54" s="382"/>
      <c r="C54" s="217" t="s">
        <v>310</v>
      </c>
      <c r="D54" s="146" t="n">
        <v>11</v>
      </c>
      <c r="E54" s="38"/>
      <c r="F54" s="252" t="s">
        <v>194</v>
      </c>
      <c r="G54" s="37" t="n">
        <v>9</v>
      </c>
      <c r="H54" s="384" t="n">
        <f aca="false">G54/G55</f>
        <v>0.214285714285714</v>
      </c>
      <c r="I54" s="303"/>
      <c r="J54" s="231" t="s">
        <v>477</v>
      </c>
      <c r="K54" s="146" t="n">
        <v>1</v>
      </c>
      <c r="L54" s="360"/>
      <c r="M54" s="361"/>
      <c r="N54" s="362"/>
      <c r="O54" s="180" t="s">
        <v>307</v>
      </c>
      <c r="P54" s="112"/>
      <c r="Q54" s="113"/>
      <c r="R54" s="113" t="n">
        <f aca="false">R53/P53</f>
        <v>0.545454545454545</v>
      </c>
      <c r="S54" s="113" t="n">
        <f aca="false">S53/P53</f>
        <v>0.0909090909090909</v>
      </c>
      <c r="T54" s="113" t="n">
        <f aca="false">T53/P53</f>
        <v>0.181818181818182</v>
      </c>
      <c r="U54" s="113" t="n">
        <f aca="false">U53/P53</f>
        <v>0.363636363636364</v>
      </c>
      <c r="V54" s="112"/>
      <c r="W54" s="363"/>
      <c r="X54" s="405"/>
      <c r="Y54" s="41"/>
      <c r="Z54" s="41"/>
      <c r="AA54" s="41"/>
      <c r="AB54" s="259"/>
      <c r="AC54" s="364"/>
      <c r="AD54" s="362"/>
      <c r="AE54" s="366"/>
      <c r="AF54" s="37"/>
      <c r="AG54" s="231" t="s">
        <v>171</v>
      </c>
      <c r="AH54" s="386" t="n">
        <v>9.56</v>
      </c>
      <c r="AI54" s="387" t="n">
        <v>9.56</v>
      </c>
      <c r="AJ54" s="469"/>
      <c r="AK54" s="469"/>
      <c r="AL54" s="242"/>
      <c r="AM54" s="242"/>
      <c r="AN54" s="402"/>
      <c r="AO54" s="377"/>
      <c r="AP54" s="378"/>
      <c r="AQ54" s="375"/>
      <c r="AR54" s="360"/>
      <c r="AS54" s="361"/>
      <c r="AT54" s="362"/>
      <c r="AU54" s="227" t="s">
        <v>299</v>
      </c>
      <c r="AV54" s="228" t="s">
        <v>300</v>
      </c>
      <c r="AW54" s="228" t="s">
        <v>301</v>
      </c>
      <c r="AX54" s="228" t="s">
        <v>302</v>
      </c>
      <c r="AY54" s="229" t="s">
        <v>303</v>
      </c>
      <c r="BB54" s="370"/>
      <c r="BC54" s="370"/>
      <c r="BD54" s="371"/>
      <c r="BE54" s="372"/>
      <c r="BF54" s="372"/>
      <c r="BI54" s="166"/>
      <c r="BJ54" s="166"/>
      <c r="BK54" s="166"/>
      <c r="BL54" s="166"/>
      <c r="BM54" s="166"/>
      <c r="BN54" s="194"/>
      <c r="BO54" s="194"/>
      <c r="BP54" s="194"/>
      <c r="BQ54" s="194"/>
      <c r="BR54" s="194"/>
      <c r="BS54" s="194"/>
      <c r="BT54" s="194"/>
      <c r="BU54" s="194"/>
      <c r="BV54" s="194"/>
      <c r="BW54" s="166"/>
      <c r="BX54" s="166"/>
      <c r="BY54" s="194"/>
      <c r="BZ54" s="184"/>
      <c r="CA54" s="184"/>
      <c r="CB54" s="185"/>
      <c r="CC54" s="99"/>
      <c r="CH54" s="181"/>
      <c r="CI54" s="181"/>
      <c r="CJ54" s="181"/>
      <c r="CK54" s="134"/>
      <c r="CL54" s="134"/>
      <c r="CM54" s="165"/>
      <c r="CN54" s="166"/>
      <c r="CO54" s="167"/>
      <c r="CP54" s="167"/>
      <c r="CQ54" s="167"/>
      <c r="CR54" s="167"/>
    </row>
    <row r="55" s="1" customFormat="true" ht="15" hidden="false" customHeight="true" outlineLevel="0" collapsed="false">
      <c r="A55" s="373"/>
      <c r="B55" s="382"/>
      <c r="C55" s="261" t="s">
        <v>139</v>
      </c>
      <c r="D55" s="262" t="n">
        <f aca="false">D51+D52+D53+D54</f>
        <v>42</v>
      </c>
      <c r="E55" s="38"/>
      <c r="F55" s="470" t="s">
        <v>139</v>
      </c>
      <c r="G55" s="471" t="n">
        <f aca="false">G51+G52+G53+G54</f>
        <v>42</v>
      </c>
      <c r="H55" s="384"/>
      <c r="I55" s="303"/>
      <c r="J55" s="231" t="s">
        <v>180</v>
      </c>
      <c r="K55" s="146" t="n">
        <v>1</v>
      </c>
      <c r="L55" s="360"/>
      <c r="M55" s="361"/>
      <c r="N55" s="362"/>
      <c r="O55" s="138" t="s">
        <v>77</v>
      </c>
      <c r="P55" s="112" t="n">
        <v>14</v>
      </c>
      <c r="Q55" s="113" t="n">
        <f aca="false">P55/P59</f>
        <v>0.333333333333333</v>
      </c>
      <c r="R55" s="37" t="n">
        <v>4</v>
      </c>
      <c r="S55" s="37" t="n">
        <v>1</v>
      </c>
      <c r="T55" s="37" t="n">
        <v>1</v>
      </c>
      <c r="U55" s="37" t="n">
        <v>7</v>
      </c>
      <c r="V55" s="112" t="n">
        <v>14</v>
      </c>
      <c r="W55" s="363"/>
      <c r="X55" s="405"/>
      <c r="Y55" s="41"/>
      <c r="Z55" s="41"/>
      <c r="AA55" s="41"/>
      <c r="AB55" s="258"/>
      <c r="AC55" s="364"/>
      <c r="AD55" s="362"/>
      <c r="AE55" s="366"/>
      <c r="AF55" s="37"/>
      <c r="AG55" s="231" t="s">
        <v>477</v>
      </c>
      <c r="AH55" s="387" t="n">
        <v>0.17</v>
      </c>
      <c r="AI55" s="387" t="n">
        <v>0.17</v>
      </c>
      <c r="AJ55" s="469"/>
      <c r="AK55" s="469"/>
      <c r="AL55" s="242"/>
      <c r="AM55" s="242"/>
      <c r="AN55" s="402"/>
      <c r="AO55" s="368"/>
      <c r="AP55" s="374"/>
      <c r="AQ55" s="375"/>
      <c r="AR55" s="360"/>
      <c r="AS55" s="361"/>
      <c r="AT55" s="362"/>
      <c r="AU55" s="238" t="n">
        <v>4</v>
      </c>
      <c r="AV55" s="37"/>
      <c r="AW55" s="37"/>
      <c r="AX55" s="37" t="n">
        <v>3</v>
      </c>
      <c r="AY55" s="240" t="s">
        <v>51</v>
      </c>
      <c r="BB55" s="370"/>
      <c r="BC55" s="370"/>
      <c r="BD55" s="371"/>
      <c r="BE55" s="372"/>
      <c r="BF55" s="372"/>
      <c r="BI55" s="166"/>
      <c r="BJ55" s="166"/>
      <c r="BK55" s="166"/>
      <c r="BL55" s="166"/>
      <c r="BM55" s="166"/>
      <c r="BN55" s="194"/>
      <c r="BO55" s="194"/>
      <c r="BP55" s="194"/>
      <c r="BQ55" s="194"/>
      <c r="BR55" s="194"/>
      <c r="BS55" s="194"/>
      <c r="BT55" s="194"/>
      <c r="BU55" s="194"/>
      <c r="BV55" s="194"/>
      <c r="BW55" s="166"/>
      <c r="BX55" s="166"/>
      <c r="BY55" s="194"/>
      <c r="BZ55" s="140"/>
      <c r="CA55" s="141"/>
      <c r="CB55" s="142"/>
      <c r="CC55" s="143"/>
      <c r="CD55" s="143"/>
      <c r="CE55" s="143"/>
      <c r="CF55" s="143"/>
      <c r="CG55" s="196"/>
      <c r="CH55" s="181"/>
      <c r="CI55" s="181"/>
      <c r="CJ55" s="181"/>
      <c r="CK55" s="134"/>
      <c r="CL55" s="134"/>
      <c r="CM55" s="134"/>
      <c r="CN55" s="134"/>
      <c r="CO55" s="167"/>
      <c r="CP55" s="167"/>
      <c r="CQ55" s="167"/>
      <c r="CR55" s="167"/>
    </row>
    <row r="56" s="1" customFormat="true" ht="15" hidden="false" customHeight="true" outlineLevel="0" collapsed="false">
      <c r="A56" s="373"/>
      <c r="B56" s="382"/>
      <c r="C56" s="2"/>
      <c r="E56" s="38"/>
      <c r="F56" s="180" t="s">
        <v>189</v>
      </c>
      <c r="G56" s="37" t="n">
        <v>9</v>
      </c>
      <c r="H56" s="384" t="n">
        <f aca="false">G56/G59</f>
        <v>0.214285714285714</v>
      </c>
      <c r="I56" s="303"/>
      <c r="J56" s="231" t="s">
        <v>55</v>
      </c>
      <c r="K56" s="146" t="n">
        <v>1</v>
      </c>
      <c r="L56" s="360"/>
      <c r="M56" s="361"/>
      <c r="N56" s="362"/>
      <c r="O56" s="180" t="s">
        <v>307</v>
      </c>
      <c r="P56" s="112"/>
      <c r="Q56" s="113"/>
      <c r="R56" s="113" t="n">
        <f aca="false">R55/P55</f>
        <v>0.285714285714286</v>
      </c>
      <c r="S56" s="113" t="n">
        <f aca="false">S55/P55</f>
        <v>0.0714285714285714</v>
      </c>
      <c r="T56" s="113" t="n">
        <f aca="false">T55/P55</f>
        <v>0.0714285714285714</v>
      </c>
      <c r="U56" s="113" t="n">
        <f aca="false">U55/P55</f>
        <v>0.5</v>
      </c>
      <c r="V56" s="112"/>
      <c r="W56" s="363"/>
      <c r="X56" s="41"/>
      <c r="Y56" s="41"/>
      <c r="Z56" s="41"/>
      <c r="AA56" s="41"/>
      <c r="AB56" s="388"/>
      <c r="AC56" s="364"/>
      <c r="AD56" s="362"/>
      <c r="AE56" s="366"/>
      <c r="AF56" s="37"/>
      <c r="AG56" s="231" t="s">
        <v>180</v>
      </c>
      <c r="AH56" s="387" t="n">
        <v>0</v>
      </c>
      <c r="AI56" s="387" t="n">
        <v>0</v>
      </c>
      <c r="AJ56" s="469"/>
      <c r="AK56" s="469"/>
      <c r="AL56" s="242"/>
      <c r="AM56" s="242"/>
      <c r="AN56" s="402"/>
      <c r="AO56" s="368"/>
      <c r="AP56" s="374"/>
      <c r="AQ56" s="375"/>
      <c r="AR56" s="360"/>
      <c r="AS56" s="361"/>
      <c r="AT56" s="362"/>
      <c r="AU56" s="238"/>
      <c r="AV56" s="37"/>
      <c r="AW56" s="37" t="n">
        <v>1</v>
      </c>
      <c r="AX56" s="37"/>
      <c r="AY56" s="240" t="s">
        <v>77</v>
      </c>
      <c r="BB56" s="370"/>
      <c r="BC56" s="370"/>
      <c r="BD56" s="371"/>
      <c r="BE56" s="372"/>
      <c r="BF56" s="372"/>
      <c r="BI56" s="166"/>
      <c r="BJ56" s="166"/>
      <c r="BK56" s="166"/>
      <c r="BL56" s="166"/>
      <c r="BM56" s="166"/>
      <c r="BN56" s="194"/>
      <c r="BO56" s="194"/>
      <c r="BP56" s="194"/>
      <c r="BQ56" s="194"/>
      <c r="BR56" s="194"/>
      <c r="BS56" s="194"/>
      <c r="BT56" s="194"/>
      <c r="BU56" s="194"/>
      <c r="BV56" s="194"/>
      <c r="BW56" s="166"/>
      <c r="BX56" s="166"/>
      <c r="BY56" s="194"/>
      <c r="BZ56" s="140"/>
      <c r="CA56" s="141"/>
      <c r="CB56" s="142"/>
      <c r="CC56" s="143"/>
      <c r="CD56" s="143"/>
      <c r="CE56" s="143"/>
      <c r="CF56" s="143"/>
      <c r="CG56" s="196"/>
      <c r="CH56" s="181"/>
      <c r="CI56" s="181"/>
      <c r="CJ56" s="181"/>
      <c r="CK56" s="134"/>
      <c r="CL56" s="134"/>
      <c r="CM56" s="134"/>
      <c r="CN56" s="134"/>
      <c r="CO56" s="167"/>
      <c r="CP56" s="167"/>
      <c r="CQ56" s="167"/>
      <c r="CR56" s="167"/>
    </row>
    <row r="57" s="1" customFormat="true" ht="15" hidden="false" customHeight="true" outlineLevel="0" collapsed="false">
      <c r="A57" s="373"/>
      <c r="B57" s="382"/>
      <c r="C57" s="272" t="s">
        <v>319</v>
      </c>
      <c r="D57" s="221" t="n">
        <v>21</v>
      </c>
      <c r="E57" s="38"/>
      <c r="F57" s="180" t="s">
        <v>193</v>
      </c>
      <c r="G57" s="37" t="n">
        <v>28</v>
      </c>
      <c r="H57" s="384" t="n">
        <f aca="false">G57/G59</f>
        <v>0.666666666666667</v>
      </c>
      <c r="I57" s="303"/>
      <c r="J57" s="231" t="s">
        <v>365</v>
      </c>
      <c r="K57" s="146" t="n">
        <v>1</v>
      </c>
      <c r="L57" s="360"/>
      <c r="M57" s="361"/>
      <c r="N57" s="362"/>
      <c r="O57" s="138" t="s">
        <v>47</v>
      </c>
      <c r="P57" s="112" t="n">
        <v>17</v>
      </c>
      <c r="Q57" s="113" t="n">
        <f aca="false">P57/P59</f>
        <v>0.404761904761905</v>
      </c>
      <c r="R57" s="37" t="n">
        <v>5</v>
      </c>
      <c r="S57" s="37" t="n">
        <v>1</v>
      </c>
      <c r="T57" s="37" t="n">
        <v>2</v>
      </c>
      <c r="U57" s="37" t="n">
        <v>9</v>
      </c>
      <c r="V57" s="112" t="n">
        <v>17</v>
      </c>
      <c r="W57" s="363"/>
      <c r="X57" s="41"/>
      <c r="Y57" s="41"/>
      <c r="Z57" s="41"/>
      <c r="AA57" s="41"/>
      <c r="AB57" s="388"/>
      <c r="AC57" s="364"/>
      <c r="AD57" s="362"/>
      <c r="AE57" s="366"/>
      <c r="AF57" s="37"/>
      <c r="AG57" s="231" t="s">
        <v>55</v>
      </c>
      <c r="AH57" s="386" t="n">
        <v>24.25</v>
      </c>
      <c r="AI57" s="387" t="n">
        <v>24.25</v>
      </c>
      <c r="AJ57" s="469"/>
      <c r="AK57" s="469"/>
      <c r="AL57" s="242"/>
      <c r="AM57" s="242"/>
      <c r="AN57" s="402"/>
      <c r="AO57" s="377"/>
      <c r="AP57" s="378"/>
      <c r="AQ57" s="375"/>
      <c r="AR57" s="360"/>
      <c r="AS57" s="361"/>
      <c r="AT57" s="362"/>
      <c r="AU57" s="238"/>
      <c r="AV57" s="119"/>
      <c r="AW57" s="119"/>
      <c r="AX57" s="119"/>
      <c r="AY57" s="254" t="s">
        <v>47</v>
      </c>
      <c r="BB57" s="370"/>
      <c r="BC57" s="370"/>
      <c r="BD57" s="371"/>
      <c r="BE57" s="372"/>
      <c r="BF57" s="372"/>
      <c r="BI57" s="194"/>
      <c r="BJ57" s="194"/>
      <c r="BK57" s="166"/>
      <c r="BL57" s="166"/>
      <c r="BM57" s="166"/>
      <c r="BN57" s="194"/>
      <c r="BO57" s="194"/>
      <c r="BP57" s="194"/>
      <c r="BQ57" s="194"/>
      <c r="BR57" s="194"/>
      <c r="BS57" s="194"/>
      <c r="BT57" s="194"/>
      <c r="BU57" s="194"/>
      <c r="BV57" s="194"/>
      <c r="BW57" s="166"/>
      <c r="BX57" s="166"/>
      <c r="BY57" s="194"/>
      <c r="BZ57" s="133"/>
      <c r="CA57" s="133"/>
      <c r="CB57" s="153"/>
      <c r="CC57" s="143"/>
      <c r="CD57" s="143"/>
      <c r="CE57" s="143"/>
      <c r="CF57" s="143"/>
      <c r="CG57" s="133"/>
      <c r="CH57" s="181"/>
      <c r="CI57" s="181"/>
      <c r="CJ57" s="181"/>
      <c r="CK57" s="134"/>
      <c r="CL57" s="134"/>
      <c r="CM57" s="134"/>
      <c r="CN57" s="134"/>
      <c r="CO57" s="167"/>
      <c r="CP57" s="167"/>
      <c r="CQ57" s="167"/>
      <c r="CR57" s="167"/>
    </row>
    <row r="58" s="1" customFormat="true" ht="15" hidden="false" customHeight="true" outlineLevel="0" collapsed="false">
      <c r="A58" s="373"/>
      <c r="B58" s="382"/>
      <c r="C58" s="217" t="s">
        <v>320</v>
      </c>
      <c r="D58" s="146" t="n">
        <v>21</v>
      </c>
      <c r="E58" s="38"/>
      <c r="F58" s="180" t="s">
        <v>199</v>
      </c>
      <c r="G58" s="37" t="n">
        <v>5</v>
      </c>
      <c r="H58" s="384" t="n">
        <f aca="false">G58/G60</f>
        <v>0.25</v>
      </c>
      <c r="I58" s="303"/>
      <c r="J58" s="231" t="s">
        <v>104</v>
      </c>
      <c r="K58" s="146" t="n">
        <v>1</v>
      </c>
      <c r="L58" s="360"/>
      <c r="M58" s="361"/>
      <c r="N58" s="365"/>
      <c r="O58" s="180" t="s">
        <v>307</v>
      </c>
      <c r="P58" s="112"/>
      <c r="Q58" s="113"/>
      <c r="R58" s="113" t="n">
        <f aca="false">R57/P57</f>
        <v>0.294117647058824</v>
      </c>
      <c r="S58" s="113" t="n">
        <f aca="false">S57/P57</f>
        <v>0.0588235294117647</v>
      </c>
      <c r="T58" s="113" t="n">
        <f aca="false">T57/P57</f>
        <v>0.117647058823529</v>
      </c>
      <c r="U58" s="113" t="n">
        <f aca="false">U57/P57</f>
        <v>0.529411764705882</v>
      </c>
      <c r="V58" s="112"/>
      <c r="W58" s="363"/>
      <c r="X58" s="258"/>
      <c r="Y58" s="258"/>
      <c r="Z58" s="258"/>
      <c r="AA58" s="258"/>
      <c r="AB58" s="259"/>
      <c r="AC58" s="362"/>
      <c r="AD58" s="362"/>
      <c r="AE58" s="366"/>
      <c r="AF58" s="37"/>
      <c r="AG58" s="231" t="s">
        <v>365</v>
      </c>
      <c r="AH58" s="387" t="n">
        <v>0.97</v>
      </c>
      <c r="AI58" s="387" t="n">
        <v>0.97</v>
      </c>
      <c r="AJ58" s="469"/>
      <c r="AK58" s="472"/>
      <c r="AL58" s="242"/>
      <c r="AM58" s="242"/>
      <c r="AN58" s="402"/>
      <c r="AO58" s="368"/>
      <c r="AP58" s="374"/>
      <c r="AQ58" s="375"/>
      <c r="AR58" s="360"/>
      <c r="AS58" s="361"/>
      <c r="AT58" s="365"/>
      <c r="AU58" s="41"/>
      <c r="AV58" s="41"/>
      <c r="AW58" s="41"/>
      <c r="AX58" s="41"/>
      <c r="AY58" s="388"/>
      <c r="AZ58" s="62"/>
      <c r="BB58" s="370"/>
      <c r="BC58" s="370"/>
      <c r="BD58" s="371"/>
      <c r="BE58" s="372"/>
      <c r="BF58" s="372"/>
      <c r="BI58" s="194"/>
      <c r="BJ58" s="194"/>
      <c r="BK58" s="194"/>
      <c r="BL58" s="166"/>
      <c r="BM58" s="166"/>
      <c r="BN58" s="194"/>
      <c r="BO58" s="194"/>
      <c r="BP58" s="194"/>
      <c r="BQ58" s="194"/>
      <c r="BR58" s="194"/>
      <c r="BS58" s="194"/>
      <c r="BT58" s="194"/>
      <c r="BU58" s="194"/>
      <c r="BV58" s="194"/>
      <c r="BW58" s="166"/>
      <c r="BX58" s="166"/>
      <c r="BY58" s="194"/>
      <c r="CH58" s="181"/>
      <c r="CI58" s="181"/>
      <c r="CJ58" s="181"/>
      <c r="CK58" s="165"/>
      <c r="CL58" s="165"/>
      <c r="CM58" s="165"/>
      <c r="CN58" s="165"/>
      <c r="CO58" s="167"/>
      <c r="CP58" s="167"/>
      <c r="CQ58" s="167"/>
      <c r="CR58" s="167"/>
    </row>
    <row r="59" s="1" customFormat="true" ht="15" hidden="false" customHeight="true" outlineLevel="0" collapsed="false">
      <c r="A59" s="373"/>
      <c r="C59" s="261" t="s">
        <v>139</v>
      </c>
      <c r="D59" s="262" t="n">
        <v>42</v>
      </c>
      <c r="E59" s="38"/>
      <c r="F59" s="470" t="s">
        <v>139</v>
      </c>
      <c r="G59" s="471" t="n">
        <f aca="false">G56+G57+G58</f>
        <v>42</v>
      </c>
      <c r="H59" s="384" t="n">
        <v>1</v>
      </c>
      <c r="I59" s="303"/>
      <c r="J59" s="231" t="s">
        <v>354</v>
      </c>
      <c r="K59" s="146" t="n">
        <v>1</v>
      </c>
      <c r="L59" s="360"/>
      <c r="M59" s="361"/>
      <c r="N59" s="365"/>
      <c r="O59" s="441" t="s">
        <v>455</v>
      </c>
      <c r="P59" s="442" t="n">
        <v>42</v>
      </c>
      <c r="Q59" s="443" t="n">
        <f aca="false">Q53+Q55+Q57</f>
        <v>1</v>
      </c>
      <c r="R59" s="152" t="n">
        <v>15</v>
      </c>
      <c r="S59" s="152" t="n">
        <v>3</v>
      </c>
      <c r="T59" s="152" t="n">
        <v>5</v>
      </c>
      <c r="U59" s="152" t="n">
        <v>20</v>
      </c>
      <c r="V59" s="442" t="n">
        <v>42</v>
      </c>
      <c r="W59" s="363"/>
      <c r="X59" s="405"/>
      <c r="Y59" s="258"/>
      <c r="Z59" s="258"/>
      <c r="AA59" s="258"/>
      <c r="AB59" s="259"/>
      <c r="AC59" s="362"/>
      <c r="AD59" s="362"/>
      <c r="AE59" s="366"/>
      <c r="AF59" s="37"/>
      <c r="AG59" s="231" t="s">
        <v>104</v>
      </c>
      <c r="AH59" s="386" t="n">
        <v>3</v>
      </c>
      <c r="AI59" s="387" t="n">
        <v>3</v>
      </c>
      <c r="AJ59" s="469"/>
      <c r="AK59" s="472"/>
      <c r="AL59" s="242"/>
      <c r="AM59" s="242"/>
      <c r="AN59" s="402"/>
      <c r="AO59" s="377"/>
      <c r="AP59" s="378"/>
      <c r="AQ59" s="375"/>
      <c r="AR59" s="360"/>
      <c r="AS59" s="361"/>
      <c r="AT59" s="376"/>
      <c r="AU59" s="41"/>
      <c r="AV59" s="41"/>
      <c r="AW59" s="41"/>
      <c r="AX59" s="41"/>
      <c r="AY59" s="388"/>
      <c r="BB59" s="370"/>
      <c r="BC59" s="370"/>
      <c r="BD59" s="371"/>
      <c r="BE59" s="372"/>
      <c r="BF59" s="372"/>
      <c r="BI59" s="194"/>
      <c r="BJ59" s="194"/>
      <c r="BK59" s="194"/>
      <c r="BL59" s="166"/>
      <c r="BM59" s="166"/>
      <c r="BN59" s="194"/>
      <c r="BO59" s="194"/>
      <c r="BP59" s="194"/>
      <c r="BQ59" s="194"/>
      <c r="BR59" s="194"/>
      <c r="BS59" s="194"/>
      <c r="BT59" s="194"/>
      <c r="BU59" s="194"/>
      <c r="BV59" s="194"/>
      <c r="BW59" s="166"/>
      <c r="BX59" s="166"/>
      <c r="CH59" s="166"/>
      <c r="CI59" s="181"/>
      <c r="CJ59" s="194"/>
      <c r="CK59" s="165"/>
      <c r="CL59" s="165"/>
      <c r="CM59" s="165"/>
      <c r="CN59" s="165"/>
      <c r="CO59" s="167"/>
      <c r="CP59" s="167"/>
      <c r="CQ59" s="167"/>
      <c r="CR59" s="167"/>
    </row>
    <row r="60" s="1" customFormat="true" ht="15" hidden="false" customHeight="true" outlineLevel="0" collapsed="false">
      <c r="A60" s="373"/>
      <c r="C60" s="298"/>
      <c r="D60" s="38"/>
      <c r="E60" s="38"/>
      <c r="F60" s="180" t="s">
        <v>206</v>
      </c>
      <c r="G60" s="37" t="n">
        <v>20</v>
      </c>
      <c r="H60" s="384" t="n">
        <f aca="false">G60/G64</f>
        <v>0.476190476190476</v>
      </c>
      <c r="I60" s="303"/>
      <c r="J60" s="231" t="s">
        <v>486</v>
      </c>
      <c r="K60" s="146" t="n">
        <v>1</v>
      </c>
      <c r="L60" s="360"/>
      <c r="M60" s="361"/>
      <c r="N60" s="362"/>
      <c r="O60" s="441"/>
      <c r="P60" s="442"/>
      <c r="Q60" s="443"/>
      <c r="R60" s="149" t="n">
        <f aca="false">R59/V59</f>
        <v>0.357142857142857</v>
      </c>
      <c r="S60" s="149" t="n">
        <f aca="false">S59/V59</f>
        <v>0.0714285714285714</v>
      </c>
      <c r="T60" s="149" t="n">
        <f aca="false">T59/V59</f>
        <v>0.119047619047619</v>
      </c>
      <c r="U60" s="149" t="n">
        <f aca="false">U59/V59</f>
        <v>0.476190476190476</v>
      </c>
      <c r="V60" s="442"/>
      <c r="W60" s="363"/>
      <c r="X60" s="405"/>
      <c r="Y60" s="41"/>
      <c r="Z60" s="41"/>
      <c r="AA60" s="41"/>
      <c r="AB60" s="259"/>
      <c r="AC60" s="364"/>
      <c r="AD60" s="362"/>
      <c r="AE60" s="366"/>
      <c r="AF60" s="37"/>
      <c r="AG60" s="231" t="s">
        <v>354</v>
      </c>
      <c r="AH60" s="386" t="n">
        <v>13.87</v>
      </c>
      <c r="AI60" s="387" t="n">
        <v>13.87</v>
      </c>
      <c r="AJ60" s="469"/>
      <c r="AK60" s="469"/>
      <c r="AL60" s="242"/>
      <c r="AM60" s="242"/>
      <c r="AN60" s="402"/>
      <c r="AO60" s="377"/>
      <c r="AP60" s="378"/>
      <c r="AQ60" s="375"/>
      <c r="AR60" s="360"/>
      <c r="AS60" s="361"/>
      <c r="AT60" s="362"/>
      <c r="AU60" s="227" t="s">
        <v>318</v>
      </c>
      <c r="AV60" s="228" t="s">
        <v>300</v>
      </c>
      <c r="AW60" s="228" t="s">
        <v>301</v>
      </c>
      <c r="AX60" s="228" t="s">
        <v>302</v>
      </c>
      <c r="AY60" s="229" t="s">
        <v>303</v>
      </c>
      <c r="BB60" s="370"/>
      <c r="BC60" s="370"/>
      <c r="BD60" s="371"/>
      <c r="BE60" s="372"/>
      <c r="BF60" s="372"/>
      <c r="BI60" s="194"/>
      <c r="BJ60" s="194"/>
      <c r="BK60" s="194"/>
      <c r="BL60" s="194"/>
      <c r="BM60" s="194"/>
      <c r="BN60" s="194"/>
      <c r="BO60" s="194"/>
      <c r="BP60" s="194"/>
      <c r="BQ60" s="194"/>
      <c r="BR60" s="194"/>
      <c r="BS60" s="194"/>
      <c r="BT60" s="194"/>
      <c r="BU60" s="194"/>
      <c r="BV60" s="194"/>
      <c r="BW60" s="194"/>
      <c r="BX60" s="194"/>
      <c r="BZ60" s="134"/>
      <c r="CA60" s="134"/>
      <c r="CB60" s="165"/>
      <c r="CC60" s="166"/>
      <c r="CD60" s="167"/>
      <c r="CH60" s="194"/>
      <c r="CI60" s="194"/>
      <c r="CJ60" s="194"/>
      <c r="CK60" s="166"/>
      <c r="CL60" s="166"/>
      <c r="CM60" s="166"/>
      <c r="CN60" s="166"/>
      <c r="CO60" s="178"/>
      <c r="CP60" s="167"/>
    </row>
    <row r="61" s="1" customFormat="true" ht="15" hidden="false" customHeight="true" outlineLevel="0" collapsed="false">
      <c r="A61" s="373"/>
      <c r="C61" s="298"/>
      <c r="D61" s="38"/>
      <c r="E61" s="38"/>
      <c r="F61" s="180" t="s">
        <v>210</v>
      </c>
      <c r="G61" s="37" t="n">
        <v>16</v>
      </c>
      <c r="H61" s="384" t="n">
        <f aca="false">G61/G64</f>
        <v>0.380952380952381</v>
      </c>
      <c r="I61" s="303"/>
      <c r="J61" s="231" t="s">
        <v>78</v>
      </c>
      <c r="K61" s="146" t="n">
        <v>1</v>
      </c>
      <c r="L61" s="360"/>
      <c r="M61" s="361"/>
      <c r="N61" s="365"/>
      <c r="O61" s="41"/>
      <c r="P61" s="41"/>
      <c r="Q61" s="41"/>
      <c r="R61" s="41"/>
      <c r="S61" s="41"/>
      <c r="T61" s="41"/>
      <c r="U61" s="41"/>
      <c r="V61" s="41"/>
      <c r="W61" s="363"/>
      <c r="X61" s="405"/>
      <c r="Y61" s="41"/>
      <c r="Z61" s="41"/>
      <c r="AA61" s="41"/>
      <c r="AB61" s="258"/>
      <c r="AC61" s="364"/>
      <c r="AD61" s="365"/>
      <c r="AE61" s="366"/>
      <c r="AF61" s="37"/>
      <c r="AG61" s="231" t="s">
        <v>78</v>
      </c>
      <c r="AH61" s="386" t="n">
        <v>6.98</v>
      </c>
      <c r="AI61" s="387" t="n">
        <v>6.98</v>
      </c>
      <c r="AJ61" s="469"/>
      <c r="AK61" s="469"/>
      <c r="AL61" s="242"/>
      <c r="AM61" s="242"/>
      <c r="AN61" s="402"/>
      <c r="AO61" s="377"/>
      <c r="AP61" s="378"/>
      <c r="AQ61" s="375"/>
      <c r="AR61" s="360"/>
      <c r="AS61" s="361"/>
      <c r="AT61" s="376"/>
      <c r="AU61" s="238" t="n">
        <v>3</v>
      </c>
      <c r="AV61" s="239"/>
      <c r="AW61" s="239" t="n">
        <v>2</v>
      </c>
      <c r="AX61" s="239"/>
      <c r="AY61" s="240" t="s">
        <v>51</v>
      </c>
      <c r="BB61" s="370"/>
      <c r="BC61" s="370"/>
      <c r="BD61" s="371"/>
      <c r="BE61" s="372"/>
      <c r="BF61" s="372"/>
      <c r="BI61" s="194"/>
      <c r="BJ61" s="194"/>
      <c r="BK61" s="194"/>
      <c r="BL61" s="194"/>
      <c r="BM61" s="194"/>
      <c r="BN61" s="194"/>
      <c r="BO61" s="194"/>
      <c r="BP61" s="194"/>
      <c r="BQ61" s="194"/>
      <c r="BR61" s="194"/>
      <c r="BS61" s="194"/>
      <c r="BT61" s="194"/>
      <c r="BU61" s="194"/>
      <c r="BV61" s="194"/>
      <c r="BW61" s="194"/>
      <c r="BX61" s="194"/>
      <c r="BZ61" s="134"/>
      <c r="CA61" s="134"/>
      <c r="CB61" s="134"/>
      <c r="CC61" s="134"/>
      <c r="CD61" s="167"/>
      <c r="CH61" s="194"/>
      <c r="CI61" s="194"/>
      <c r="CJ61" s="194"/>
      <c r="CK61" s="134"/>
      <c r="CL61" s="134"/>
      <c r="CM61" s="165"/>
      <c r="CN61" s="166"/>
      <c r="CO61" s="167"/>
      <c r="CP61" s="167"/>
    </row>
    <row r="62" s="1" customFormat="true" ht="15" hidden="false" customHeight="true" outlineLevel="0" collapsed="false">
      <c r="A62" s="373"/>
      <c r="C62" s="298"/>
      <c r="D62" s="38"/>
      <c r="E62" s="38"/>
      <c r="F62" s="180" t="s">
        <v>214</v>
      </c>
      <c r="G62" s="37" t="n">
        <v>5</v>
      </c>
      <c r="H62" s="384" t="n">
        <f aca="false">G62/G64</f>
        <v>0.119047619047619</v>
      </c>
      <c r="I62" s="303"/>
      <c r="J62" s="231" t="s">
        <v>128</v>
      </c>
      <c r="K62" s="146" t="n">
        <v>2</v>
      </c>
      <c r="L62" s="360"/>
      <c r="M62" s="361"/>
      <c r="N62" s="365"/>
      <c r="O62" s="41"/>
      <c r="P62" s="41"/>
      <c r="Q62" s="41"/>
      <c r="R62" s="41"/>
      <c r="S62" s="41"/>
      <c r="T62" s="41"/>
      <c r="U62" s="41"/>
      <c r="V62" s="41"/>
      <c r="W62" s="363"/>
      <c r="X62" s="360"/>
      <c r="Y62" s="364"/>
      <c r="Z62" s="362"/>
      <c r="AA62" s="366"/>
      <c r="AB62" s="360"/>
      <c r="AC62" s="362"/>
      <c r="AD62" s="362"/>
      <c r="AE62" s="366"/>
      <c r="AF62" s="37"/>
      <c r="AG62" s="231" t="s">
        <v>128</v>
      </c>
      <c r="AH62" s="385" t="n">
        <f aca="false">(AI62+AJ62)/2</f>
        <v>2.445</v>
      </c>
      <c r="AI62" s="387" t="n">
        <v>3.01</v>
      </c>
      <c r="AJ62" s="469" t="s">
        <v>570</v>
      </c>
      <c r="AK62" s="469"/>
      <c r="AL62" s="242"/>
      <c r="AM62" s="242"/>
      <c r="AN62" s="402"/>
      <c r="AO62" s="368"/>
      <c r="AP62" s="374"/>
      <c r="AQ62" s="375"/>
      <c r="AR62" s="360"/>
      <c r="AS62" s="361"/>
      <c r="AT62" s="362"/>
      <c r="AU62" s="238"/>
      <c r="AV62" s="37"/>
      <c r="AW62" s="37"/>
      <c r="AX62" s="37" t="n">
        <v>1</v>
      </c>
      <c r="AY62" s="240" t="s">
        <v>77</v>
      </c>
      <c r="BB62" s="370"/>
      <c r="BC62" s="370"/>
      <c r="BD62" s="371"/>
      <c r="BE62" s="372"/>
      <c r="BF62" s="372"/>
      <c r="BI62" s="194"/>
      <c r="BJ62" s="194"/>
      <c r="BK62" s="194"/>
      <c r="BL62" s="194"/>
      <c r="BM62" s="194"/>
      <c r="BN62" s="194"/>
      <c r="BO62" s="194"/>
      <c r="BP62" s="194"/>
      <c r="BQ62" s="194"/>
      <c r="BR62" s="194"/>
      <c r="BS62" s="194"/>
      <c r="BT62" s="194"/>
      <c r="BU62" s="194"/>
      <c r="BV62" s="194"/>
      <c r="BW62" s="194"/>
      <c r="BX62" s="194"/>
      <c r="BZ62" s="134"/>
      <c r="CA62" s="134"/>
      <c r="CB62" s="134"/>
      <c r="CC62" s="134"/>
      <c r="CD62" s="167"/>
      <c r="CH62" s="194"/>
      <c r="CI62" s="194"/>
      <c r="CJ62" s="194"/>
      <c r="CK62" s="134"/>
      <c r="CL62" s="134"/>
      <c r="CM62" s="165"/>
      <c r="CN62" s="181"/>
      <c r="CO62" s="167"/>
      <c r="CP62" s="167"/>
    </row>
    <row r="63" s="1" customFormat="true" ht="15" hidden="false" customHeight="true" outlineLevel="0" collapsed="false">
      <c r="A63" s="373"/>
      <c r="C63" s="298"/>
      <c r="D63" s="38"/>
      <c r="E63" s="38"/>
      <c r="F63" s="180" t="s">
        <v>218</v>
      </c>
      <c r="G63" s="37" t="n">
        <v>1</v>
      </c>
      <c r="H63" s="384" t="n">
        <f aca="false">G63/G64</f>
        <v>0.0238095238095238</v>
      </c>
      <c r="I63" s="303"/>
      <c r="J63" s="231" t="s">
        <v>510</v>
      </c>
      <c r="K63" s="146" t="n">
        <v>1</v>
      </c>
      <c r="L63" s="360"/>
      <c r="M63" s="361"/>
      <c r="N63" s="365"/>
      <c r="O63" s="41"/>
      <c r="P63" s="41"/>
      <c r="Q63" s="41"/>
      <c r="S63" s="41"/>
      <c r="T63" s="41"/>
      <c r="U63" s="41"/>
      <c r="V63" s="41"/>
      <c r="W63" s="41"/>
      <c r="X63" s="360"/>
      <c r="Y63" s="364"/>
      <c r="Z63" s="362"/>
      <c r="AA63" s="366"/>
      <c r="AB63" s="360"/>
      <c r="AC63" s="362"/>
      <c r="AD63" s="362"/>
      <c r="AE63" s="366"/>
      <c r="AF63" s="37"/>
      <c r="AG63" s="231" t="s">
        <v>486</v>
      </c>
      <c r="AH63" s="386" t="n">
        <v>75.72</v>
      </c>
      <c r="AI63" s="387" t="n">
        <v>75.72</v>
      </c>
      <c r="AJ63" s="469"/>
      <c r="AK63" s="469"/>
      <c r="AL63" s="242"/>
      <c r="AM63" s="242"/>
      <c r="AN63" s="402"/>
      <c r="AO63" s="377"/>
      <c r="AP63" s="378"/>
      <c r="AQ63" s="375"/>
      <c r="AR63" s="360"/>
      <c r="AS63" s="361"/>
      <c r="AT63" s="362"/>
      <c r="AU63" s="238"/>
      <c r="AV63" s="119"/>
      <c r="AW63" s="119"/>
      <c r="AX63" s="119"/>
      <c r="AY63" s="254" t="s">
        <v>47</v>
      </c>
      <c r="BB63" s="370"/>
      <c r="BC63" s="370"/>
      <c r="BD63" s="371"/>
      <c r="BE63" s="372"/>
      <c r="BF63" s="372"/>
      <c r="BI63" s="194"/>
      <c r="BJ63" s="194"/>
      <c r="BK63" s="194"/>
      <c r="BL63" s="194"/>
      <c r="BM63" s="194"/>
      <c r="BN63" s="194"/>
      <c r="BO63" s="194"/>
      <c r="BP63" s="194"/>
      <c r="BQ63" s="194"/>
      <c r="BR63" s="194"/>
      <c r="BS63" s="194"/>
      <c r="BT63" s="194"/>
      <c r="BU63" s="194"/>
      <c r="BV63" s="194"/>
      <c r="BW63" s="194"/>
      <c r="BX63" s="194"/>
      <c r="BZ63" s="134"/>
      <c r="CA63" s="134"/>
      <c r="CB63" s="134"/>
      <c r="CC63" s="134"/>
      <c r="CD63" s="167"/>
      <c r="CH63" s="194"/>
      <c r="CI63" s="194"/>
      <c r="CJ63" s="194"/>
      <c r="CK63" s="134"/>
      <c r="CL63" s="134"/>
      <c r="CM63" s="165"/>
      <c r="CN63" s="181"/>
      <c r="CO63" s="167"/>
      <c r="CP63" s="167"/>
    </row>
    <row r="64" s="1" customFormat="true" ht="15" hidden="false" customHeight="true" outlineLevel="0" collapsed="false">
      <c r="A64" s="373"/>
      <c r="C64" s="298"/>
      <c r="D64" s="38"/>
      <c r="E64" s="38"/>
      <c r="F64" s="473" t="s">
        <v>139</v>
      </c>
      <c r="G64" s="442" t="n">
        <f aca="false">G60+G61+G62+G63</f>
        <v>42</v>
      </c>
      <c r="H64" s="390" t="n">
        <v>1</v>
      </c>
      <c r="I64" s="303"/>
      <c r="J64" s="231" t="s">
        <v>87</v>
      </c>
      <c r="K64" s="146" t="n">
        <v>1</v>
      </c>
      <c r="L64" s="360"/>
      <c r="M64" s="361"/>
      <c r="N64" s="365"/>
      <c r="O64" s="41"/>
      <c r="P64" s="41"/>
      <c r="Q64" s="41"/>
      <c r="R64" s="41"/>
      <c r="S64" s="41"/>
      <c r="T64" s="41"/>
      <c r="U64" s="41"/>
      <c r="V64" s="41"/>
      <c r="W64" s="41"/>
      <c r="X64" s="360"/>
      <c r="Y64" s="362"/>
      <c r="Z64" s="362"/>
      <c r="AA64" s="366"/>
      <c r="AB64" s="360"/>
      <c r="AC64" s="362"/>
      <c r="AD64" s="362"/>
      <c r="AE64" s="366"/>
      <c r="AF64" s="37"/>
      <c r="AG64" s="231" t="s">
        <v>510</v>
      </c>
      <c r="AH64" s="387" t="n">
        <v>0.01</v>
      </c>
      <c r="AI64" s="387" t="n">
        <v>0.01</v>
      </c>
      <c r="AJ64" s="469"/>
      <c r="AK64" s="469"/>
      <c r="AL64" s="242"/>
      <c r="AM64" s="242"/>
      <c r="AN64" s="402"/>
      <c r="AO64" s="368"/>
      <c r="AP64" s="374"/>
      <c r="AQ64" s="375"/>
      <c r="AR64" s="360"/>
      <c r="AS64" s="361"/>
      <c r="AT64" s="365"/>
      <c r="AU64" s="369"/>
      <c r="BB64" s="370"/>
      <c r="BC64" s="370"/>
      <c r="BD64" s="371"/>
      <c r="BE64" s="372"/>
      <c r="BF64" s="372"/>
      <c r="BI64" s="194"/>
      <c r="BJ64" s="194"/>
      <c r="BK64" s="194"/>
      <c r="BL64" s="194"/>
      <c r="BM64" s="194"/>
      <c r="BV64" s="194"/>
      <c r="BW64" s="194"/>
      <c r="BX64" s="194"/>
      <c r="BZ64" s="165"/>
      <c r="CA64" s="165"/>
      <c r="CB64" s="165"/>
      <c r="CC64" s="165"/>
      <c r="CD64" s="167"/>
      <c r="CH64" s="194"/>
      <c r="CI64" s="194"/>
      <c r="CJ64" s="194"/>
      <c r="CK64" s="184"/>
      <c r="CL64" s="184"/>
      <c r="CM64" s="185"/>
      <c r="CN64" s="134"/>
      <c r="CO64" s="167"/>
      <c r="CP64" s="167"/>
    </row>
    <row r="65" s="1" customFormat="true" ht="15" hidden="false" customHeight="true" outlineLevel="0" collapsed="false">
      <c r="A65" s="373"/>
      <c r="C65" s="298"/>
      <c r="D65" s="38"/>
      <c r="E65" s="38"/>
      <c r="F65" s="300"/>
      <c r="G65" s="300"/>
      <c r="H65" s="275"/>
      <c r="I65" s="303"/>
      <c r="J65" s="231" t="s">
        <v>468</v>
      </c>
      <c r="K65" s="146" t="n">
        <v>2</v>
      </c>
      <c r="L65" s="360"/>
      <c r="M65" s="361"/>
      <c r="N65" s="376"/>
      <c r="O65" s="234" t="s">
        <v>306</v>
      </c>
      <c r="P65" s="234"/>
      <c r="Q65" s="109" t="s">
        <v>307</v>
      </c>
      <c r="R65" s="236" t="s">
        <v>308</v>
      </c>
      <c r="S65" s="391" t="s">
        <v>307</v>
      </c>
      <c r="T65" s="474" t="s">
        <v>139</v>
      </c>
      <c r="U65" s="38"/>
      <c r="V65" s="41"/>
      <c r="W65" s="41"/>
      <c r="X65" s="360"/>
      <c r="Y65" s="362"/>
      <c r="Z65" s="362"/>
      <c r="AA65" s="366"/>
      <c r="AB65" s="360"/>
      <c r="AC65" s="362"/>
      <c r="AD65" s="362"/>
      <c r="AE65" s="366"/>
      <c r="AF65" s="37"/>
      <c r="AG65" s="231" t="s">
        <v>87</v>
      </c>
      <c r="AH65" s="386" t="n">
        <v>8</v>
      </c>
      <c r="AI65" s="289" t="n">
        <v>8</v>
      </c>
      <c r="AJ65" s="242"/>
      <c r="AK65" s="242"/>
      <c r="AL65" s="242"/>
      <c r="AM65" s="242"/>
      <c r="AN65" s="402"/>
      <c r="AO65" s="368"/>
      <c r="AP65" s="374"/>
      <c r="AQ65" s="375"/>
      <c r="AR65" s="360"/>
      <c r="AS65" s="361"/>
      <c r="AT65" s="376"/>
      <c r="AU65" s="369"/>
      <c r="BA65" s="370"/>
      <c r="BB65" s="370"/>
      <c r="BC65" s="370"/>
      <c r="BD65" s="371"/>
      <c r="BE65" s="372"/>
      <c r="BF65" s="372"/>
      <c r="BI65" s="194"/>
      <c r="BJ65" s="194"/>
      <c r="BK65" s="194"/>
      <c r="BL65" s="194"/>
      <c r="BM65" s="194"/>
      <c r="BW65" s="194"/>
      <c r="BX65" s="194"/>
      <c r="BZ65" s="166"/>
      <c r="CA65" s="166"/>
      <c r="CB65" s="166"/>
      <c r="CC65" s="166"/>
      <c r="CD65" s="178"/>
      <c r="CH65" s="194"/>
      <c r="CI65" s="194"/>
      <c r="CJ65" s="194"/>
      <c r="CK65" s="134"/>
      <c r="CL65" s="134"/>
      <c r="CM65" s="165"/>
      <c r="CN65" s="134"/>
      <c r="CO65" s="167"/>
      <c r="CP65" s="167"/>
    </row>
    <row r="66" s="1" customFormat="true" ht="15" hidden="false" customHeight="true" outlineLevel="0" collapsed="false">
      <c r="A66" s="373"/>
      <c r="C66" s="298"/>
      <c r="D66" s="38"/>
      <c r="E66" s="38"/>
      <c r="F66" s="41"/>
      <c r="G66" s="41"/>
      <c r="H66" s="41"/>
      <c r="I66" s="303"/>
      <c r="J66" s="287" t="s">
        <v>139</v>
      </c>
      <c r="K66" s="288" t="n">
        <f aca="false">K51+K52+K57+K53+K64+K54+K55+K56+K58+K59+K60+K62+K61+K63+K65</f>
        <v>20</v>
      </c>
      <c r="L66" s="360"/>
      <c r="M66" s="361"/>
      <c r="N66" s="376"/>
      <c r="O66" s="234"/>
      <c r="P66" s="234"/>
      <c r="Q66" s="109"/>
      <c r="R66" s="236"/>
      <c r="S66" s="391"/>
      <c r="T66" s="474"/>
      <c r="U66" s="38"/>
      <c r="V66" s="41"/>
      <c r="W66" s="41"/>
      <c r="X66" s="360"/>
      <c r="Y66" s="364"/>
      <c r="Z66" s="376"/>
      <c r="AA66" s="366"/>
      <c r="AB66" s="360"/>
      <c r="AC66" s="362"/>
      <c r="AD66" s="362"/>
      <c r="AE66" s="366"/>
      <c r="AF66" s="37"/>
      <c r="AG66" s="231" t="s">
        <v>468</v>
      </c>
      <c r="AH66" s="385" t="n">
        <f aca="false">(AI66+AJ66)/2</f>
        <v>2.48</v>
      </c>
      <c r="AI66" s="289" t="n">
        <v>2.97</v>
      </c>
      <c r="AJ66" s="242" t="s">
        <v>571</v>
      </c>
      <c r="AK66" s="242"/>
      <c r="AL66" s="242"/>
      <c r="AM66" s="242"/>
      <c r="AN66" s="402"/>
      <c r="AO66" s="368"/>
      <c r="AP66" s="374"/>
      <c r="AQ66" s="375"/>
      <c r="AR66" s="360"/>
      <c r="AS66" s="361"/>
      <c r="AT66" s="376"/>
      <c r="AU66" s="369"/>
      <c r="BA66" s="370"/>
      <c r="BB66" s="370"/>
      <c r="BC66" s="370"/>
      <c r="BD66" s="371"/>
      <c r="BE66" s="372"/>
      <c r="BF66" s="372"/>
      <c r="BI66" s="194"/>
      <c r="BJ66" s="194"/>
      <c r="BK66" s="194"/>
      <c r="BL66" s="194"/>
      <c r="BM66" s="194"/>
      <c r="BW66" s="194"/>
      <c r="BX66" s="194"/>
      <c r="BZ66" s="134"/>
      <c r="CA66" s="134"/>
      <c r="CB66" s="165"/>
      <c r="CC66" s="166"/>
      <c r="CH66" s="194"/>
      <c r="CI66" s="194"/>
      <c r="CJ66" s="194"/>
      <c r="CK66" s="134"/>
      <c r="CL66" s="134"/>
      <c r="CM66" s="165"/>
      <c r="CN66" s="134"/>
      <c r="CO66" s="167"/>
      <c r="CP66" s="167"/>
    </row>
    <row r="67" s="1" customFormat="true" ht="15" hidden="false" customHeight="true" outlineLevel="0" collapsed="false">
      <c r="A67" s="373"/>
      <c r="C67" s="298"/>
      <c r="D67" s="38"/>
      <c r="E67" s="38"/>
      <c r="F67" s="41"/>
      <c r="G67" s="41"/>
      <c r="H67" s="41"/>
      <c r="J67" s="38"/>
      <c r="K67" s="38"/>
      <c r="L67" s="360"/>
      <c r="M67" s="361"/>
      <c r="N67" s="362"/>
      <c r="O67" s="138" t="s">
        <v>51</v>
      </c>
      <c r="P67" s="37" t="n">
        <v>2</v>
      </c>
      <c r="Q67" s="113" t="n">
        <f aca="false">P67/T70</f>
        <v>0.0476190476190476</v>
      </c>
      <c r="R67" s="37" t="n">
        <v>9</v>
      </c>
      <c r="S67" s="113" t="n">
        <f aca="false">R67/T70</f>
        <v>0.214285714285714</v>
      </c>
      <c r="T67" s="146" t="n">
        <f aca="false">R67+P67</f>
        <v>11</v>
      </c>
      <c r="U67" s="38"/>
      <c r="V67" s="38"/>
      <c r="W67" s="38"/>
      <c r="X67" s="360"/>
      <c r="Y67" s="362"/>
      <c r="Z67" s="362"/>
      <c r="AA67" s="366"/>
      <c r="AB67" s="360"/>
      <c r="AC67" s="362"/>
      <c r="AD67" s="362"/>
      <c r="AE67" s="366"/>
      <c r="AF67" s="37"/>
      <c r="AG67" s="292" t="s">
        <v>139</v>
      </c>
      <c r="AH67" s="292" t="n">
        <v>20</v>
      </c>
      <c r="AI67" s="375"/>
      <c r="AJ67" s="375"/>
      <c r="AK67" s="375"/>
      <c r="AL67" s="375"/>
      <c r="AM67" s="375"/>
      <c r="AN67" s="375"/>
      <c r="AO67" s="368"/>
      <c r="AP67" s="374"/>
      <c r="AQ67" s="393"/>
      <c r="AR67" s="360"/>
      <c r="AS67" s="361"/>
      <c r="AT67" s="365"/>
      <c r="AU67" s="369"/>
      <c r="BB67" s="370"/>
      <c r="BC67" s="370"/>
      <c r="BD67" s="371"/>
      <c r="BE67" s="372"/>
      <c r="BF67" s="372"/>
      <c r="BI67" s="194"/>
      <c r="BJ67" s="194"/>
      <c r="BK67" s="194"/>
      <c r="BL67" s="194"/>
      <c r="BM67" s="194"/>
      <c r="BW67" s="194"/>
      <c r="BX67" s="194"/>
      <c r="BZ67" s="134"/>
      <c r="CA67" s="134"/>
      <c r="CB67" s="165"/>
      <c r="CC67" s="181"/>
      <c r="CH67" s="194"/>
      <c r="CI67" s="194"/>
      <c r="CJ67" s="194"/>
      <c r="CK67" s="134"/>
      <c r="CL67" s="134"/>
      <c r="CM67" s="165"/>
      <c r="CN67" s="134"/>
      <c r="CO67" s="167"/>
      <c r="CP67" s="167"/>
    </row>
    <row r="68" customFormat="false" ht="15" hidden="false" customHeight="true" outlineLevel="0" collapsed="false">
      <c r="C68" s="298"/>
      <c r="D68" s="38"/>
      <c r="E68" s="38"/>
      <c r="F68" s="41"/>
      <c r="G68" s="41"/>
      <c r="H68" s="41"/>
      <c r="I68" s="303" t="s">
        <v>329</v>
      </c>
      <c r="J68" s="220" t="s">
        <v>341</v>
      </c>
      <c r="K68" s="221" t="n">
        <v>1</v>
      </c>
      <c r="M68" s="211"/>
      <c r="N68" s="212"/>
      <c r="O68" s="138" t="s">
        <v>77</v>
      </c>
      <c r="P68" s="37" t="n">
        <v>9</v>
      </c>
      <c r="Q68" s="113" t="n">
        <f aca="false">P68/T70</f>
        <v>0.214285714285714</v>
      </c>
      <c r="R68" s="37" t="n">
        <v>5</v>
      </c>
      <c r="S68" s="113" t="n">
        <f aca="false">R68/T70</f>
        <v>0.119047619047619</v>
      </c>
      <c r="T68" s="146" t="n">
        <f aca="false">R68+P68</f>
        <v>14</v>
      </c>
      <c r="U68" s="38"/>
      <c r="V68" s="38"/>
      <c r="W68" s="38"/>
      <c r="AA68" s="210"/>
      <c r="AB68" s="210"/>
      <c r="AC68" s="213"/>
      <c r="AD68" s="214"/>
      <c r="AG68" s="38"/>
      <c r="AH68" s="38"/>
      <c r="AI68" s="38"/>
      <c r="AJ68" s="38"/>
      <c r="AK68" s="38"/>
      <c r="AL68" s="38"/>
      <c r="AM68" s="38"/>
      <c r="AN68" s="38"/>
      <c r="AP68" s="84"/>
      <c r="AR68" s="84"/>
      <c r="AS68" s="1"/>
      <c r="BI68" s="194"/>
      <c r="BJ68" s="194"/>
      <c r="BK68" s="194"/>
      <c r="BL68" s="194"/>
      <c r="BM68" s="194"/>
      <c r="BW68" s="194"/>
      <c r="BX68" s="194"/>
      <c r="BZ68" s="134"/>
      <c r="CA68" s="134"/>
      <c r="CB68" s="165"/>
      <c r="CC68" s="181"/>
      <c r="CH68" s="194"/>
      <c r="CI68" s="194"/>
      <c r="CJ68" s="194"/>
      <c r="CK68" s="134"/>
      <c r="CL68" s="134"/>
      <c r="CM68" s="165"/>
      <c r="CN68" s="99"/>
      <c r="CO68" s="99"/>
      <c r="CP68" s="99"/>
    </row>
    <row r="69" customFormat="false" ht="15" hidden="false" customHeight="true" outlineLevel="0" collapsed="false">
      <c r="C69" s="298"/>
      <c r="D69" s="38"/>
      <c r="E69" s="38"/>
      <c r="F69" s="41"/>
      <c r="G69" s="41"/>
      <c r="H69" s="41"/>
      <c r="I69" s="303"/>
      <c r="J69" s="231" t="s">
        <v>79</v>
      </c>
      <c r="K69" s="146" t="n">
        <v>4</v>
      </c>
      <c r="M69" s="211"/>
      <c r="N69" s="212"/>
      <c r="O69" s="138" t="s">
        <v>47</v>
      </c>
      <c r="P69" s="37" t="n">
        <v>5</v>
      </c>
      <c r="Q69" s="113" t="n">
        <f aca="false">P69/T70</f>
        <v>0.119047619047619</v>
      </c>
      <c r="R69" s="37" t="n">
        <v>12</v>
      </c>
      <c r="S69" s="113" t="n">
        <f aca="false">R69/T70</f>
        <v>0.285714285714286</v>
      </c>
      <c r="T69" s="146" t="n">
        <f aca="false">P69+R69</f>
        <v>17</v>
      </c>
      <c r="U69" s="38"/>
      <c r="V69" s="38"/>
      <c r="W69" s="38"/>
      <c r="AA69" s="210"/>
      <c r="AB69" s="210"/>
      <c r="AC69" s="213"/>
      <c r="AD69" s="214"/>
      <c r="AE69" s="38"/>
      <c r="AF69" s="152" t="s">
        <v>329</v>
      </c>
      <c r="AG69" s="296" t="s">
        <v>341</v>
      </c>
      <c r="AH69" s="394" t="n">
        <v>5.44</v>
      </c>
      <c r="AI69" s="152" t="n">
        <v>5.44</v>
      </c>
      <c r="AJ69" s="152"/>
      <c r="AK69" s="152"/>
      <c r="AL69" s="152"/>
      <c r="AM69" s="152"/>
      <c r="AN69" s="38"/>
      <c r="AP69" s="84"/>
      <c r="AR69" s="84"/>
      <c r="AS69" s="84"/>
      <c r="BI69" s="194"/>
      <c r="BJ69" s="194"/>
      <c r="BK69" s="194"/>
      <c r="BL69" s="194"/>
      <c r="BM69" s="194"/>
      <c r="BW69" s="194"/>
      <c r="BX69" s="194"/>
      <c r="BZ69" s="184"/>
      <c r="CA69" s="184"/>
      <c r="CB69" s="185"/>
      <c r="CC69" s="134"/>
      <c r="CH69" s="194"/>
      <c r="CI69" s="194"/>
      <c r="CJ69" s="194"/>
      <c r="CK69" s="184"/>
      <c r="CL69" s="184"/>
      <c r="CM69" s="185"/>
      <c r="CN69" s="99"/>
      <c r="CO69" s="99"/>
      <c r="CP69" s="99"/>
    </row>
    <row r="70" customFormat="false" ht="15" hidden="false" customHeight="true" outlineLevel="0" collapsed="false">
      <c r="C70" s="298"/>
      <c r="D70" s="38"/>
      <c r="E70" s="38"/>
      <c r="F70" s="41"/>
      <c r="G70" s="41"/>
      <c r="H70" s="41"/>
      <c r="I70" s="303"/>
      <c r="J70" s="231" t="s">
        <v>490</v>
      </c>
      <c r="K70" s="146" t="n">
        <v>1</v>
      </c>
      <c r="M70" s="140"/>
      <c r="N70" s="141"/>
      <c r="O70" s="441" t="s">
        <v>139</v>
      </c>
      <c r="P70" s="119" t="n">
        <v>20</v>
      </c>
      <c r="Q70" s="264" t="n">
        <f aca="false">Q67+Q68+Q69</f>
        <v>0.380952380952381</v>
      </c>
      <c r="R70" s="119" t="n">
        <f aca="false">R67+R68+R69</f>
        <v>26</v>
      </c>
      <c r="S70" s="265" t="n">
        <f aca="false">S67+S68+S69</f>
        <v>0.619047619047619</v>
      </c>
      <c r="T70" s="444" t="n">
        <f aca="false">T67+T68+T69</f>
        <v>42</v>
      </c>
      <c r="U70" s="38"/>
      <c r="V70" s="41"/>
      <c r="W70" s="41"/>
      <c r="AA70" s="210"/>
      <c r="AB70" s="210"/>
      <c r="AC70" s="213"/>
      <c r="AD70" s="214"/>
      <c r="AE70" s="38"/>
      <c r="AF70" s="152"/>
      <c r="AG70" s="296" t="s">
        <v>79</v>
      </c>
      <c r="AH70" s="394" t="n">
        <f aca="false">(AI70+AJ70+AK70+AL70)/4</f>
        <v>23.7725</v>
      </c>
      <c r="AI70" s="152" t="n">
        <v>9.14</v>
      </c>
      <c r="AJ70" s="152" t="n">
        <v>3.02</v>
      </c>
      <c r="AK70" s="152" t="n">
        <v>5.13</v>
      </c>
      <c r="AL70" s="152" t="n">
        <v>77.8</v>
      </c>
      <c r="AM70" s="152"/>
      <c r="AN70" s="38"/>
      <c r="AP70" s="84"/>
      <c r="AR70" s="84"/>
      <c r="AS70" s="84"/>
      <c r="BK70" s="194"/>
      <c r="BL70" s="194"/>
      <c r="BM70" s="194"/>
      <c r="BW70" s="194"/>
      <c r="BX70" s="194"/>
      <c r="BZ70" s="134"/>
      <c r="CA70" s="134"/>
      <c r="CB70" s="165"/>
      <c r="CC70" s="134"/>
      <c r="CH70" s="194"/>
      <c r="CI70" s="194"/>
      <c r="CJ70" s="194"/>
      <c r="CK70" s="99"/>
      <c r="CL70" s="99"/>
      <c r="CM70" s="99"/>
      <c r="CN70" s="99"/>
      <c r="CO70" s="99"/>
      <c r="CP70" s="99"/>
    </row>
    <row r="71" customFormat="false" ht="15" hidden="false" customHeight="true" outlineLevel="0" collapsed="false">
      <c r="C71" s="298"/>
      <c r="D71" s="38"/>
      <c r="E71" s="38"/>
      <c r="F71" s="41"/>
      <c r="G71" s="41"/>
      <c r="H71" s="41"/>
      <c r="I71" s="303"/>
      <c r="J71" s="231" t="s">
        <v>66</v>
      </c>
      <c r="K71" s="146" t="n">
        <v>2</v>
      </c>
      <c r="M71" s="143"/>
      <c r="N71" s="222"/>
      <c r="O71" s="223"/>
      <c r="P71" s="143"/>
      <c r="Q71" s="143"/>
      <c r="R71" s="143"/>
      <c r="S71" s="143"/>
      <c r="T71" s="143"/>
      <c r="U71" s="224"/>
      <c r="AA71" s="210"/>
      <c r="AB71" s="210"/>
      <c r="AC71" s="213"/>
      <c r="AD71" s="214"/>
      <c r="AE71" s="38"/>
      <c r="AF71" s="152"/>
      <c r="AG71" s="296" t="s">
        <v>490</v>
      </c>
      <c r="AH71" s="152" t="n">
        <v>0.96</v>
      </c>
      <c r="AI71" s="152" t="n">
        <v>0.96</v>
      </c>
      <c r="AJ71" s="152"/>
      <c r="AK71" s="152"/>
      <c r="AL71" s="152"/>
      <c r="AM71" s="152"/>
      <c r="AN71" s="38"/>
      <c r="AP71" s="84"/>
      <c r="AR71" s="84"/>
      <c r="BL71" s="194"/>
      <c r="BM71" s="194"/>
      <c r="BW71" s="194"/>
      <c r="BX71" s="194"/>
      <c r="BZ71" s="134"/>
      <c r="CA71" s="134"/>
      <c r="CB71" s="165"/>
      <c r="CC71" s="134"/>
      <c r="CH71" s="194"/>
      <c r="CI71" s="194"/>
      <c r="CJ71" s="194"/>
      <c r="CK71" s="194"/>
      <c r="CL71" s="194"/>
      <c r="CM71" s="194"/>
      <c r="CN71" s="194"/>
      <c r="CO71" s="194"/>
      <c r="CP71" s="194"/>
      <c r="CQ71" s="194"/>
      <c r="CR71" s="194"/>
    </row>
    <row r="72" customFormat="false" ht="15" hidden="false" customHeight="true" outlineLevel="0" collapsed="false">
      <c r="C72" s="298"/>
      <c r="D72" s="38"/>
      <c r="E72" s="38"/>
      <c r="F72" s="41"/>
      <c r="G72" s="41"/>
      <c r="H72" s="41"/>
      <c r="I72" s="303"/>
      <c r="J72" s="231" t="s">
        <v>465</v>
      </c>
      <c r="K72" s="146" t="n">
        <v>1</v>
      </c>
      <c r="M72" s="140"/>
      <c r="N72" s="232"/>
      <c r="O72" s="233"/>
      <c r="P72" s="143"/>
      <c r="Q72" s="143"/>
      <c r="R72" s="143"/>
      <c r="S72" s="143"/>
      <c r="T72" s="232"/>
      <c r="U72" s="250"/>
      <c r="AA72" s="210"/>
      <c r="AB72" s="210"/>
      <c r="AC72" s="213"/>
      <c r="AD72" s="214"/>
      <c r="AE72" s="38"/>
      <c r="AF72" s="152"/>
      <c r="AG72" s="296" t="s">
        <v>66</v>
      </c>
      <c r="AH72" s="394" t="n">
        <f aca="false">(AI72+AJ72)/2</f>
        <v>5.47</v>
      </c>
      <c r="AI72" s="152" t="n">
        <v>9.02</v>
      </c>
      <c r="AJ72" s="152" t="n">
        <v>1.92</v>
      </c>
      <c r="AK72" s="152"/>
      <c r="AL72" s="152"/>
      <c r="AM72" s="152"/>
      <c r="AN72" s="38"/>
      <c r="AP72" s="84"/>
      <c r="BL72" s="194"/>
      <c r="BM72" s="194"/>
      <c r="BW72" s="194"/>
      <c r="BX72" s="194"/>
      <c r="BZ72" s="134"/>
      <c r="CA72" s="134"/>
      <c r="CB72" s="165"/>
      <c r="CC72" s="134"/>
      <c r="CH72" s="194"/>
      <c r="CI72" s="194"/>
    </row>
    <row r="73" customFormat="false" ht="15" hidden="false" customHeight="true" outlineLevel="0" collapsed="false">
      <c r="C73" s="298"/>
      <c r="D73" s="38"/>
      <c r="E73" s="38"/>
      <c r="F73" s="41"/>
      <c r="G73" s="41"/>
      <c r="H73" s="41"/>
      <c r="I73" s="303"/>
      <c r="J73" s="231" t="s">
        <v>50</v>
      </c>
      <c r="K73" s="146" t="n">
        <v>4</v>
      </c>
      <c r="M73" s="143"/>
      <c r="N73" s="232"/>
      <c r="O73" s="233"/>
      <c r="P73" s="233"/>
      <c r="Q73" s="233"/>
      <c r="R73" s="233"/>
      <c r="S73" s="233"/>
      <c r="T73" s="232"/>
      <c r="U73" s="250"/>
      <c r="AA73" s="210"/>
      <c r="AB73" s="210"/>
      <c r="AC73" s="213"/>
      <c r="AD73" s="214"/>
      <c r="AE73" s="38"/>
      <c r="AF73" s="152"/>
      <c r="AG73" s="296" t="s">
        <v>465</v>
      </c>
      <c r="AH73" s="394" t="n">
        <v>4.84</v>
      </c>
      <c r="AI73" s="152" t="n">
        <v>4.84</v>
      </c>
      <c r="AJ73" s="152"/>
      <c r="AK73" s="152"/>
      <c r="AL73" s="152"/>
      <c r="AM73" s="152"/>
      <c r="AN73" s="38"/>
      <c r="AO73" s="38"/>
      <c r="BL73" s="194"/>
      <c r="BM73" s="194"/>
      <c r="BW73" s="194"/>
      <c r="BX73" s="194"/>
      <c r="BZ73" s="134"/>
      <c r="CA73" s="134"/>
      <c r="CB73" s="165"/>
      <c r="CC73" s="99"/>
      <c r="CH73" s="194"/>
      <c r="CI73" s="194"/>
    </row>
    <row r="74" customFormat="false" ht="15" hidden="false" customHeight="true" outlineLevel="0" collapsed="false">
      <c r="C74" s="298"/>
      <c r="D74" s="38"/>
      <c r="E74" s="38"/>
      <c r="F74" s="41"/>
      <c r="G74" s="41"/>
      <c r="H74" s="41"/>
      <c r="I74" s="303"/>
      <c r="J74" s="231" t="s">
        <v>46</v>
      </c>
      <c r="K74" s="146" t="n">
        <v>3</v>
      </c>
      <c r="M74" s="140"/>
      <c r="N74" s="232"/>
      <c r="O74" s="233"/>
      <c r="P74" s="143"/>
      <c r="Q74" s="143"/>
      <c r="R74" s="143"/>
      <c r="S74" s="143"/>
      <c r="T74" s="232"/>
      <c r="U74" s="250"/>
      <c r="AA74" s="210"/>
      <c r="AB74" s="210"/>
      <c r="AC74" s="213"/>
      <c r="AD74" s="214"/>
      <c r="AE74" s="38"/>
      <c r="AF74" s="152"/>
      <c r="AG74" s="296" t="s">
        <v>50</v>
      </c>
      <c r="AH74" s="152" t="n">
        <f aca="false">(AI74+AJ74+AK74+AL74)/4</f>
        <v>0.01</v>
      </c>
      <c r="AI74" s="152" t="n">
        <v>0.02</v>
      </c>
      <c r="AJ74" s="152" t="n">
        <v>0.01</v>
      </c>
      <c r="AK74" s="152" t="n">
        <v>0.01</v>
      </c>
      <c r="AL74" s="152" t="n">
        <v>0</v>
      </c>
      <c r="AM74" s="152"/>
      <c r="AN74" s="38"/>
      <c r="BL74" s="194"/>
      <c r="BM74" s="194"/>
      <c r="BW74" s="194"/>
      <c r="BX74" s="194"/>
      <c r="BZ74" s="184"/>
      <c r="CA74" s="184"/>
      <c r="CB74" s="185"/>
      <c r="CC74" s="99"/>
      <c r="CH74" s="194"/>
      <c r="CI74" s="194"/>
    </row>
    <row r="75" customFormat="false" ht="15" hidden="false" customHeight="true" outlineLevel="0" collapsed="false">
      <c r="C75" s="298"/>
      <c r="D75" s="38"/>
      <c r="E75" s="38"/>
      <c r="F75" s="41"/>
      <c r="G75" s="41"/>
      <c r="H75" s="41"/>
      <c r="I75" s="303"/>
      <c r="J75" s="287" t="s">
        <v>139</v>
      </c>
      <c r="K75" s="288" t="n">
        <f aca="false">K74+K68+K70+K69+K71+K72+K73</f>
        <v>16</v>
      </c>
      <c r="M75" s="143"/>
      <c r="N75" s="232"/>
      <c r="O75" s="233"/>
      <c r="P75" s="233"/>
      <c r="Q75" s="233"/>
      <c r="R75" s="233"/>
      <c r="S75" s="233"/>
      <c r="T75" s="232"/>
      <c r="U75" s="250"/>
      <c r="AA75" s="210"/>
      <c r="AB75" s="210"/>
      <c r="AC75" s="213"/>
      <c r="AD75" s="214"/>
      <c r="AE75" s="38"/>
      <c r="AF75" s="152"/>
      <c r="AG75" s="296" t="s">
        <v>46</v>
      </c>
      <c r="AH75" s="152" t="n">
        <f aca="false">(AI75+AJ75+AK75)/3</f>
        <v>1.57</v>
      </c>
      <c r="AI75" s="152" t="n">
        <v>0.88</v>
      </c>
      <c r="AJ75" s="152" t="n">
        <v>3</v>
      </c>
      <c r="AK75" s="152" t="n">
        <v>0.83</v>
      </c>
      <c r="AL75" s="152"/>
      <c r="AM75" s="152"/>
      <c r="AN75" s="38"/>
      <c r="AO75" s="140"/>
      <c r="AP75" s="140"/>
      <c r="AQ75" s="140"/>
      <c r="AR75" s="140"/>
      <c r="AS75" s="140"/>
      <c r="BZ75" s="194"/>
      <c r="CA75" s="194"/>
      <c r="CB75" s="194"/>
      <c r="CC75" s="194"/>
      <c r="CD75" s="194"/>
      <c r="CE75" s="194"/>
      <c r="CF75" s="194"/>
      <c r="CG75" s="194"/>
    </row>
    <row r="76" customFormat="false" ht="15" hidden="false" customHeight="true" outlineLevel="0" collapsed="false">
      <c r="C76" s="298"/>
      <c r="D76" s="38"/>
      <c r="E76" s="38"/>
      <c r="F76" s="41"/>
      <c r="G76" s="41"/>
      <c r="H76" s="41"/>
      <c r="I76" s="38"/>
      <c r="J76" s="38"/>
      <c r="K76" s="38"/>
      <c r="M76" s="140"/>
      <c r="N76" s="232"/>
      <c r="O76" s="233"/>
      <c r="P76" s="143"/>
      <c r="Q76" s="143"/>
      <c r="R76" s="143"/>
      <c r="S76" s="143"/>
      <c r="T76" s="232"/>
      <c r="U76" s="250"/>
      <c r="AA76" s="210"/>
      <c r="AB76" s="210"/>
      <c r="AC76" s="213"/>
      <c r="AD76" s="214"/>
      <c r="AF76" s="152"/>
      <c r="AG76" s="301" t="s">
        <v>139</v>
      </c>
      <c r="AH76" s="301" t="n">
        <v>16</v>
      </c>
      <c r="AI76" s="375"/>
      <c r="AJ76" s="375"/>
      <c r="AK76" s="375"/>
      <c r="AL76" s="375"/>
      <c r="AM76" s="375"/>
      <c r="AN76" s="375"/>
      <c r="AO76" s="297"/>
      <c r="AP76" s="143"/>
      <c r="AQ76" s="143"/>
      <c r="AR76" s="143"/>
      <c r="AS76" s="140"/>
    </row>
    <row r="77" customFormat="false" ht="15" hidden="false" customHeight="true" outlineLevel="0" collapsed="false">
      <c r="C77" s="298"/>
      <c r="D77" s="38"/>
      <c r="E77" s="38"/>
      <c r="F77" s="41"/>
      <c r="G77" s="41"/>
      <c r="H77" s="41"/>
      <c r="I77" s="303" t="s">
        <v>214</v>
      </c>
      <c r="J77" s="220" t="s">
        <v>362</v>
      </c>
      <c r="K77" s="221" t="n">
        <v>1</v>
      </c>
      <c r="M77" s="143"/>
      <c r="N77" s="232"/>
      <c r="O77" s="233"/>
      <c r="P77" s="233"/>
      <c r="Q77" s="233"/>
      <c r="R77" s="233"/>
      <c r="S77" s="233"/>
      <c r="T77" s="232"/>
      <c r="U77" s="250"/>
      <c r="AA77" s="210"/>
      <c r="AB77" s="210"/>
      <c r="AC77" s="213"/>
      <c r="AD77" s="214"/>
      <c r="AE77" s="38"/>
      <c r="AF77" s="38"/>
      <c r="AG77" s="38"/>
      <c r="AH77" s="38"/>
      <c r="AI77" s="38"/>
      <c r="AJ77" s="38"/>
      <c r="AK77" s="38"/>
      <c r="AL77" s="38"/>
      <c r="AM77" s="38"/>
      <c r="AN77" s="41"/>
      <c r="AO77" s="297"/>
      <c r="AP77" s="143"/>
      <c r="AQ77" s="143"/>
      <c r="AR77" s="143"/>
      <c r="AS77" s="140"/>
    </row>
    <row r="78" customFormat="false" ht="15" hidden="false" customHeight="true" outlineLevel="0" collapsed="false">
      <c r="C78" s="298"/>
      <c r="D78" s="38"/>
      <c r="E78" s="38"/>
      <c r="F78" s="41"/>
      <c r="G78" s="41"/>
      <c r="H78" s="41"/>
      <c r="I78" s="303"/>
      <c r="J78" s="231" t="s">
        <v>343</v>
      </c>
      <c r="K78" s="146" t="n">
        <v>1</v>
      </c>
      <c r="M78" s="223"/>
      <c r="N78" s="266"/>
      <c r="O78" s="267"/>
      <c r="P78" s="143"/>
      <c r="Q78" s="143"/>
      <c r="R78" s="143"/>
      <c r="S78" s="143"/>
      <c r="T78" s="266"/>
      <c r="U78" s="396"/>
      <c r="AA78" s="210"/>
      <c r="AB78" s="210"/>
      <c r="AC78" s="213"/>
      <c r="AD78" s="214"/>
      <c r="AF78" s="37" t="s">
        <v>214</v>
      </c>
      <c r="AG78" s="231" t="s">
        <v>343</v>
      </c>
      <c r="AH78" s="37"/>
      <c r="AI78" s="475"/>
      <c r="AJ78" s="37"/>
      <c r="AK78" s="37"/>
      <c r="AL78" s="37"/>
      <c r="AM78" s="37"/>
      <c r="AN78" s="41"/>
      <c r="AO78" s="297"/>
      <c r="AP78" s="143"/>
      <c r="AQ78" s="143"/>
      <c r="AR78" s="143"/>
      <c r="AS78" s="140"/>
    </row>
    <row r="79" customFormat="false" ht="15" hidden="false" customHeight="true" outlineLevel="0" collapsed="false">
      <c r="C79" s="298"/>
      <c r="D79" s="38"/>
      <c r="E79" s="38"/>
      <c r="F79" s="41"/>
      <c r="G79" s="41"/>
      <c r="H79" s="41"/>
      <c r="I79" s="303"/>
      <c r="J79" s="231" t="s">
        <v>81</v>
      </c>
      <c r="K79" s="146" t="n">
        <v>2</v>
      </c>
      <c r="M79" s="223"/>
      <c r="N79" s="266"/>
      <c r="O79" s="266"/>
      <c r="P79" s="233"/>
      <c r="Q79" s="233"/>
      <c r="R79" s="233"/>
      <c r="S79" s="233"/>
      <c r="T79" s="266"/>
      <c r="U79" s="396"/>
      <c r="AA79" s="210"/>
      <c r="AB79" s="210"/>
      <c r="AC79" s="213"/>
      <c r="AD79" s="214"/>
      <c r="AE79" s="38"/>
      <c r="AF79" s="37"/>
      <c r="AG79" s="231" t="s">
        <v>362</v>
      </c>
      <c r="AH79" s="385" t="n">
        <v>91.8</v>
      </c>
      <c r="AI79" s="37" t="n">
        <v>91.8</v>
      </c>
      <c r="AJ79" s="37"/>
      <c r="AK79" s="37"/>
      <c r="AL79" s="37"/>
      <c r="AM79" s="37"/>
      <c r="AN79" s="41"/>
      <c r="AO79" s="143"/>
      <c r="AP79" s="143"/>
      <c r="AQ79" s="143"/>
      <c r="AR79" s="143"/>
      <c r="AS79" s="143"/>
    </row>
    <row r="80" customFormat="false" ht="15" hidden="false" customHeight="true" outlineLevel="0" collapsed="false">
      <c r="C80" s="298"/>
      <c r="D80" s="38"/>
      <c r="E80" s="38"/>
      <c r="F80" s="41"/>
      <c r="G80" s="41"/>
      <c r="H80" s="41"/>
      <c r="I80" s="303"/>
      <c r="J80" s="231" t="s">
        <v>462</v>
      </c>
      <c r="K80" s="146" t="n">
        <v>1</v>
      </c>
      <c r="AA80" s="210"/>
      <c r="AB80" s="210"/>
      <c r="AC80" s="213"/>
      <c r="AD80" s="214"/>
      <c r="AE80" s="38"/>
      <c r="AF80" s="37"/>
      <c r="AG80" s="231" t="s">
        <v>81</v>
      </c>
      <c r="AH80" s="397" t="n">
        <v>0.1</v>
      </c>
      <c r="AI80" s="397" t="n">
        <v>0.1</v>
      </c>
      <c r="AJ80" s="37"/>
      <c r="AK80" s="37"/>
      <c r="AL80" s="37"/>
      <c r="AM80" s="37"/>
      <c r="AN80" s="41"/>
      <c r="AO80" s="143"/>
      <c r="AP80" s="143"/>
      <c r="AQ80" s="143"/>
      <c r="AR80" s="143"/>
      <c r="AS80" s="143"/>
    </row>
    <row r="81" customFormat="false" ht="15" hidden="false" customHeight="true" outlineLevel="0" collapsed="false">
      <c r="C81" s="298"/>
      <c r="D81" s="38"/>
      <c r="E81" s="38"/>
      <c r="F81" s="41"/>
      <c r="G81" s="41"/>
      <c r="H81" s="41"/>
      <c r="I81" s="303"/>
      <c r="J81" s="287" t="s">
        <v>139</v>
      </c>
      <c r="K81" s="288" t="n">
        <f aca="false">K77+K78+K79+K80</f>
        <v>5</v>
      </c>
      <c r="S81" s="273"/>
      <c r="T81" s="273"/>
      <c r="U81" s="273"/>
      <c r="V81" s="273"/>
      <c r="W81" s="273"/>
      <c r="AA81" s="210"/>
      <c r="AB81" s="210"/>
      <c r="AC81" s="213"/>
      <c r="AD81" s="214"/>
      <c r="AE81" s="38"/>
      <c r="AF81" s="37"/>
      <c r="AG81" s="231" t="s">
        <v>462</v>
      </c>
      <c r="AH81" s="385" t="n">
        <v>4</v>
      </c>
      <c r="AI81" s="37" t="n">
        <v>4</v>
      </c>
      <c r="AJ81" s="37"/>
      <c r="AK81" s="37"/>
      <c r="AL81" s="37"/>
      <c r="AM81" s="37"/>
      <c r="AN81" s="38"/>
      <c r="AO81" s="140"/>
      <c r="AP81" s="140"/>
      <c r="AQ81" s="140"/>
      <c r="AR81" s="140"/>
      <c r="AS81" s="140"/>
    </row>
    <row r="82" customFormat="false" ht="15" hidden="false" customHeight="true" outlineLevel="0" collapsed="false">
      <c r="C82" s="298"/>
      <c r="D82" s="38"/>
      <c r="E82" s="38"/>
      <c r="F82" s="41"/>
      <c r="G82" s="41"/>
      <c r="H82" s="41"/>
      <c r="I82" s="38"/>
      <c r="J82" s="38"/>
      <c r="K82" s="38"/>
      <c r="L82" s="274"/>
      <c r="M82" s="258"/>
      <c r="N82" s="38"/>
      <c r="O82" s="41"/>
      <c r="P82" s="41"/>
      <c r="Q82" s="275"/>
      <c r="R82" s="317"/>
      <c r="S82" s="41"/>
      <c r="T82" s="41"/>
      <c r="U82" s="181"/>
      <c r="V82" s="181"/>
      <c r="W82" s="273"/>
      <c r="Y82" s="258"/>
      <c r="Z82" s="258"/>
      <c r="AA82" s="398"/>
      <c r="AB82" s="258"/>
      <c r="AC82" s="258"/>
      <c r="AD82" s="258"/>
      <c r="AE82" s="258"/>
      <c r="AF82" s="37"/>
      <c r="AG82" s="292" t="s">
        <v>139</v>
      </c>
      <c r="AH82" s="292" t="n">
        <v>5</v>
      </c>
      <c r="AI82" s="375"/>
      <c r="AJ82" s="375"/>
      <c r="AK82" s="375"/>
      <c r="AL82" s="375"/>
      <c r="AM82" s="375"/>
      <c r="AN82" s="375"/>
      <c r="AO82" s="297"/>
      <c r="AP82" s="143"/>
      <c r="AQ82" s="143"/>
      <c r="AR82" s="143"/>
      <c r="AS82" s="140"/>
    </row>
    <row r="83" customFormat="false" ht="15" hidden="false" customHeight="true" outlineLevel="0" collapsed="false">
      <c r="C83" s="274"/>
      <c r="D83" s="41"/>
      <c r="E83" s="38"/>
      <c r="F83" s="41"/>
      <c r="G83" s="41"/>
      <c r="H83" s="41"/>
      <c r="I83" s="303" t="s">
        <v>218</v>
      </c>
      <c r="J83" s="220" t="s">
        <v>471</v>
      </c>
      <c r="K83" s="221" t="n">
        <v>1</v>
      </c>
      <c r="L83" s="274"/>
      <c r="M83" s="41"/>
      <c r="N83" s="38"/>
      <c r="O83" s="41"/>
      <c r="P83" s="41"/>
      <c r="Q83" s="275"/>
      <c r="R83" s="317"/>
      <c r="S83" s="41"/>
      <c r="T83" s="41"/>
      <c r="U83" s="181"/>
      <c r="V83" s="181"/>
      <c r="W83" s="276"/>
      <c r="Y83" s="258"/>
      <c r="Z83" s="399"/>
      <c r="AA83" s="400"/>
      <c r="AB83" s="41"/>
      <c r="AC83" s="41"/>
      <c r="AD83" s="41"/>
      <c r="AE83" s="41"/>
      <c r="AF83" s="38"/>
      <c r="AG83" s="38"/>
      <c r="AH83" s="38"/>
      <c r="AI83" s="38"/>
      <c r="AJ83" s="38"/>
      <c r="AK83" s="38"/>
      <c r="AL83" s="38"/>
      <c r="AM83" s="38"/>
      <c r="AN83" s="38"/>
      <c r="AO83" s="297"/>
      <c r="AP83" s="143"/>
      <c r="AQ83" s="143"/>
      <c r="AR83" s="143"/>
      <c r="AS83" s="140"/>
    </row>
    <row r="84" customFormat="false" ht="15" hidden="false" customHeight="true" outlineLevel="0" collapsed="false">
      <c r="C84" s="274"/>
      <c r="D84" s="41"/>
      <c r="E84" s="38"/>
      <c r="F84" s="41"/>
      <c r="G84" s="41"/>
      <c r="H84" s="41"/>
      <c r="I84" s="303"/>
      <c r="J84" s="310" t="s">
        <v>139</v>
      </c>
      <c r="K84" s="311" t="n">
        <v>1</v>
      </c>
      <c r="L84" s="274"/>
      <c r="M84" s="41"/>
      <c r="N84" s="38"/>
      <c r="O84" s="41"/>
      <c r="P84" s="41"/>
      <c r="Q84" s="275"/>
      <c r="R84" s="317"/>
      <c r="S84" s="41"/>
      <c r="T84" s="41"/>
      <c r="U84" s="181"/>
      <c r="V84" s="181"/>
      <c r="W84" s="276"/>
      <c r="Y84" s="41"/>
      <c r="Z84" s="399"/>
      <c r="AA84" s="400"/>
      <c r="AB84" s="275"/>
      <c r="AC84" s="275"/>
      <c r="AD84" s="275"/>
      <c r="AE84" s="275"/>
      <c r="AF84" s="37" t="s">
        <v>218</v>
      </c>
      <c r="AG84" s="231" t="s">
        <v>471</v>
      </c>
      <c r="AH84" s="385" t="n">
        <v>2.73</v>
      </c>
      <c r="AI84" s="37" t="n">
        <v>2.73</v>
      </c>
      <c r="AJ84" s="37"/>
      <c r="AK84" s="37"/>
      <c r="AL84" s="37"/>
      <c r="AM84" s="37"/>
      <c r="AN84" s="38"/>
      <c r="AO84" s="297"/>
      <c r="AP84" s="143"/>
      <c r="AQ84" s="143"/>
      <c r="AR84" s="143"/>
      <c r="AS84" s="140"/>
    </row>
    <row r="85" customFormat="false" ht="15" hidden="false" customHeight="true" outlineLevel="0" collapsed="false">
      <c r="C85" s="274"/>
      <c r="D85" s="41"/>
      <c r="E85" s="41"/>
      <c r="F85" s="41"/>
      <c r="G85" s="41"/>
      <c r="H85" s="41"/>
      <c r="I85" s="38"/>
      <c r="J85" s="38"/>
      <c r="K85" s="38"/>
      <c r="L85" s="274"/>
      <c r="M85" s="41"/>
      <c r="N85" s="38"/>
      <c r="O85" s="41"/>
      <c r="P85" s="41"/>
      <c r="Q85" s="275"/>
      <c r="R85" s="317"/>
      <c r="S85" s="41"/>
      <c r="T85" s="41"/>
      <c r="U85" s="166"/>
      <c r="V85" s="166"/>
      <c r="W85" s="166"/>
      <c r="Y85" s="258"/>
      <c r="Z85" s="399"/>
      <c r="AA85" s="400"/>
      <c r="AB85" s="41"/>
      <c r="AC85" s="41"/>
      <c r="AD85" s="41"/>
      <c r="AE85" s="41"/>
      <c r="AF85" s="37"/>
      <c r="AG85" s="292" t="s">
        <v>139</v>
      </c>
      <c r="AH85" s="292" t="n">
        <f aca="false">1</f>
        <v>1</v>
      </c>
      <c r="AI85" s="375"/>
      <c r="AJ85" s="375"/>
      <c r="AK85" s="375"/>
      <c r="AL85" s="375"/>
      <c r="AM85" s="375"/>
      <c r="AN85" s="375"/>
      <c r="AO85" s="258"/>
      <c r="AP85" s="258"/>
      <c r="AQ85" s="258"/>
      <c r="AR85" s="259"/>
      <c r="AS85" s="38"/>
      <c r="AT85" s="317"/>
      <c r="AU85" s="41"/>
      <c r="AV85" s="401"/>
      <c r="AW85" s="401"/>
      <c r="AX85" s="293"/>
      <c r="AY85" s="293"/>
      <c r="AZ85" s="293"/>
      <c r="BA85" s="402"/>
      <c r="BB85" s="402"/>
      <c r="BC85" s="402"/>
    </row>
    <row r="86" customFormat="false" ht="15" hidden="false" customHeight="true" outlineLevel="0" collapsed="false">
      <c r="C86" s="274"/>
      <c r="D86" s="41"/>
      <c r="E86" s="280"/>
      <c r="F86" s="245"/>
      <c r="G86" s="281"/>
      <c r="H86" s="281"/>
      <c r="I86" s="476" t="s">
        <v>139</v>
      </c>
      <c r="J86" s="476"/>
      <c r="K86" s="477" t="n">
        <f aca="false">K66+K75+K81+K84</f>
        <v>42</v>
      </c>
      <c r="L86" s="274"/>
      <c r="M86" s="41"/>
      <c r="N86" s="38"/>
      <c r="O86" s="281"/>
      <c r="P86" s="281"/>
      <c r="Q86" s="275"/>
      <c r="R86" s="317"/>
      <c r="S86" s="41"/>
      <c r="T86" s="41"/>
      <c r="U86" s="282"/>
      <c r="V86" s="282"/>
      <c r="W86" s="282"/>
      <c r="Y86" s="41"/>
      <c r="Z86" s="399"/>
      <c r="AA86" s="400"/>
      <c r="AB86" s="275"/>
      <c r="AC86" s="275"/>
      <c r="AD86" s="275"/>
      <c r="AE86" s="275"/>
      <c r="AF86" s="38"/>
      <c r="AG86" s="38"/>
      <c r="AH86" s="38"/>
      <c r="AI86" s="38"/>
      <c r="AJ86" s="38"/>
      <c r="AK86" s="38"/>
      <c r="AL86" s="38"/>
      <c r="AM86" s="38"/>
      <c r="AN86" s="405"/>
      <c r="AO86" s="258"/>
      <c r="AP86" s="258"/>
      <c r="AQ86" s="258"/>
      <c r="AR86" s="259"/>
      <c r="AS86" s="38"/>
      <c r="AT86" s="317"/>
      <c r="AU86" s="41"/>
      <c r="AV86" s="304"/>
      <c r="AW86" s="304"/>
      <c r="AX86" s="406"/>
      <c r="AY86" s="407"/>
      <c r="AZ86" s="407"/>
      <c r="BA86" s="407"/>
      <c r="BB86" s="402"/>
      <c r="BC86" s="402"/>
    </row>
    <row r="87" customFormat="false" ht="15" hidden="false" customHeight="true" outlineLevel="0" collapsed="false">
      <c r="E87" s="285"/>
      <c r="F87" s="166"/>
      <c r="G87" s="41"/>
      <c r="H87" s="41"/>
      <c r="I87" s="275"/>
      <c r="J87" s="41"/>
      <c r="L87" s="274"/>
      <c r="M87" s="41"/>
      <c r="N87" s="38"/>
      <c r="O87" s="41"/>
      <c r="P87" s="41"/>
      <c r="Q87" s="275"/>
      <c r="R87" s="317"/>
      <c r="S87" s="41"/>
      <c r="T87" s="41"/>
      <c r="U87" s="273"/>
      <c r="V87" s="273"/>
      <c r="W87" s="273"/>
      <c r="Y87" s="258"/>
      <c r="Z87" s="399"/>
      <c r="AA87" s="400"/>
      <c r="AB87" s="41"/>
      <c r="AC87" s="41"/>
      <c r="AD87" s="41"/>
      <c r="AE87" s="41"/>
      <c r="AF87" s="476" t="s">
        <v>139</v>
      </c>
      <c r="AG87" s="476"/>
      <c r="AH87" s="477" t="n">
        <f aca="false">AH67+AH76+AH82+AH85</f>
        <v>42</v>
      </c>
      <c r="AI87" s="41"/>
      <c r="AJ87" s="41"/>
      <c r="AK87" s="41"/>
      <c r="AL87" s="41"/>
      <c r="AM87" s="41"/>
      <c r="AN87" s="405"/>
      <c r="AO87" s="258"/>
      <c r="AP87" s="258"/>
      <c r="AQ87" s="258"/>
      <c r="AR87" s="259"/>
      <c r="AS87" s="38"/>
      <c r="AT87" s="317"/>
      <c r="AU87" s="41"/>
      <c r="AV87" s="401"/>
      <c r="AW87" s="401"/>
      <c r="AX87" s="408"/>
      <c r="AY87" s="407"/>
      <c r="AZ87" s="407"/>
      <c r="BA87" s="407"/>
      <c r="BB87" s="402"/>
      <c r="BC87" s="402"/>
    </row>
    <row r="88" customFormat="false" ht="15" hidden="false" customHeight="true" outlineLevel="0" collapsed="false">
      <c r="C88" s="274"/>
      <c r="D88" s="41"/>
      <c r="E88" s="285"/>
      <c r="F88" s="166"/>
      <c r="G88" s="41"/>
      <c r="H88" s="41"/>
      <c r="I88" s="275"/>
      <c r="J88" s="280"/>
      <c r="K88" s="280"/>
      <c r="L88" s="274"/>
      <c r="M88" s="41"/>
      <c r="N88" s="38"/>
      <c r="O88" s="41"/>
      <c r="P88" s="41"/>
      <c r="Q88" s="275"/>
      <c r="R88" s="317"/>
      <c r="S88" s="41"/>
      <c r="T88" s="41"/>
      <c r="U88" s="181"/>
      <c r="V88" s="181"/>
      <c r="W88" s="273"/>
      <c r="Y88" s="41"/>
      <c r="Z88" s="399"/>
      <c r="AA88" s="400"/>
      <c r="AB88" s="275"/>
      <c r="AC88" s="275"/>
      <c r="AD88" s="275"/>
      <c r="AE88" s="275"/>
      <c r="AF88" s="38"/>
      <c r="AG88" s="38"/>
      <c r="AH88" s="38"/>
      <c r="AI88" s="38"/>
      <c r="AJ88" s="38"/>
      <c r="AK88" s="38"/>
      <c r="AL88" s="38"/>
      <c r="AM88" s="38"/>
      <c r="AN88" s="405"/>
      <c r="AO88" s="258"/>
      <c r="AP88" s="258"/>
      <c r="AQ88" s="258"/>
      <c r="AR88" s="258"/>
      <c r="AS88" s="38"/>
      <c r="AT88" s="317"/>
      <c r="AU88" s="41"/>
      <c r="AV88" s="304"/>
      <c r="AW88" s="304"/>
      <c r="AX88" s="409"/>
      <c r="AY88" s="407"/>
      <c r="AZ88" s="407"/>
      <c r="BA88" s="407"/>
      <c r="BB88" s="402"/>
      <c r="BC88" s="402"/>
      <c r="CO88" s="83"/>
      <c r="CP88" s="84"/>
      <c r="CQ88" s="84"/>
      <c r="CR88" s="84"/>
      <c r="CS88" s="84"/>
      <c r="CT88" s="84"/>
      <c r="CU88" s="290"/>
      <c r="CV88" s="84"/>
      <c r="CW88" s="291"/>
    </row>
    <row r="89" customFormat="false" ht="15" hidden="false" customHeight="true" outlineLevel="0" collapsed="false">
      <c r="C89" s="274"/>
      <c r="D89" s="41"/>
      <c r="E89" s="285"/>
      <c r="F89" s="166"/>
      <c r="G89" s="41"/>
      <c r="H89" s="41"/>
      <c r="I89" s="275"/>
      <c r="J89" s="215"/>
      <c r="K89" s="166"/>
      <c r="N89" s="38"/>
      <c r="O89" s="41"/>
      <c r="P89" s="41"/>
      <c r="Q89" s="275"/>
      <c r="R89" s="317"/>
      <c r="S89" s="41"/>
      <c r="T89" s="41"/>
      <c r="U89" s="181"/>
      <c r="V89" s="181"/>
      <c r="W89" s="276"/>
      <c r="Y89" s="410"/>
      <c r="Z89" s="281"/>
      <c r="AA89" s="411"/>
      <c r="AB89" s="41"/>
      <c r="AC89" s="41"/>
      <c r="AD89" s="41"/>
      <c r="AE89" s="41"/>
      <c r="AF89" s="281"/>
      <c r="AG89" s="317"/>
      <c r="AN89" s="258"/>
      <c r="AO89" s="258"/>
      <c r="AP89" s="258"/>
      <c r="AQ89" s="258"/>
      <c r="AR89" s="259"/>
      <c r="AS89" s="38"/>
      <c r="AT89" s="317"/>
      <c r="AU89" s="41"/>
      <c r="AV89" s="401"/>
      <c r="AW89" s="401"/>
      <c r="AX89" s="406"/>
      <c r="AY89" s="412"/>
      <c r="AZ89" s="412"/>
      <c r="BA89" s="412"/>
      <c r="BB89" s="402"/>
      <c r="BC89" s="402"/>
      <c r="CO89" s="83"/>
      <c r="CP89" s="84"/>
      <c r="CQ89" s="84"/>
      <c r="CR89" s="84"/>
      <c r="CS89" s="84"/>
      <c r="CT89" s="84"/>
      <c r="CU89" s="290"/>
      <c r="CV89" s="84"/>
      <c r="CW89" s="291"/>
    </row>
    <row r="90" customFormat="false" ht="15" hidden="false" customHeight="true" outlineLevel="0" collapsed="false">
      <c r="C90" s="274"/>
      <c r="D90" s="41"/>
      <c r="E90" s="70"/>
      <c r="F90" s="143"/>
      <c r="G90" s="281"/>
      <c r="H90" s="281"/>
      <c r="I90" s="275"/>
      <c r="J90" s="215"/>
      <c r="K90" s="166"/>
      <c r="L90" s="274"/>
      <c r="M90" s="41"/>
      <c r="N90" s="38"/>
      <c r="O90" s="281"/>
      <c r="P90" s="281"/>
      <c r="Q90" s="275"/>
      <c r="R90" s="317"/>
      <c r="S90" s="41"/>
      <c r="T90" s="41"/>
      <c r="U90" s="181"/>
      <c r="V90" s="181"/>
      <c r="W90" s="273"/>
      <c r="Y90" s="410"/>
      <c r="Z90" s="281"/>
      <c r="AA90" s="411"/>
      <c r="AB90" s="275"/>
      <c r="AC90" s="275"/>
      <c r="AD90" s="275"/>
      <c r="AE90" s="275"/>
      <c r="AF90" s="281"/>
      <c r="AG90" s="317"/>
      <c r="AN90" s="258"/>
      <c r="AO90" s="258"/>
      <c r="AP90" s="258"/>
      <c r="AQ90" s="258"/>
      <c r="AR90" s="259"/>
      <c r="AS90" s="38"/>
      <c r="AT90" s="317"/>
      <c r="AU90" s="41"/>
      <c r="AV90" s="304"/>
      <c r="AW90" s="304"/>
      <c r="AX90" s="409"/>
      <c r="AY90" s="407"/>
      <c r="AZ90" s="407"/>
      <c r="BA90" s="407"/>
      <c r="BB90" s="402"/>
      <c r="BC90" s="402"/>
      <c r="BZ90" s="83"/>
      <c r="CA90" s="84"/>
      <c r="CB90" s="84"/>
      <c r="CC90" s="84"/>
      <c r="CD90" s="84"/>
      <c r="CE90" s="84"/>
      <c r="CF90" s="290"/>
      <c r="CG90" s="84"/>
      <c r="CH90" s="291"/>
      <c r="CO90" s="83"/>
      <c r="CP90" s="84"/>
      <c r="CQ90" s="84"/>
      <c r="CR90" s="84"/>
      <c r="CS90" s="84"/>
      <c r="CT90" s="84"/>
      <c r="CU90" s="290"/>
      <c r="CV90" s="84"/>
      <c r="CW90" s="291"/>
    </row>
    <row r="91" customFormat="false" ht="15" hidden="false" customHeight="true" outlineLevel="0" collapsed="false">
      <c r="D91" s="297"/>
      <c r="E91" s="70"/>
      <c r="F91" s="143"/>
      <c r="G91" s="41"/>
      <c r="H91" s="41"/>
      <c r="I91" s="275"/>
      <c r="J91" s="215"/>
      <c r="K91" s="166"/>
      <c r="L91" s="274"/>
      <c r="M91" s="41"/>
      <c r="N91" s="38"/>
      <c r="O91" s="41"/>
      <c r="P91" s="41"/>
      <c r="Q91" s="275"/>
      <c r="R91" s="317"/>
      <c r="S91" s="41"/>
      <c r="T91" s="41"/>
      <c r="U91" s="166"/>
      <c r="V91" s="166"/>
      <c r="W91" s="166"/>
      <c r="Y91" s="41"/>
      <c r="Z91" s="41"/>
      <c r="AA91" s="41"/>
      <c r="AB91" s="41"/>
      <c r="AC91" s="41"/>
      <c r="AD91" s="41"/>
      <c r="AE91" s="41"/>
      <c r="AF91" s="41"/>
      <c r="AG91" s="41"/>
      <c r="AN91" s="258"/>
      <c r="AO91" s="258"/>
      <c r="AP91" s="258"/>
      <c r="AQ91" s="258"/>
      <c r="AR91" s="259"/>
      <c r="AS91" s="38"/>
      <c r="AT91" s="317"/>
      <c r="AU91" s="41"/>
      <c r="AV91" s="304"/>
      <c r="AW91" s="304"/>
      <c r="AX91" s="409"/>
      <c r="AY91" s="407"/>
      <c r="AZ91" s="413"/>
      <c r="BA91" s="407"/>
      <c r="BB91" s="402"/>
      <c r="BC91" s="402"/>
      <c r="BZ91" s="83"/>
      <c r="CA91" s="84"/>
      <c r="CB91" s="84"/>
      <c r="CC91" s="84"/>
      <c r="CD91" s="84"/>
      <c r="CE91" s="84"/>
      <c r="CF91" s="290"/>
      <c r="CG91" s="84"/>
      <c r="CH91" s="291"/>
      <c r="CO91" s="83"/>
      <c r="CP91" s="84"/>
      <c r="CQ91" s="84"/>
      <c r="CR91" s="84"/>
      <c r="CS91" s="84"/>
      <c r="CT91" s="84"/>
      <c r="CU91" s="290"/>
      <c r="CV91" s="84"/>
      <c r="CW91" s="291"/>
    </row>
    <row r="92" customFormat="false" ht="15" hidden="false" customHeight="true" outlineLevel="0" collapsed="false">
      <c r="D92" s="297"/>
      <c r="E92" s="70"/>
      <c r="F92" s="143"/>
      <c r="G92" s="41"/>
      <c r="H92" s="41"/>
      <c r="I92" s="275"/>
      <c r="J92" s="215"/>
      <c r="K92" s="166"/>
      <c r="L92" s="274"/>
      <c r="M92" s="41"/>
      <c r="N92" s="38"/>
      <c r="O92" s="41"/>
      <c r="P92" s="41"/>
      <c r="Q92" s="275"/>
      <c r="R92" s="317"/>
      <c r="S92" s="41"/>
      <c r="T92" s="41"/>
      <c r="U92" s="166"/>
      <c r="V92" s="166"/>
      <c r="W92" s="166"/>
      <c r="Y92" s="41"/>
      <c r="Z92" s="41"/>
      <c r="AA92" s="41"/>
      <c r="AB92" s="41"/>
      <c r="AC92" s="41"/>
      <c r="AD92" s="41"/>
      <c r="AE92" s="41"/>
      <c r="AF92" s="41"/>
      <c r="AG92" s="41"/>
      <c r="AK92" s="84"/>
      <c r="AL92" s="84"/>
      <c r="AN92" s="414"/>
      <c r="AO92" s="258"/>
      <c r="AP92" s="258"/>
      <c r="AQ92" s="258"/>
      <c r="AR92" s="259"/>
      <c r="AS92" s="38"/>
      <c r="AT92" s="317"/>
      <c r="AU92" s="41"/>
      <c r="AV92" s="304"/>
      <c r="AW92" s="304"/>
      <c r="AX92" s="409"/>
      <c r="AY92" s="407"/>
      <c r="AZ92" s="413"/>
      <c r="BA92" s="407"/>
      <c r="BB92" s="402"/>
      <c r="BC92" s="402"/>
      <c r="BZ92" s="83"/>
      <c r="CA92" s="84"/>
      <c r="CB92" s="84"/>
      <c r="CC92" s="84"/>
      <c r="CD92" s="84"/>
      <c r="CE92" s="84"/>
      <c r="CF92" s="290"/>
      <c r="CG92" s="84"/>
      <c r="CH92" s="291"/>
      <c r="CO92" s="83"/>
      <c r="CP92" s="84"/>
      <c r="CQ92" s="84"/>
      <c r="CR92" s="84"/>
      <c r="CS92" s="84"/>
      <c r="CT92" s="84"/>
      <c r="CU92" s="290"/>
      <c r="CV92" s="84"/>
      <c r="CW92" s="291"/>
    </row>
    <row r="93" customFormat="false" ht="15" hidden="false" customHeight="true" outlineLevel="0" collapsed="false">
      <c r="D93" s="297"/>
      <c r="E93" s="70"/>
      <c r="F93" s="143"/>
      <c r="G93" s="41"/>
      <c r="H93" s="41"/>
      <c r="I93" s="275"/>
      <c r="J93" s="215"/>
      <c r="K93" s="166"/>
      <c r="L93" s="298"/>
      <c r="M93" s="38"/>
      <c r="N93" s="38"/>
      <c r="O93" s="41"/>
      <c r="P93" s="41"/>
      <c r="Q93" s="275"/>
      <c r="R93" s="317"/>
      <c r="S93" s="41"/>
      <c r="T93" s="41"/>
      <c r="U93" s="282"/>
      <c r="V93" s="282"/>
      <c r="W93" s="282"/>
      <c r="Y93" s="41"/>
      <c r="Z93" s="41"/>
      <c r="AA93" s="41"/>
      <c r="AC93" s="41"/>
      <c r="AD93" s="41"/>
      <c r="AE93" s="41"/>
      <c r="AF93" s="41"/>
      <c r="AG93" s="41"/>
      <c r="AK93" s="84"/>
      <c r="AL93" s="84"/>
      <c r="AN93" s="414"/>
      <c r="AO93" s="258"/>
      <c r="AP93" s="258"/>
      <c r="AQ93" s="258"/>
      <c r="AR93" s="259"/>
      <c r="AS93" s="38"/>
      <c r="AT93" s="317"/>
      <c r="AU93" s="41"/>
      <c r="AV93" s="401"/>
      <c r="AW93" s="401"/>
      <c r="AX93" s="406"/>
      <c r="AY93" s="407"/>
      <c r="AZ93" s="407"/>
      <c r="BA93" s="407"/>
      <c r="BB93" s="402"/>
      <c r="BC93" s="402"/>
      <c r="BZ93" s="83"/>
      <c r="CA93" s="84"/>
      <c r="CB93" s="84"/>
      <c r="CC93" s="84"/>
      <c r="CD93" s="84"/>
      <c r="CE93" s="84"/>
      <c r="CF93" s="290"/>
      <c r="CG93" s="84"/>
      <c r="CH93" s="291"/>
      <c r="CO93" s="83"/>
      <c r="CP93" s="84"/>
      <c r="CQ93" s="84"/>
      <c r="CR93" s="84"/>
      <c r="CS93" s="84"/>
      <c r="CT93" s="84"/>
      <c r="CU93" s="290"/>
      <c r="CV93" s="84"/>
      <c r="CW93" s="291"/>
    </row>
    <row r="94" customFormat="false" ht="15" hidden="false" customHeight="true" outlineLevel="0" collapsed="false">
      <c r="D94" s="297"/>
      <c r="E94" s="70"/>
      <c r="F94" s="143"/>
      <c r="G94" s="41"/>
      <c r="H94" s="41"/>
      <c r="I94" s="275"/>
      <c r="J94" s="215"/>
      <c r="K94" s="166"/>
      <c r="L94" s="298"/>
      <c r="M94" s="38"/>
      <c r="N94" s="38"/>
      <c r="O94" s="41"/>
      <c r="P94" s="41"/>
      <c r="Q94" s="275"/>
      <c r="R94" s="317"/>
      <c r="S94" s="41"/>
      <c r="T94" s="41"/>
      <c r="U94" s="282"/>
      <c r="V94" s="282"/>
      <c r="W94" s="282"/>
      <c r="Y94" s="41"/>
      <c r="Z94" s="41"/>
      <c r="AA94" s="41"/>
      <c r="AB94" s="41"/>
      <c r="AC94" s="41"/>
      <c r="AD94" s="41"/>
      <c r="AE94" s="41"/>
      <c r="AF94" s="41"/>
      <c r="AG94" s="41"/>
      <c r="AK94" s="84"/>
      <c r="AL94" s="84"/>
      <c r="AN94" s="414"/>
      <c r="AO94" s="258"/>
      <c r="AP94" s="258"/>
      <c r="AQ94" s="258"/>
      <c r="AR94" s="258"/>
      <c r="AS94" s="38"/>
      <c r="AT94" s="317"/>
      <c r="AU94" s="41"/>
      <c r="AV94" s="304"/>
      <c r="AW94" s="304"/>
      <c r="AX94" s="409"/>
      <c r="AY94" s="407"/>
      <c r="AZ94" s="407"/>
      <c r="BA94" s="407"/>
      <c r="BB94" s="402"/>
      <c r="BC94" s="402"/>
      <c r="BZ94" s="83"/>
      <c r="CA94" s="84"/>
      <c r="CB94" s="84"/>
      <c r="CC94" s="84"/>
      <c r="CD94" s="84"/>
      <c r="CE94" s="84"/>
      <c r="CF94" s="290"/>
      <c r="CG94" s="84"/>
      <c r="CH94" s="291"/>
      <c r="CO94" s="83"/>
      <c r="CP94" s="84"/>
      <c r="CQ94" s="84"/>
      <c r="CR94" s="84"/>
      <c r="CS94" s="84"/>
      <c r="CT94" s="84"/>
      <c r="CU94" s="290"/>
      <c r="CV94" s="84"/>
      <c r="CW94" s="291"/>
    </row>
    <row r="95" customFormat="false" ht="15" hidden="false" customHeight="true" outlineLevel="0" collapsed="false">
      <c r="D95" s="297"/>
      <c r="E95" s="70"/>
      <c r="F95" s="143"/>
      <c r="G95" s="281"/>
      <c r="H95" s="281"/>
      <c r="I95" s="275"/>
      <c r="J95" s="215"/>
      <c r="K95" s="166"/>
      <c r="L95" s="298"/>
      <c r="M95" s="38"/>
      <c r="N95" s="38"/>
      <c r="O95" s="281"/>
      <c r="P95" s="281"/>
      <c r="Q95" s="275"/>
      <c r="R95" s="317"/>
      <c r="S95" s="41"/>
      <c r="T95" s="41"/>
      <c r="U95" s="282"/>
      <c r="V95" s="282"/>
      <c r="W95" s="282"/>
      <c r="Y95" s="415"/>
      <c r="Z95" s="415"/>
      <c r="AA95" s="415"/>
      <c r="AB95" s="416"/>
      <c r="AC95" s="416"/>
      <c r="AD95" s="398"/>
      <c r="AE95" s="41"/>
      <c r="AF95" s="41"/>
      <c r="AG95" s="41"/>
      <c r="AK95" s="84"/>
      <c r="AL95" s="84"/>
      <c r="AN95" s="38"/>
      <c r="AO95" s="38"/>
      <c r="AP95" s="38"/>
      <c r="AQ95" s="38"/>
      <c r="AR95" s="38"/>
      <c r="AS95" s="38"/>
      <c r="AT95" s="317"/>
      <c r="AU95" s="41"/>
      <c r="AV95" s="304"/>
      <c r="AW95" s="304"/>
      <c r="AX95" s="408"/>
      <c r="AY95" s="407"/>
      <c r="AZ95" s="407"/>
      <c r="BA95" s="407"/>
      <c r="BB95" s="402"/>
      <c r="BC95" s="402"/>
      <c r="BZ95" s="83"/>
      <c r="CA95" s="84"/>
      <c r="CB95" s="84"/>
      <c r="CC95" s="84"/>
      <c r="CD95" s="84"/>
      <c r="CE95" s="84"/>
      <c r="CF95" s="290"/>
      <c r="CG95" s="84"/>
      <c r="CH95" s="291"/>
      <c r="CO95" s="83"/>
      <c r="CP95" s="84"/>
      <c r="CQ95" s="84"/>
      <c r="CR95" s="84"/>
      <c r="CS95" s="84"/>
      <c r="CT95" s="84"/>
      <c r="CU95" s="290"/>
      <c r="CV95" s="84"/>
      <c r="CW95" s="291"/>
    </row>
    <row r="96" customFormat="false" ht="15" hidden="false" customHeight="true" outlineLevel="0" collapsed="false">
      <c r="D96" s="297"/>
      <c r="E96" s="243"/>
      <c r="F96" s="143"/>
      <c r="G96" s="166"/>
      <c r="H96" s="215"/>
      <c r="I96" s="166"/>
      <c r="J96" s="215"/>
      <c r="K96" s="166"/>
      <c r="L96" s="298"/>
      <c r="M96" s="38"/>
      <c r="N96" s="38"/>
      <c r="O96" s="38"/>
      <c r="P96" s="38"/>
      <c r="Q96" s="38"/>
      <c r="R96" s="317"/>
      <c r="S96" s="41"/>
      <c r="T96" s="41"/>
      <c r="Y96" s="415"/>
      <c r="Z96" s="415"/>
      <c r="AA96" s="415"/>
      <c r="AB96" s="416"/>
      <c r="AC96" s="416"/>
      <c r="AD96" s="398"/>
      <c r="AE96" s="38"/>
      <c r="AF96" s="41"/>
      <c r="AG96" s="41"/>
      <c r="AN96" s="38"/>
      <c r="AO96" s="38"/>
      <c r="AP96" s="38"/>
      <c r="AQ96" s="38"/>
      <c r="AR96" s="38"/>
      <c r="AS96" s="38"/>
      <c r="AT96" s="317"/>
      <c r="AU96" s="41"/>
      <c r="AV96" s="401"/>
      <c r="AW96" s="401"/>
      <c r="AX96" s="406"/>
      <c r="AY96" s="407"/>
      <c r="AZ96" s="407"/>
      <c r="BA96" s="407"/>
      <c r="BB96" s="402"/>
      <c r="BC96" s="402"/>
      <c r="BZ96" s="83"/>
      <c r="CA96" s="84"/>
      <c r="CB96" s="84"/>
      <c r="CC96" s="84"/>
      <c r="CD96" s="84"/>
      <c r="CE96" s="84"/>
      <c r="CF96" s="290"/>
      <c r="CG96" s="84"/>
      <c r="CH96" s="291"/>
      <c r="CO96" s="83"/>
      <c r="CP96" s="84"/>
      <c r="CQ96" s="84"/>
      <c r="CR96" s="84"/>
      <c r="CS96" s="84"/>
      <c r="CT96" s="84"/>
      <c r="CU96" s="290"/>
      <c r="CV96" s="84"/>
      <c r="CW96" s="291"/>
    </row>
    <row r="97" customFormat="false" ht="15" hidden="false" customHeight="true" outlineLevel="0" collapsed="false">
      <c r="D97" s="297"/>
      <c r="E97" s="143"/>
      <c r="F97" s="143"/>
      <c r="G97" s="166"/>
      <c r="H97" s="215"/>
      <c r="I97" s="166"/>
      <c r="J97" s="215"/>
      <c r="K97" s="166"/>
      <c r="L97" s="298"/>
      <c r="M97" s="38"/>
      <c r="N97" s="38"/>
      <c r="Q97" s="275"/>
      <c r="R97" s="317"/>
      <c r="S97" s="41"/>
      <c r="T97" s="41"/>
      <c r="Y97" s="258"/>
      <c r="Z97" s="41"/>
      <c r="AA97" s="275"/>
      <c r="AB97" s="41"/>
      <c r="AC97" s="275"/>
      <c r="AD97" s="41"/>
      <c r="AE97" s="38"/>
      <c r="AF97" s="41"/>
      <c r="AG97" s="41"/>
      <c r="AN97" s="38"/>
      <c r="AO97" s="38"/>
      <c r="AP97" s="38"/>
      <c r="AQ97" s="38"/>
      <c r="AR97" s="38"/>
      <c r="AS97" s="38"/>
      <c r="AT97" s="317"/>
      <c r="AU97" s="41"/>
      <c r="AV97" s="304"/>
      <c r="AW97" s="304"/>
      <c r="AX97" s="408"/>
      <c r="AY97" s="407"/>
      <c r="AZ97" s="407"/>
      <c r="BA97" s="407"/>
      <c r="BB97" s="402"/>
      <c r="BC97" s="402"/>
      <c r="BZ97" s="83"/>
      <c r="CA97" s="84"/>
      <c r="CB97" s="84"/>
      <c r="CC97" s="84"/>
      <c r="CD97" s="84"/>
      <c r="CE97" s="84"/>
      <c r="CF97" s="290"/>
      <c r="CG97" s="84"/>
      <c r="CH97" s="291"/>
      <c r="CO97" s="83"/>
      <c r="CP97" s="84"/>
      <c r="CQ97" s="84"/>
      <c r="CR97" s="84"/>
      <c r="CS97" s="84"/>
      <c r="CT97" s="84"/>
      <c r="CU97" s="290"/>
      <c r="CV97" s="84"/>
      <c r="CW97" s="291"/>
    </row>
    <row r="98" customFormat="false" ht="15" hidden="false" customHeight="true" outlineLevel="0" collapsed="false">
      <c r="D98" s="297"/>
      <c r="E98" s="143"/>
      <c r="F98" s="143"/>
      <c r="G98" s="166"/>
      <c r="H98" s="215"/>
      <c r="I98" s="166"/>
      <c r="J98" s="215"/>
      <c r="K98" s="166"/>
      <c r="L98" s="298"/>
      <c r="M98" s="38"/>
      <c r="N98" s="38"/>
      <c r="O98" s="281"/>
      <c r="P98" s="281"/>
      <c r="Q98" s="275"/>
      <c r="R98" s="317"/>
      <c r="S98" s="41"/>
      <c r="T98" s="41"/>
      <c r="Y98" s="258"/>
      <c r="Z98" s="41"/>
      <c r="AA98" s="275"/>
      <c r="AB98" s="41"/>
      <c r="AC98" s="275"/>
      <c r="AD98" s="41"/>
      <c r="AE98" s="38"/>
      <c r="AF98" s="41"/>
      <c r="AG98" s="41"/>
      <c r="AN98" s="38"/>
      <c r="AO98" s="38"/>
      <c r="AP98" s="38"/>
      <c r="AQ98" s="38"/>
      <c r="AR98" s="38"/>
      <c r="AS98" s="38"/>
      <c r="AT98" s="317"/>
      <c r="AU98" s="41"/>
      <c r="AV98" s="401"/>
      <c r="AW98" s="401"/>
      <c r="AX98" s="406"/>
      <c r="AY98" s="407"/>
      <c r="AZ98" s="407"/>
      <c r="BA98" s="407"/>
      <c r="BB98" s="402"/>
      <c r="BC98" s="402"/>
      <c r="BZ98" s="83"/>
      <c r="CA98" s="84"/>
      <c r="CB98" s="84"/>
      <c r="CC98" s="84"/>
      <c r="CD98" s="84"/>
      <c r="CE98" s="84"/>
      <c r="CF98" s="290"/>
      <c r="CG98" s="84"/>
      <c r="CH98" s="291"/>
      <c r="CO98" s="83"/>
      <c r="CP98" s="84"/>
      <c r="CQ98" s="84"/>
      <c r="CR98" s="84"/>
      <c r="CS98" s="84"/>
      <c r="CT98" s="84"/>
      <c r="CU98" s="290"/>
      <c r="CV98" s="84"/>
      <c r="CW98" s="291"/>
    </row>
    <row r="99" customFormat="false" ht="15" hidden="false" customHeight="true" outlineLevel="0" collapsed="false">
      <c r="D99" s="297"/>
      <c r="E99" s="143"/>
      <c r="F99" s="143"/>
      <c r="G99" s="166"/>
      <c r="H99" s="215"/>
      <c r="I99" s="166"/>
      <c r="L99" s="298"/>
      <c r="M99" s="38"/>
      <c r="N99" s="38"/>
      <c r="O99" s="41"/>
      <c r="P99" s="41"/>
      <c r="Q99" s="41"/>
      <c r="R99" s="317"/>
      <c r="S99" s="417"/>
      <c r="T99" s="417"/>
      <c r="Y99" s="258"/>
      <c r="Z99" s="41"/>
      <c r="AA99" s="275"/>
      <c r="AB99" s="41"/>
      <c r="AC99" s="275"/>
      <c r="AD99" s="41"/>
      <c r="AE99" s="38"/>
      <c r="AF99" s="38"/>
      <c r="AG99" s="38"/>
      <c r="AN99" s="38"/>
      <c r="AO99" s="38"/>
      <c r="AP99" s="38"/>
      <c r="AQ99" s="38"/>
      <c r="AR99" s="38"/>
      <c r="AS99" s="38"/>
      <c r="AT99" s="317"/>
      <c r="AU99" s="41"/>
      <c r="AV99" s="401"/>
      <c r="AW99" s="304"/>
      <c r="AX99" s="408"/>
      <c r="AY99" s="407"/>
      <c r="AZ99" s="407"/>
      <c r="BA99" s="412"/>
      <c r="BB99" s="402"/>
      <c r="BC99" s="418"/>
      <c r="BZ99" s="83"/>
      <c r="CA99" s="84"/>
      <c r="CB99" s="84"/>
      <c r="CC99" s="84"/>
      <c r="CD99" s="84"/>
      <c r="CE99" s="84"/>
      <c r="CF99" s="290"/>
      <c r="CG99" s="84"/>
      <c r="CH99" s="291"/>
      <c r="CO99" s="83"/>
      <c r="CP99" s="84"/>
      <c r="CQ99" s="84"/>
      <c r="CR99" s="84"/>
      <c r="CS99" s="84"/>
      <c r="CT99" s="84"/>
      <c r="CU99" s="290"/>
      <c r="CV99" s="84"/>
      <c r="CW99" s="291"/>
    </row>
    <row r="100" customFormat="false" ht="15" hidden="false" customHeight="true" outlineLevel="0" collapsed="false">
      <c r="D100" s="297"/>
      <c r="E100" s="143"/>
      <c r="F100" s="143"/>
      <c r="G100" s="166"/>
      <c r="H100" s="215"/>
      <c r="I100" s="166"/>
      <c r="L100" s="298"/>
      <c r="M100" s="38"/>
      <c r="N100" s="38"/>
      <c r="O100" s="41"/>
      <c r="P100" s="41"/>
      <c r="Q100" s="41"/>
      <c r="S100" s="38"/>
      <c r="T100" s="38"/>
      <c r="Y100" s="410"/>
      <c r="Z100" s="41"/>
      <c r="AA100" s="275"/>
      <c r="AB100" s="41"/>
      <c r="AC100" s="419"/>
      <c r="AD100" s="281"/>
      <c r="AE100" s="38"/>
      <c r="AF100" s="38"/>
      <c r="AG100" s="38"/>
      <c r="AN100" s="38"/>
      <c r="AO100" s="38"/>
      <c r="AP100" s="38"/>
      <c r="AQ100" s="38"/>
      <c r="AR100" s="38"/>
      <c r="AS100" s="38"/>
      <c r="AT100" s="317"/>
      <c r="AU100" s="41"/>
      <c r="AV100" s="304"/>
      <c r="AW100" s="420"/>
      <c r="AX100" s="421"/>
      <c r="AY100" s="402"/>
      <c r="AZ100" s="402"/>
      <c r="BA100" s="402"/>
      <c r="BB100" s="402"/>
      <c r="BC100" s="402"/>
      <c r="BZ100" s="83"/>
      <c r="CA100" s="84"/>
      <c r="CB100" s="84"/>
      <c r="CC100" s="84"/>
      <c r="CD100" s="84"/>
      <c r="CE100" s="84"/>
      <c r="CF100" s="290"/>
      <c r="CG100" s="84"/>
      <c r="CH100" s="291"/>
      <c r="CO100" s="83"/>
      <c r="CP100" s="84"/>
      <c r="CQ100" s="84"/>
      <c r="CR100" s="84"/>
      <c r="CS100" s="84"/>
      <c r="CT100" s="84"/>
      <c r="CU100" s="290"/>
      <c r="CV100" s="84"/>
      <c r="CW100" s="291"/>
    </row>
    <row r="101" customFormat="false" ht="15" hidden="false" customHeight="true" outlineLevel="0" collapsed="false">
      <c r="D101" s="297"/>
      <c r="E101" s="41"/>
      <c r="F101" s="41"/>
      <c r="G101" s="282"/>
      <c r="H101" s="245"/>
      <c r="I101" s="280"/>
      <c r="J101" s="280"/>
      <c r="K101" s="280"/>
      <c r="L101" s="298"/>
      <c r="M101" s="38"/>
      <c r="N101" s="38"/>
      <c r="O101" s="38"/>
      <c r="P101" s="38"/>
      <c r="Q101" s="38"/>
      <c r="R101" s="41"/>
      <c r="S101" s="41"/>
      <c r="T101" s="41"/>
      <c r="Z101" s="84"/>
      <c r="AB101" s="246"/>
      <c r="AC101" s="246"/>
      <c r="AD101" s="305"/>
      <c r="AN101" s="38"/>
      <c r="AO101" s="38"/>
      <c r="AP101" s="38"/>
      <c r="AQ101" s="38"/>
      <c r="AR101" s="38"/>
      <c r="AS101" s="38"/>
      <c r="AT101" s="317"/>
      <c r="AU101" s="41"/>
      <c r="AV101" s="304"/>
      <c r="AW101" s="304"/>
      <c r="AX101" s="421"/>
      <c r="AY101" s="402"/>
      <c r="AZ101" s="402"/>
      <c r="BA101" s="402"/>
      <c r="BB101" s="402"/>
      <c r="BC101" s="402"/>
      <c r="BZ101" s="83"/>
      <c r="CA101" s="84"/>
      <c r="CB101" s="84"/>
      <c r="CC101" s="84"/>
      <c r="CD101" s="84"/>
      <c r="CE101" s="84"/>
      <c r="CF101" s="290"/>
      <c r="CG101" s="84"/>
      <c r="CH101" s="291"/>
      <c r="CO101" s="83"/>
      <c r="CP101" s="84"/>
      <c r="CQ101" s="84"/>
      <c r="CR101" s="84"/>
      <c r="CS101" s="84"/>
      <c r="CT101" s="84"/>
      <c r="CU101" s="290"/>
      <c r="CV101" s="84"/>
      <c r="CW101" s="291"/>
    </row>
    <row r="102" customFormat="false" ht="15" hidden="false" customHeight="true" outlineLevel="0" collapsed="false">
      <c r="D102" s="297"/>
      <c r="E102" s="143"/>
      <c r="F102" s="143"/>
      <c r="H102" s="215"/>
      <c r="I102" s="166"/>
      <c r="L102" s="298"/>
      <c r="M102" s="38"/>
      <c r="N102" s="38"/>
      <c r="O102" s="38"/>
      <c r="P102" s="38"/>
      <c r="Q102" s="38"/>
      <c r="R102" s="422"/>
      <c r="S102" s="41"/>
      <c r="T102" s="41"/>
      <c r="AB102" s="246"/>
      <c r="AC102" s="246"/>
      <c r="AD102" s="305"/>
      <c r="AE102" s="38"/>
      <c r="AN102" s="38"/>
      <c r="AO102" s="38"/>
      <c r="AP102" s="38"/>
      <c r="AQ102" s="38"/>
      <c r="AR102" s="38"/>
      <c r="AS102" s="38"/>
      <c r="AT102" s="317"/>
      <c r="AU102" s="417"/>
      <c r="AV102" s="417"/>
      <c r="AW102" s="421"/>
      <c r="AX102" s="402"/>
      <c r="AY102" s="402"/>
      <c r="AZ102" s="402"/>
      <c r="BA102" s="402"/>
      <c r="BB102" s="402"/>
      <c r="BC102" s="38"/>
      <c r="BZ102" s="83"/>
      <c r="CA102" s="84"/>
      <c r="CB102" s="84"/>
      <c r="CC102" s="84"/>
      <c r="CD102" s="84"/>
      <c r="CE102" s="84"/>
      <c r="CF102" s="290"/>
      <c r="CG102" s="84"/>
      <c r="CH102" s="291"/>
      <c r="CO102" s="83"/>
      <c r="CP102" s="84"/>
      <c r="CQ102" s="84"/>
      <c r="CR102" s="84"/>
      <c r="CS102" s="84"/>
      <c r="CT102" s="84"/>
      <c r="CU102" s="290"/>
      <c r="CV102" s="84"/>
      <c r="CW102" s="291"/>
    </row>
    <row r="103" customFormat="false" ht="15" hidden="false" customHeight="true" outlineLevel="0" collapsed="false">
      <c r="D103" s="297"/>
      <c r="E103" s="70"/>
      <c r="F103" s="41"/>
      <c r="G103" s="307"/>
      <c r="H103" s="308"/>
      <c r="I103" s="245"/>
      <c r="L103" s="298"/>
      <c r="M103" s="38"/>
      <c r="N103" s="38"/>
      <c r="O103" s="38"/>
      <c r="P103" s="38"/>
      <c r="Q103" s="38"/>
      <c r="R103" s="422"/>
      <c r="S103" s="41"/>
      <c r="T103" s="41"/>
      <c r="AC103" s="213"/>
      <c r="AD103" s="214"/>
      <c r="AN103" s="38"/>
      <c r="AO103" s="38"/>
      <c r="AP103" s="38"/>
      <c r="AQ103" s="38"/>
      <c r="AR103" s="38"/>
      <c r="AS103" s="38"/>
      <c r="AV103" s="293"/>
      <c r="AW103" s="293"/>
      <c r="AX103" s="293"/>
      <c r="AY103" s="293"/>
      <c r="AZ103" s="293"/>
      <c r="BA103" s="293"/>
      <c r="BB103" s="38"/>
      <c r="BC103" s="38"/>
      <c r="BZ103" s="83"/>
      <c r="CA103" s="84"/>
      <c r="CB103" s="84"/>
      <c r="CC103" s="84"/>
      <c r="CD103" s="84"/>
      <c r="CE103" s="84"/>
      <c r="CF103" s="290"/>
      <c r="CG103" s="84"/>
      <c r="CH103" s="291"/>
      <c r="CO103" s="83"/>
      <c r="CP103" s="84"/>
      <c r="CQ103" s="84"/>
      <c r="CR103" s="84"/>
      <c r="CS103" s="84"/>
      <c r="CT103" s="84"/>
      <c r="CU103" s="290"/>
      <c r="CV103" s="84"/>
      <c r="CW103" s="291"/>
    </row>
    <row r="104" customFormat="false" ht="15" hidden="false" customHeight="true" outlineLevel="0" collapsed="false">
      <c r="D104" s="297"/>
      <c r="E104" s="70"/>
      <c r="F104" s="41"/>
      <c r="H104" s="215"/>
      <c r="I104" s="166"/>
      <c r="L104" s="298"/>
      <c r="M104" s="38"/>
      <c r="N104" s="38"/>
      <c r="O104" s="38"/>
      <c r="P104" s="38"/>
      <c r="Q104" s="38"/>
      <c r="R104" s="422"/>
      <c r="S104" s="41"/>
      <c r="T104" s="41"/>
      <c r="AC104" s="213"/>
      <c r="AD104" s="214"/>
      <c r="AN104" s="38"/>
      <c r="AO104" s="38"/>
      <c r="AP104" s="38"/>
      <c r="AQ104" s="38"/>
      <c r="AR104" s="38"/>
      <c r="AS104" s="38"/>
      <c r="AV104" s="293"/>
      <c r="AW104" s="293"/>
      <c r="AX104" s="293"/>
      <c r="AY104" s="293"/>
      <c r="AZ104" s="293"/>
      <c r="BA104" s="293"/>
      <c r="BB104" s="38"/>
      <c r="BC104" s="38"/>
      <c r="BZ104" s="83"/>
      <c r="CA104" s="84"/>
      <c r="CB104" s="84"/>
      <c r="CC104" s="84"/>
      <c r="CD104" s="84"/>
      <c r="CE104" s="84"/>
      <c r="CF104" s="290"/>
      <c r="CG104" s="84"/>
      <c r="CH104" s="291"/>
      <c r="CO104" s="83"/>
      <c r="CP104" s="84"/>
      <c r="CQ104" s="84"/>
      <c r="CR104" s="84"/>
      <c r="CS104" s="84"/>
      <c r="CT104" s="84"/>
      <c r="CU104" s="290"/>
      <c r="CV104" s="84"/>
      <c r="CW104" s="291"/>
    </row>
    <row r="105" customFormat="false" ht="15" hidden="false" customHeight="true" outlineLevel="0" collapsed="false">
      <c r="D105" s="297"/>
      <c r="E105" s="70"/>
      <c r="F105" s="41"/>
      <c r="H105" s="215"/>
      <c r="I105" s="166"/>
      <c r="L105" s="298"/>
      <c r="M105" s="38"/>
      <c r="N105" s="38"/>
      <c r="O105" s="38"/>
      <c r="P105" s="38"/>
      <c r="Q105" s="38"/>
      <c r="R105" s="422"/>
      <c r="S105" s="41"/>
      <c r="T105" s="41"/>
      <c r="AC105" s="213"/>
      <c r="AD105" s="214"/>
      <c r="AN105" s="38"/>
      <c r="AO105" s="38"/>
      <c r="AP105" s="38"/>
      <c r="AQ105" s="38"/>
      <c r="AR105" s="38"/>
      <c r="AS105" s="38"/>
      <c r="AT105" s="423"/>
      <c r="AU105" s="38"/>
      <c r="AV105" s="401"/>
      <c r="AW105" s="401"/>
      <c r="AX105" s="304"/>
      <c r="AY105" s="304"/>
      <c r="AZ105" s="304"/>
      <c r="BA105" s="401"/>
      <c r="BB105" s="38"/>
      <c r="BC105" s="38"/>
      <c r="BZ105" s="83"/>
      <c r="CA105" s="84"/>
      <c r="CB105" s="84"/>
      <c r="CC105" s="84"/>
      <c r="CD105" s="84"/>
      <c r="CE105" s="84"/>
      <c r="CF105" s="290"/>
      <c r="CG105" s="84"/>
      <c r="CH105" s="309"/>
    </row>
    <row r="106" customFormat="false" ht="15" hidden="false" customHeight="true" outlineLevel="0" collapsed="false">
      <c r="D106" s="297"/>
      <c r="E106" s="70"/>
      <c r="F106" s="41"/>
      <c r="H106" s="245"/>
      <c r="I106" s="245"/>
      <c r="L106" s="298"/>
      <c r="M106" s="38"/>
      <c r="N106" s="38"/>
      <c r="O106" s="38"/>
      <c r="P106" s="38"/>
      <c r="Q106" s="38"/>
      <c r="R106" s="422"/>
      <c r="S106" s="41"/>
      <c r="T106" s="41"/>
      <c r="AC106" s="213"/>
      <c r="AD106" s="214"/>
      <c r="AN106" s="38"/>
      <c r="AO106" s="38"/>
      <c r="AP106" s="38"/>
      <c r="AQ106" s="38"/>
      <c r="AR106" s="38"/>
      <c r="AS106" s="38"/>
      <c r="AT106" s="423"/>
      <c r="AU106" s="38"/>
      <c r="AV106" s="401"/>
      <c r="AW106" s="304"/>
      <c r="AX106" s="304"/>
      <c r="AY106" s="401"/>
      <c r="AZ106" s="401"/>
      <c r="BA106" s="304"/>
      <c r="BB106" s="38"/>
      <c r="BC106" s="38"/>
      <c r="BZ106" s="83"/>
      <c r="CA106" s="84"/>
      <c r="CB106" s="84"/>
      <c r="CC106" s="84"/>
      <c r="CD106" s="84"/>
      <c r="CE106" s="84"/>
      <c r="CF106" s="290"/>
      <c r="CG106" s="84"/>
      <c r="CH106" s="291"/>
    </row>
    <row r="107" customFormat="false" ht="15" hidden="false" customHeight="true" outlineLevel="0" collapsed="false">
      <c r="D107" s="297"/>
      <c r="E107" s="70"/>
      <c r="F107" s="41"/>
      <c r="H107" s="215"/>
      <c r="I107" s="166"/>
      <c r="L107" s="298"/>
      <c r="M107" s="38"/>
      <c r="N107" s="38"/>
      <c r="O107" s="38"/>
      <c r="P107" s="38"/>
      <c r="Q107" s="38"/>
      <c r="R107" s="422"/>
      <c r="S107" s="41"/>
      <c r="T107" s="41"/>
      <c r="AC107" s="213"/>
      <c r="AD107" s="214"/>
      <c r="AJ107" s="84"/>
      <c r="AN107" s="38"/>
      <c r="AO107" s="38"/>
      <c r="AP107" s="38"/>
      <c r="AQ107" s="38"/>
      <c r="AR107" s="38"/>
      <c r="AS107" s="38"/>
      <c r="AT107" s="423"/>
      <c r="AU107" s="38"/>
      <c r="AV107" s="401"/>
      <c r="AW107" s="401"/>
      <c r="AX107" s="304"/>
      <c r="AY107" s="304"/>
      <c r="AZ107" s="304"/>
      <c r="BA107" s="304"/>
      <c r="BB107" s="38"/>
      <c r="BC107" s="38"/>
      <c r="BZ107" s="83"/>
      <c r="CA107" s="84"/>
      <c r="CB107" s="84"/>
      <c r="CC107" s="84"/>
      <c r="CD107" s="84"/>
      <c r="CE107" s="84"/>
      <c r="CF107" s="290"/>
      <c r="CG107" s="84"/>
      <c r="CH107" s="291"/>
    </row>
    <row r="108" customFormat="false" ht="15" hidden="false" customHeight="true" outlineLevel="0" collapsed="false">
      <c r="D108" s="297"/>
      <c r="E108" s="70"/>
      <c r="F108" s="41"/>
      <c r="G108" s="285"/>
      <c r="H108" s="285"/>
      <c r="I108" s="166"/>
      <c r="L108" s="298"/>
      <c r="M108" s="38"/>
      <c r="N108" s="38"/>
      <c r="O108" s="38"/>
      <c r="P108" s="38"/>
      <c r="Q108" s="38"/>
      <c r="R108" s="422"/>
      <c r="S108" s="41"/>
      <c r="T108" s="41"/>
      <c r="AC108" s="213"/>
      <c r="AD108" s="214"/>
      <c r="AJ108" s="84"/>
      <c r="AN108" s="38"/>
      <c r="AO108" s="38"/>
      <c r="AP108" s="38"/>
      <c r="AQ108" s="38"/>
      <c r="AR108" s="38"/>
      <c r="AS108" s="38"/>
      <c r="AT108" s="423"/>
      <c r="AU108" s="38"/>
      <c r="AV108" s="304"/>
      <c r="AW108" s="304"/>
      <c r="AX108" s="304"/>
      <c r="AY108" s="304"/>
      <c r="AZ108" s="304"/>
      <c r="BA108" s="304"/>
      <c r="BB108" s="38"/>
      <c r="BC108" s="38"/>
      <c r="BZ108" s="83"/>
      <c r="CA108" s="84"/>
      <c r="CB108" s="84"/>
      <c r="CC108" s="84"/>
      <c r="CD108" s="84"/>
      <c r="CE108" s="84"/>
      <c r="CF108" s="290"/>
      <c r="CG108" s="84"/>
      <c r="CH108" s="291"/>
    </row>
    <row r="109" customFormat="false" ht="15" hidden="false" customHeight="true" outlineLevel="0" collapsed="false">
      <c r="D109" s="41"/>
      <c r="E109" s="70"/>
      <c r="F109" s="41"/>
      <c r="H109" s="215"/>
      <c r="I109" s="166"/>
      <c r="L109" s="298"/>
      <c r="M109" s="38"/>
      <c r="N109" s="38"/>
      <c r="O109" s="38"/>
      <c r="P109" s="38"/>
      <c r="Q109" s="38"/>
      <c r="R109" s="422"/>
      <c r="S109" s="417"/>
      <c r="T109" s="417"/>
      <c r="AB109" s="313"/>
      <c r="AC109" s="313"/>
      <c r="AD109" s="305"/>
      <c r="AN109" s="38"/>
      <c r="AO109" s="38"/>
      <c r="AP109" s="38"/>
      <c r="AQ109" s="38"/>
      <c r="AR109" s="38"/>
      <c r="AS109" s="38"/>
      <c r="AT109" s="423"/>
      <c r="AU109" s="38"/>
      <c r="AV109" s="304"/>
      <c r="AW109" s="304"/>
      <c r="AX109" s="304"/>
      <c r="AY109" s="304"/>
      <c r="AZ109" s="304"/>
      <c r="BA109" s="304"/>
      <c r="BB109" s="38"/>
      <c r="BC109" s="38"/>
      <c r="BZ109" s="83"/>
      <c r="CA109" s="84"/>
      <c r="CB109" s="84"/>
      <c r="CC109" s="84"/>
      <c r="CD109" s="84"/>
      <c r="CE109" s="84"/>
      <c r="CF109" s="290"/>
      <c r="CG109" s="84"/>
      <c r="CH109" s="291"/>
    </row>
    <row r="110" customFormat="false" ht="15" hidden="false" customHeight="true" outlineLevel="0" collapsed="false">
      <c r="D110" s="250"/>
      <c r="E110" s="314"/>
      <c r="F110" s="314"/>
      <c r="H110" s="245"/>
      <c r="I110" s="245"/>
      <c r="L110" s="298"/>
      <c r="M110" s="38"/>
      <c r="N110" s="38"/>
      <c r="O110" s="38"/>
      <c r="P110" s="38"/>
      <c r="Q110" s="38"/>
      <c r="R110" s="41"/>
      <c r="S110" s="41"/>
      <c r="T110" s="41"/>
      <c r="AB110" s="305"/>
      <c r="AC110" s="305"/>
      <c r="AN110" s="38"/>
      <c r="AO110" s="38"/>
      <c r="AP110" s="38"/>
      <c r="AQ110" s="38"/>
      <c r="AR110" s="38"/>
      <c r="AS110" s="38"/>
      <c r="AT110" s="423"/>
      <c r="AU110" s="38"/>
      <c r="AV110" s="304"/>
      <c r="AW110" s="304"/>
      <c r="AX110" s="304"/>
      <c r="AY110" s="304"/>
      <c r="AZ110" s="304"/>
      <c r="BA110" s="304"/>
      <c r="BB110" s="38"/>
      <c r="BC110" s="38"/>
      <c r="BZ110" s="83"/>
      <c r="CA110" s="84"/>
      <c r="CB110" s="84"/>
      <c r="CC110" s="84"/>
      <c r="CD110" s="84"/>
      <c r="CE110" s="84"/>
      <c r="CF110" s="290"/>
      <c r="CG110" s="84"/>
      <c r="CH110" s="291"/>
    </row>
    <row r="111" customFormat="false" ht="15" hidden="false" customHeight="true" outlineLevel="0" collapsed="false">
      <c r="D111" s="250"/>
      <c r="E111" s="41"/>
      <c r="F111" s="41"/>
      <c r="L111" s="298"/>
      <c r="M111" s="38"/>
      <c r="N111" s="38"/>
      <c r="O111" s="38"/>
      <c r="P111" s="38"/>
      <c r="Q111" s="38"/>
      <c r="R111" s="317"/>
      <c r="S111" s="41"/>
      <c r="T111" s="41"/>
      <c r="AN111" s="38"/>
      <c r="AO111" s="38"/>
      <c r="AP111" s="38"/>
      <c r="AQ111" s="38"/>
      <c r="AR111" s="38"/>
      <c r="AS111" s="38"/>
      <c r="AT111" s="423"/>
      <c r="AU111" s="38"/>
      <c r="AV111" s="401"/>
      <c r="AW111" s="401"/>
      <c r="AX111" s="304"/>
      <c r="AY111" s="304"/>
      <c r="AZ111" s="304"/>
      <c r="BA111" s="304"/>
      <c r="BB111" s="38"/>
      <c r="BC111" s="38"/>
      <c r="BZ111" s="83"/>
      <c r="CA111" s="84"/>
      <c r="CB111" s="84"/>
      <c r="CC111" s="84"/>
      <c r="CD111" s="84"/>
      <c r="CE111" s="84"/>
      <c r="CF111" s="290"/>
      <c r="CG111" s="84"/>
      <c r="CH111" s="291"/>
    </row>
    <row r="112" customFormat="false" ht="15" hidden="false" customHeight="true" outlineLevel="0" collapsed="false">
      <c r="D112" s="250"/>
      <c r="E112" s="143"/>
      <c r="F112" s="143"/>
      <c r="L112" s="298"/>
      <c r="M112" s="38"/>
      <c r="N112" s="38"/>
      <c r="O112" s="38"/>
      <c r="P112" s="38"/>
      <c r="Q112" s="38"/>
      <c r="R112" s="317"/>
      <c r="S112" s="41"/>
      <c r="T112" s="41"/>
      <c r="AN112" s="38"/>
      <c r="AO112" s="38"/>
      <c r="AP112" s="38"/>
      <c r="AQ112" s="38"/>
      <c r="AR112" s="38"/>
      <c r="AS112" s="38"/>
      <c r="AT112" s="423"/>
      <c r="AU112" s="424"/>
      <c r="AV112" s="425"/>
      <c r="AW112" s="304"/>
      <c r="AX112" s="304"/>
      <c r="AY112" s="304"/>
      <c r="AZ112" s="304"/>
      <c r="BA112" s="304"/>
      <c r="BB112" s="38"/>
      <c r="BC112" s="38"/>
      <c r="BZ112" s="83"/>
      <c r="CA112" s="84"/>
      <c r="CB112" s="84"/>
      <c r="CC112" s="84"/>
      <c r="CD112" s="84"/>
      <c r="CE112" s="84"/>
      <c r="CF112" s="290"/>
      <c r="CG112" s="84"/>
      <c r="CH112" s="291"/>
    </row>
    <row r="113" customFormat="false" ht="15" hidden="false" customHeight="true" outlineLevel="0" collapsed="false">
      <c r="D113" s="250"/>
      <c r="E113" s="70"/>
      <c r="F113" s="143"/>
      <c r="L113" s="298"/>
      <c r="M113" s="38"/>
      <c r="N113" s="38"/>
      <c r="O113" s="38"/>
      <c r="P113" s="38"/>
      <c r="Q113" s="38"/>
      <c r="R113" s="317"/>
      <c r="S113" s="41"/>
      <c r="T113" s="41"/>
      <c r="AN113" s="38"/>
      <c r="AO113" s="38"/>
      <c r="AP113" s="38"/>
      <c r="AQ113" s="38"/>
      <c r="AR113" s="38"/>
      <c r="AS113" s="38"/>
      <c r="AT113" s="38"/>
      <c r="AU113" s="38"/>
      <c r="AV113" s="304"/>
      <c r="AW113" s="304"/>
      <c r="AX113" s="304"/>
      <c r="AY113" s="304"/>
      <c r="AZ113" s="304"/>
      <c r="BA113" s="304"/>
      <c r="BB113" s="38"/>
      <c r="BC113" s="38"/>
      <c r="BZ113" s="83"/>
      <c r="CA113" s="84"/>
      <c r="CB113" s="84"/>
      <c r="CC113" s="84"/>
      <c r="CD113" s="84"/>
      <c r="CE113" s="84"/>
      <c r="CF113" s="290"/>
      <c r="CG113" s="84"/>
      <c r="CH113" s="291"/>
    </row>
    <row r="114" customFormat="false" ht="15" hidden="false" customHeight="true" outlineLevel="0" collapsed="false">
      <c r="D114" s="250"/>
      <c r="E114" s="70"/>
      <c r="F114" s="143"/>
      <c r="L114" s="298"/>
      <c r="M114" s="38"/>
      <c r="N114" s="38"/>
      <c r="O114" s="38"/>
      <c r="P114" s="38"/>
      <c r="Q114" s="38"/>
      <c r="R114" s="317"/>
      <c r="S114" s="417"/>
      <c r="T114" s="417"/>
      <c r="AN114" s="38"/>
      <c r="AO114" s="38"/>
      <c r="AP114" s="38"/>
      <c r="AQ114" s="38"/>
      <c r="AR114" s="38"/>
      <c r="AS114" s="38"/>
      <c r="AT114" s="317"/>
      <c r="AU114" s="41"/>
      <c r="AV114" s="401"/>
      <c r="AW114" s="304"/>
      <c r="AX114" s="304"/>
      <c r="AY114" s="304"/>
      <c r="AZ114" s="304"/>
      <c r="BA114" s="304"/>
      <c r="BB114" s="41"/>
      <c r="BC114" s="41"/>
    </row>
    <row r="115" customFormat="false" ht="15" hidden="false" customHeight="true" outlineLevel="0" collapsed="false">
      <c r="D115" s="250"/>
      <c r="E115" s="70"/>
      <c r="F115" s="143"/>
      <c r="L115" s="298"/>
      <c r="M115" s="38"/>
      <c r="N115" s="38"/>
      <c r="O115" s="41"/>
      <c r="P115" s="41"/>
      <c r="Q115" s="41"/>
      <c r="R115" s="38"/>
      <c r="S115" s="38"/>
      <c r="T115" s="38"/>
      <c r="AN115" s="38"/>
      <c r="AO115" s="38"/>
      <c r="AP115" s="38"/>
      <c r="AQ115" s="38"/>
      <c r="AR115" s="38"/>
      <c r="AS115" s="38"/>
      <c r="AT115" s="317"/>
      <c r="AU115" s="41"/>
      <c r="AV115" s="304"/>
      <c r="AW115" s="304"/>
      <c r="AX115" s="304"/>
      <c r="AY115" s="407"/>
      <c r="AZ115" s="407"/>
      <c r="BA115" s="407"/>
      <c r="BB115" s="306"/>
      <c r="BC115" s="41"/>
    </row>
    <row r="116" customFormat="false" ht="15" hidden="false" customHeight="true" outlineLevel="0" collapsed="false">
      <c r="D116" s="250"/>
      <c r="E116" s="70"/>
      <c r="F116" s="143"/>
      <c r="L116" s="298"/>
      <c r="M116" s="38"/>
      <c r="N116" s="38"/>
      <c r="O116" s="41"/>
      <c r="P116" s="41"/>
      <c r="Q116" s="41"/>
      <c r="R116" s="41"/>
      <c r="S116" s="41"/>
      <c r="T116" s="41"/>
      <c r="AN116" s="38"/>
      <c r="AO116" s="38"/>
      <c r="AP116" s="38"/>
      <c r="AQ116" s="38"/>
      <c r="AR116" s="38"/>
      <c r="AS116" s="38"/>
      <c r="AT116" s="317"/>
      <c r="AU116" s="41"/>
      <c r="AV116" s="304"/>
      <c r="AW116" s="304"/>
      <c r="AX116" s="401"/>
      <c r="AY116" s="304"/>
      <c r="AZ116" s="304"/>
      <c r="BA116" s="304"/>
      <c r="BB116" s="41"/>
      <c r="BC116" s="41"/>
    </row>
    <row r="117" customFormat="false" ht="15" hidden="false" customHeight="true" outlineLevel="0" collapsed="false">
      <c r="D117" s="250"/>
      <c r="E117" s="70"/>
      <c r="F117" s="143"/>
      <c r="L117" s="298"/>
      <c r="M117" s="38"/>
      <c r="N117" s="38"/>
      <c r="O117" s="317"/>
      <c r="P117" s="41"/>
      <c r="Q117" s="41"/>
      <c r="R117" s="422"/>
      <c r="S117" s="41"/>
      <c r="T117" s="41"/>
      <c r="AN117" s="38"/>
      <c r="AO117" s="38"/>
      <c r="AP117" s="38"/>
      <c r="AQ117" s="38"/>
      <c r="AR117" s="38"/>
      <c r="AS117" s="38"/>
      <c r="AT117" s="317"/>
      <c r="AU117" s="417"/>
      <c r="AV117" s="425"/>
      <c r="AW117" s="304"/>
      <c r="AX117" s="304"/>
      <c r="AY117" s="304"/>
      <c r="AZ117" s="304"/>
      <c r="BA117" s="304"/>
      <c r="BB117" s="41"/>
      <c r="BC117" s="38"/>
    </row>
    <row r="118" customFormat="false" ht="15" hidden="false" customHeight="true" outlineLevel="0" collapsed="false">
      <c r="D118" s="250"/>
      <c r="E118" s="41"/>
      <c r="F118" s="41"/>
      <c r="L118" s="298"/>
      <c r="M118" s="38"/>
      <c r="N118" s="38"/>
      <c r="O118" s="317"/>
      <c r="P118" s="41"/>
      <c r="Q118" s="41"/>
      <c r="R118" s="422"/>
      <c r="S118" s="417"/>
      <c r="T118" s="417"/>
      <c r="AN118" s="38"/>
      <c r="AO118" s="38"/>
      <c r="AP118" s="38"/>
      <c r="AQ118" s="38"/>
      <c r="AR118" s="38"/>
      <c r="AS118" s="38"/>
      <c r="AT118" s="38"/>
      <c r="AU118" s="38"/>
      <c r="AV118" s="304"/>
      <c r="AW118" s="304"/>
      <c r="AX118" s="304"/>
      <c r="AY118" s="304"/>
      <c r="AZ118" s="304"/>
      <c r="BA118" s="304"/>
      <c r="BB118" s="38"/>
      <c r="BC118" s="38"/>
    </row>
    <row r="119" customFormat="false" ht="15" hidden="false" customHeight="true" outlineLevel="0" collapsed="false">
      <c r="D119" s="250"/>
      <c r="E119" s="70"/>
      <c r="F119" s="143"/>
      <c r="L119" s="298"/>
      <c r="M119" s="38"/>
      <c r="N119" s="38"/>
      <c r="O119" s="41"/>
      <c r="P119" s="41"/>
      <c r="Q119" s="41"/>
      <c r="R119" s="41"/>
      <c r="S119" s="41"/>
      <c r="T119" s="41"/>
      <c r="AN119" s="38"/>
      <c r="AO119" s="38"/>
      <c r="AP119" s="38"/>
      <c r="AQ119" s="38"/>
      <c r="AR119" s="38"/>
      <c r="AS119" s="38"/>
      <c r="AT119" s="38"/>
      <c r="AU119" s="38"/>
      <c r="AV119" s="304"/>
      <c r="AW119" s="304"/>
      <c r="AX119" s="304"/>
      <c r="AY119" s="304"/>
      <c r="AZ119" s="304"/>
      <c r="BA119" s="304"/>
      <c r="BB119" s="38"/>
      <c r="BC119" s="38"/>
    </row>
    <row r="120" customFormat="false" ht="15" hidden="false" customHeight="true" outlineLevel="0" collapsed="false">
      <c r="D120" s="250"/>
      <c r="E120" s="70"/>
      <c r="F120" s="143"/>
      <c r="L120" s="298"/>
      <c r="M120" s="38"/>
      <c r="N120" s="38"/>
      <c r="O120" s="41"/>
      <c r="P120" s="41"/>
      <c r="Q120" s="41"/>
      <c r="R120" s="41"/>
      <c r="S120" s="41"/>
      <c r="T120" s="41"/>
      <c r="AN120" s="38"/>
      <c r="AO120" s="38"/>
      <c r="AP120" s="38"/>
      <c r="AQ120" s="38"/>
      <c r="AR120" s="38"/>
      <c r="AS120" s="38"/>
      <c r="AT120" s="422"/>
      <c r="AU120" s="41"/>
      <c r="AV120" s="304"/>
      <c r="AW120" s="304"/>
      <c r="AX120" s="304"/>
      <c r="AY120" s="304"/>
      <c r="AZ120" s="304"/>
      <c r="BA120" s="304"/>
      <c r="BB120" s="41"/>
      <c r="BC120" s="41"/>
    </row>
    <row r="121" customFormat="false" ht="15" hidden="false" customHeight="true" outlineLevel="0" collapsed="false">
      <c r="D121" s="41"/>
      <c r="E121" s="70"/>
      <c r="F121" s="41"/>
      <c r="L121" s="298"/>
      <c r="M121" s="38"/>
      <c r="N121" s="38"/>
      <c r="O121" s="41"/>
      <c r="P121" s="41"/>
      <c r="Q121" s="41"/>
      <c r="R121" s="281"/>
      <c r="S121" s="281"/>
      <c r="T121" s="281"/>
      <c r="AN121" s="38"/>
      <c r="AO121" s="38"/>
      <c r="AP121" s="38"/>
      <c r="AQ121" s="38"/>
      <c r="AR121" s="38"/>
      <c r="AS121" s="38"/>
      <c r="AT121" s="422"/>
      <c r="AU121" s="417"/>
      <c r="AV121" s="425"/>
      <c r="AW121" s="304"/>
      <c r="AX121" s="304"/>
      <c r="AY121" s="304"/>
      <c r="AZ121" s="304"/>
      <c r="BA121" s="304"/>
      <c r="BB121" s="41"/>
      <c r="BC121" s="38"/>
    </row>
    <row r="122" customFormat="false" ht="15" hidden="false" customHeight="true" outlineLevel="0" collapsed="false">
      <c r="D122" s="250"/>
      <c r="E122" s="314"/>
      <c r="F122" s="314"/>
      <c r="AN122" s="38"/>
      <c r="AO122" s="38"/>
      <c r="AP122" s="38"/>
      <c r="AQ122" s="38"/>
      <c r="AR122" s="38"/>
      <c r="AS122" s="38"/>
      <c r="AT122" s="41"/>
      <c r="AU122" s="41"/>
      <c r="AV122" s="41"/>
      <c r="AW122" s="41"/>
      <c r="AX122" s="41"/>
      <c r="AY122" s="41"/>
      <c r="AZ122" s="41"/>
      <c r="BA122" s="41"/>
      <c r="BB122" s="41"/>
      <c r="BC122" s="38"/>
    </row>
    <row r="123" customFormat="false" ht="15" hidden="false" customHeight="true" outlineLevel="0" collapsed="false">
      <c r="D123" s="250"/>
      <c r="E123" s="41"/>
      <c r="F123" s="41"/>
      <c r="AN123" s="38"/>
      <c r="AO123" s="38"/>
      <c r="AP123" s="38"/>
      <c r="AQ123" s="38"/>
      <c r="AR123" s="38"/>
      <c r="AS123" s="38"/>
      <c r="AT123" s="38"/>
      <c r="AU123" s="38"/>
      <c r="AV123" s="38"/>
      <c r="AW123" s="38"/>
      <c r="AX123" s="38"/>
      <c r="AY123" s="38"/>
      <c r="AZ123" s="38"/>
      <c r="BA123" s="38"/>
      <c r="BB123" s="38"/>
      <c r="BC123" s="38"/>
    </row>
    <row r="124" customFormat="false" ht="15" hidden="false" customHeight="true" outlineLevel="0" collapsed="false">
      <c r="D124" s="250"/>
      <c r="E124" s="143"/>
      <c r="F124" s="143"/>
      <c r="AN124" s="38"/>
      <c r="AO124" s="38"/>
      <c r="AP124" s="38"/>
      <c r="AQ124" s="38"/>
      <c r="AR124" s="38"/>
      <c r="AS124" s="38"/>
      <c r="AT124" s="38"/>
      <c r="AU124" s="281"/>
      <c r="AV124" s="281"/>
      <c r="AW124" s="281"/>
      <c r="AX124" s="38"/>
      <c r="AY124" s="38"/>
      <c r="AZ124" s="38"/>
      <c r="BA124" s="38"/>
      <c r="BB124" s="38"/>
      <c r="BC124" s="38"/>
    </row>
    <row r="125" customFormat="false" ht="15" hidden="false" customHeight="true" outlineLevel="0" collapsed="false">
      <c r="D125" s="250"/>
      <c r="E125" s="143"/>
      <c r="F125" s="143"/>
      <c r="AP125" s="318"/>
      <c r="AQ125" s="38"/>
      <c r="AR125" s="214"/>
      <c r="AS125" s="1"/>
      <c r="AT125" s="1"/>
      <c r="AX125" s="1"/>
    </row>
    <row r="126" customFormat="false" ht="15" hidden="false" customHeight="true" outlineLevel="0" collapsed="false">
      <c r="D126" s="250"/>
      <c r="E126" s="41"/>
      <c r="F126" s="41"/>
      <c r="AP126" s="215"/>
      <c r="AQ126" s="38"/>
      <c r="AR126" s="214"/>
      <c r="AS126" s="1"/>
      <c r="AT126" s="1"/>
      <c r="AX126" s="1"/>
    </row>
    <row r="127" customFormat="false" ht="15" hidden="false" customHeight="true" outlineLevel="0" collapsed="false">
      <c r="D127" s="41"/>
      <c r="E127" s="143"/>
      <c r="F127" s="143"/>
      <c r="AP127" s="313"/>
      <c r="AQ127" s="313"/>
      <c r="AR127" s="305"/>
      <c r="AS127" s="1"/>
      <c r="AT127" s="1"/>
      <c r="AX127" s="1"/>
    </row>
    <row r="128" customFormat="false" ht="15" hidden="false" customHeight="true" outlineLevel="0" collapsed="false">
      <c r="D128" s="250"/>
      <c r="E128" s="314"/>
      <c r="F128" s="314"/>
      <c r="AP128" s="305"/>
      <c r="AQ128" s="305"/>
      <c r="AR128" s="194"/>
      <c r="AS128" s="194"/>
      <c r="AT128" s="1"/>
      <c r="AX128" s="1"/>
    </row>
    <row r="129" customFormat="false" ht="15" hidden="false" customHeight="true" outlineLevel="0" collapsed="false">
      <c r="D129" s="250"/>
      <c r="E129" s="41"/>
      <c r="F129" s="41"/>
      <c r="AT129" s="1"/>
      <c r="AX129" s="1"/>
    </row>
    <row r="130" customFormat="false" ht="15" hidden="false" customHeight="true" outlineLevel="0" collapsed="false">
      <c r="D130" s="143"/>
      <c r="E130" s="143"/>
      <c r="F130" s="143"/>
      <c r="AP130" s="246"/>
      <c r="AQ130" s="246"/>
      <c r="AR130" s="305"/>
      <c r="AT130" s="1"/>
      <c r="AX130" s="1"/>
    </row>
    <row r="131" customFormat="false" ht="15" hidden="false" customHeight="true" outlineLevel="0" collapsed="false">
      <c r="D131" s="223"/>
      <c r="E131" s="314"/>
      <c r="F131" s="314"/>
      <c r="AP131" s="246"/>
      <c r="AQ131" s="246"/>
      <c r="AR131" s="305"/>
      <c r="AS131" s="38"/>
      <c r="AT131" s="1"/>
      <c r="AX131" s="1"/>
    </row>
    <row r="132" customFormat="false" ht="15" hidden="false" customHeight="true" outlineLevel="0" collapsed="false">
      <c r="E132" s="143"/>
      <c r="F132" s="143"/>
      <c r="AP132" s="1"/>
      <c r="AQ132" s="213"/>
      <c r="AR132" s="214"/>
      <c r="AS132" s="1"/>
      <c r="AT132" s="1"/>
      <c r="AX132" s="1"/>
    </row>
    <row r="133" customFormat="false" ht="15" hidden="false" customHeight="true" outlineLevel="0" collapsed="false">
      <c r="E133" s="223"/>
      <c r="F133" s="223"/>
      <c r="AP133" s="1"/>
      <c r="AQ133" s="213"/>
      <c r="AR133" s="214"/>
      <c r="AS133" s="1"/>
      <c r="AT133" s="1"/>
      <c r="AX133" s="1"/>
    </row>
    <row r="134" customFormat="false" ht="15" hidden="false" customHeight="true" outlineLevel="0" collapsed="false">
      <c r="AP134" s="1"/>
      <c r="AQ134" s="213"/>
      <c r="AR134" s="214"/>
      <c r="AS134" s="1"/>
      <c r="AT134" s="1"/>
      <c r="AX134" s="1"/>
    </row>
    <row r="135" customFormat="false" ht="15" hidden="false" customHeight="true" outlineLevel="0" collapsed="false">
      <c r="AP135" s="1"/>
      <c r="AQ135" s="213"/>
      <c r="AR135" s="214"/>
      <c r="AS135" s="1"/>
      <c r="AT135" s="1"/>
      <c r="AX135" s="1"/>
    </row>
    <row r="136" customFormat="false" ht="15" hidden="false" customHeight="true" outlineLevel="0" collapsed="false">
      <c r="AP136" s="1"/>
      <c r="AQ136" s="213"/>
      <c r="AR136" s="214"/>
      <c r="AS136" s="1"/>
      <c r="AT136" s="1"/>
      <c r="AX136" s="84"/>
    </row>
    <row r="137" customFormat="false" ht="15" hidden="false" customHeight="true" outlineLevel="0" collapsed="false">
      <c r="AP137" s="1"/>
      <c r="AQ137" s="213"/>
      <c r="AR137" s="214"/>
      <c r="AS137" s="1"/>
      <c r="AT137" s="1"/>
      <c r="AX137" s="84"/>
    </row>
    <row r="138" customFormat="false" ht="15" hidden="false" customHeight="true" outlineLevel="0" collapsed="false">
      <c r="AP138" s="313"/>
      <c r="AQ138" s="313"/>
      <c r="AR138" s="305"/>
      <c r="AS138" s="1"/>
      <c r="AT138" s="1"/>
      <c r="AX138" s="1"/>
    </row>
    <row r="139" customFormat="false" ht="15" hidden="false" customHeight="true" outlineLevel="0" collapsed="false"/>
    <row r="158" customFormat="false" ht="15" hidden="false" customHeight="true" outlineLevel="0" collapsed="false">
      <c r="CP158" s="69"/>
      <c r="CQ158" s="70"/>
      <c r="CR158" s="70"/>
      <c r="CS158" s="70"/>
      <c r="CT158" s="70"/>
      <c r="CU158" s="70"/>
      <c r="CV158" s="319"/>
      <c r="CW158" s="70"/>
      <c r="CX158" s="41"/>
    </row>
    <row r="159" customFormat="false" ht="15" hidden="false" customHeight="true" outlineLevel="0" collapsed="false">
      <c r="CP159" s="69"/>
      <c r="CQ159" s="70"/>
      <c r="CR159" s="70"/>
      <c r="CS159" s="70"/>
      <c r="CT159" s="70"/>
      <c r="CU159" s="70"/>
      <c r="CV159" s="319"/>
      <c r="CW159" s="70"/>
      <c r="CX159" s="41"/>
    </row>
    <row r="160" customFormat="false" ht="15" hidden="false" customHeight="true" outlineLevel="0" collapsed="false">
      <c r="CP160" s="69"/>
      <c r="CQ160" s="70"/>
      <c r="CR160" s="70"/>
      <c r="CS160" s="70"/>
      <c r="CT160" s="70"/>
      <c r="CU160" s="70"/>
      <c r="CV160" s="319"/>
      <c r="CW160" s="70"/>
      <c r="CX160" s="41"/>
    </row>
    <row r="161" customFormat="false" ht="15" hidden="false" customHeight="true" outlineLevel="0" collapsed="false">
      <c r="CP161" s="69"/>
      <c r="CQ161" s="70"/>
      <c r="CR161" s="70"/>
      <c r="CS161" s="70"/>
      <c r="CT161" s="70"/>
      <c r="CU161" s="70"/>
      <c r="CV161" s="319"/>
      <c r="CW161" s="70"/>
      <c r="CX161" s="41"/>
    </row>
    <row r="162" customFormat="false" ht="15" hidden="false" customHeight="true" outlineLevel="0" collapsed="false">
      <c r="CP162" s="69"/>
      <c r="CQ162" s="70"/>
      <c r="CR162" s="70"/>
      <c r="CS162" s="70"/>
      <c r="CT162" s="70"/>
      <c r="CU162" s="70"/>
      <c r="CV162" s="319"/>
      <c r="CW162" s="70"/>
      <c r="CX162" s="41"/>
    </row>
    <row r="163" customFormat="false" ht="15" hidden="false" customHeight="true" outlineLevel="0" collapsed="false">
      <c r="CP163" s="69"/>
      <c r="CQ163" s="70"/>
      <c r="CR163" s="70"/>
      <c r="CS163" s="70"/>
      <c r="CT163" s="70"/>
      <c r="CU163" s="70"/>
      <c r="CV163" s="319"/>
      <c r="CW163" s="70"/>
      <c r="CX163" s="41"/>
    </row>
    <row r="164" customFormat="false" ht="15" hidden="false" customHeight="true" outlineLevel="0" collapsed="false">
      <c r="CP164" s="69"/>
      <c r="CQ164" s="70"/>
      <c r="CR164" s="70"/>
      <c r="CS164" s="70"/>
      <c r="CT164" s="70"/>
      <c r="CU164" s="70"/>
      <c r="CV164" s="319"/>
      <c r="CW164" s="70"/>
      <c r="CX164" s="41"/>
    </row>
    <row r="165" customFormat="false" ht="15" hidden="false" customHeight="true" outlineLevel="0" collapsed="false">
      <c r="CP165" s="69"/>
      <c r="CQ165" s="70"/>
      <c r="CR165" s="70"/>
      <c r="CS165" s="70"/>
      <c r="CT165" s="70"/>
      <c r="CU165" s="70"/>
      <c r="CV165" s="319"/>
      <c r="CW165" s="70"/>
      <c r="CX165" s="41"/>
    </row>
    <row r="166" customFormat="false" ht="15" hidden="false" customHeight="true" outlineLevel="0" collapsed="false">
      <c r="CP166" s="69"/>
      <c r="CQ166" s="70"/>
      <c r="CR166" s="70"/>
      <c r="CS166" s="70"/>
      <c r="CT166" s="70"/>
      <c r="CU166" s="70"/>
      <c r="CV166" s="319"/>
      <c r="CW166" s="70"/>
      <c r="CX166" s="41"/>
    </row>
    <row r="167" customFormat="false" ht="15" hidden="false" customHeight="true" outlineLevel="0" collapsed="false">
      <c r="CP167" s="69"/>
      <c r="CQ167" s="70"/>
      <c r="CR167" s="70"/>
      <c r="CS167" s="70"/>
      <c r="CT167" s="70"/>
      <c r="CU167" s="70"/>
      <c r="CV167" s="319"/>
      <c r="CW167" s="70"/>
      <c r="CX167" s="41"/>
    </row>
    <row r="168" customFormat="false" ht="15" hidden="false" customHeight="true" outlineLevel="0" collapsed="false">
      <c r="CP168" s="69"/>
      <c r="CQ168" s="70"/>
      <c r="CR168" s="70"/>
      <c r="CS168" s="70"/>
      <c r="CT168" s="70"/>
      <c r="CU168" s="70"/>
      <c r="CV168" s="319"/>
      <c r="CW168" s="70"/>
      <c r="CX168" s="41"/>
    </row>
    <row r="169" customFormat="false" ht="15" hidden="false" customHeight="true" outlineLevel="0" collapsed="false">
      <c r="CP169" s="69"/>
      <c r="CQ169" s="70"/>
      <c r="CR169" s="70"/>
      <c r="CS169" s="70"/>
      <c r="CT169" s="70"/>
      <c r="CU169" s="70"/>
      <c r="CV169" s="319"/>
      <c r="CW169" s="70"/>
      <c r="CX169" s="41"/>
    </row>
    <row r="170" customFormat="false" ht="15" hidden="false" customHeight="true" outlineLevel="0" collapsed="false">
      <c r="CP170" s="69"/>
      <c r="CQ170" s="70"/>
      <c r="CR170" s="70"/>
      <c r="CS170" s="70"/>
      <c r="CT170" s="70"/>
      <c r="CU170" s="70"/>
      <c r="CV170" s="319"/>
      <c r="CW170" s="70"/>
      <c r="CX170" s="41"/>
    </row>
    <row r="171" customFormat="false" ht="15" hidden="false" customHeight="true" outlineLevel="0" collapsed="false">
      <c r="CP171" s="69"/>
      <c r="CQ171" s="70"/>
      <c r="CR171" s="70"/>
      <c r="CS171" s="70"/>
      <c r="CT171" s="70"/>
      <c r="CU171" s="70"/>
      <c r="CV171" s="319"/>
      <c r="CW171" s="70"/>
      <c r="CX171" s="41"/>
    </row>
    <row r="172" customFormat="false" ht="15" hidden="false" customHeight="true" outlineLevel="0" collapsed="false">
      <c r="CP172" s="69"/>
      <c r="CQ172" s="70"/>
      <c r="CR172" s="70"/>
      <c r="CS172" s="70"/>
      <c r="CT172" s="70"/>
      <c r="CU172" s="70"/>
      <c r="CV172" s="319"/>
      <c r="CW172" s="70"/>
      <c r="CX172" s="41"/>
    </row>
    <row r="173" customFormat="false" ht="15" hidden="false" customHeight="true" outlineLevel="0" collapsed="false">
      <c r="CP173" s="69"/>
      <c r="CQ173" s="70"/>
      <c r="CR173" s="70"/>
      <c r="CS173" s="70"/>
      <c r="CT173" s="70"/>
      <c r="CU173" s="70"/>
      <c r="CV173" s="319"/>
      <c r="CW173" s="70"/>
      <c r="CX173" s="41"/>
    </row>
    <row r="174" customFormat="false" ht="15" hidden="false" customHeight="true" outlineLevel="0" collapsed="false">
      <c r="CP174" s="69"/>
      <c r="CQ174" s="70"/>
      <c r="CR174" s="70"/>
      <c r="CS174" s="70"/>
      <c r="CT174" s="70"/>
      <c r="CU174" s="70"/>
      <c r="CV174" s="319"/>
      <c r="CW174" s="70"/>
      <c r="CX174" s="41"/>
    </row>
    <row r="175" customFormat="false" ht="15" hidden="false" customHeight="true" outlineLevel="0" collapsed="false">
      <c r="CP175" s="69"/>
      <c r="CQ175" s="70"/>
      <c r="CR175" s="70"/>
      <c r="CS175" s="70"/>
      <c r="CT175" s="70"/>
      <c r="CU175" s="70"/>
      <c r="CV175" s="319"/>
      <c r="CW175" s="320"/>
      <c r="CX175" s="41"/>
    </row>
    <row r="176" customFormat="false" ht="15" hidden="false" customHeight="true" outlineLevel="0" collapsed="false">
      <c r="CP176" s="69"/>
      <c r="CQ176" s="70"/>
      <c r="CR176" s="70"/>
      <c r="CS176" s="70"/>
      <c r="CT176" s="70"/>
      <c r="CU176" s="70"/>
      <c r="CV176" s="319"/>
      <c r="CW176" s="320"/>
      <c r="CX176" s="41"/>
    </row>
    <row r="177" customFormat="false" ht="15" hidden="false" customHeight="true" outlineLevel="0" collapsed="false">
      <c r="BR177" s="69"/>
      <c r="BS177" s="70"/>
      <c r="BT177" s="70"/>
      <c r="BU177" s="70"/>
      <c r="BV177" s="70"/>
      <c r="BW177" s="70"/>
      <c r="BX177" s="319"/>
      <c r="BY177" s="70"/>
      <c r="BZ177" s="41"/>
      <c r="CE177" s="69"/>
      <c r="CF177" s="70"/>
      <c r="CG177" s="70"/>
      <c r="CH177" s="70"/>
      <c r="CI177" s="70"/>
      <c r="CJ177" s="70"/>
      <c r="CK177" s="319"/>
      <c r="CL177" s="70"/>
      <c r="CM177" s="41"/>
    </row>
    <row r="178" customFormat="false" ht="15" hidden="false" customHeight="true" outlineLevel="0" collapsed="false">
      <c r="BI178" s="70"/>
      <c r="BJ178" s="70"/>
      <c r="BK178" s="70"/>
      <c r="BL178" s="319"/>
      <c r="BM178" s="70"/>
      <c r="BN178" s="41"/>
      <c r="BR178" s="69"/>
      <c r="BS178" s="70"/>
      <c r="BT178" s="70"/>
      <c r="BU178" s="70"/>
      <c r="BV178" s="70"/>
      <c r="BW178" s="70"/>
      <c r="BX178" s="319"/>
      <c r="BY178" s="70"/>
      <c r="BZ178" s="41"/>
      <c r="CE178" s="69"/>
      <c r="CF178" s="70"/>
      <c r="CG178" s="70"/>
      <c r="CH178" s="70"/>
      <c r="CI178" s="70"/>
      <c r="CJ178" s="70"/>
      <c r="CK178" s="319"/>
      <c r="CL178" s="70"/>
      <c r="CM178" s="41"/>
    </row>
    <row r="179" customFormat="false" ht="15" hidden="false" customHeight="true" outlineLevel="0" collapsed="false">
      <c r="BI179" s="70"/>
      <c r="BJ179" s="70"/>
      <c r="BK179" s="70"/>
      <c r="BL179" s="319"/>
      <c r="BM179" s="70"/>
      <c r="BN179" s="41"/>
      <c r="BR179" s="69"/>
      <c r="BS179" s="70"/>
      <c r="BT179" s="70"/>
      <c r="BU179" s="70"/>
      <c r="BV179" s="70"/>
      <c r="BW179" s="70"/>
      <c r="BX179" s="319"/>
      <c r="BY179" s="70"/>
      <c r="BZ179" s="41"/>
      <c r="CE179" s="69"/>
      <c r="CF179" s="70"/>
      <c r="CG179" s="70"/>
      <c r="CH179" s="70"/>
      <c r="CI179" s="70"/>
      <c r="CJ179" s="70"/>
      <c r="CK179" s="319"/>
      <c r="CL179" s="70"/>
      <c r="CM179" s="41"/>
    </row>
    <row r="180" customFormat="false" ht="15" hidden="false" customHeight="true" outlineLevel="0" collapsed="false">
      <c r="BR180" s="69"/>
      <c r="BS180" s="70"/>
      <c r="BT180" s="70"/>
      <c r="BU180" s="70"/>
      <c r="BV180" s="70"/>
      <c r="BW180" s="70"/>
      <c r="BX180" s="319"/>
      <c r="BY180" s="70"/>
      <c r="BZ180" s="41"/>
      <c r="CE180" s="69"/>
      <c r="CF180" s="70"/>
      <c r="CG180" s="70"/>
      <c r="CH180" s="70"/>
      <c r="CI180" s="70"/>
      <c r="CJ180" s="70"/>
      <c r="CK180" s="319"/>
      <c r="CL180" s="70"/>
      <c r="CM180" s="41"/>
    </row>
    <row r="181" customFormat="false" ht="15" hidden="false" customHeight="true" outlineLevel="0" collapsed="false">
      <c r="BR181" s="69"/>
      <c r="BS181" s="70"/>
      <c r="BT181" s="70"/>
      <c r="BU181" s="70"/>
      <c r="BV181" s="70"/>
      <c r="BW181" s="70"/>
      <c r="BX181" s="319"/>
      <c r="BY181" s="70"/>
      <c r="BZ181" s="41"/>
      <c r="CE181" s="69"/>
      <c r="CF181" s="70"/>
      <c r="CG181" s="70"/>
      <c r="CH181" s="70"/>
      <c r="CI181" s="70"/>
      <c r="CJ181" s="70"/>
      <c r="CK181" s="319"/>
      <c r="CL181" s="70"/>
      <c r="CM181" s="41"/>
    </row>
    <row r="182" customFormat="false" ht="15" hidden="false" customHeight="true" outlineLevel="0" collapsed="false">
      <c r="BR182" s="69"/>
      <c r="BS182" s="70"/>
      <c r="BT182" s="70"/>
      <c r="BU182" s="70"/>
      <c r="BV182" s="70"/>
      <c r="BW182" s="70"/>
      <c r="BX182" s="319"/>
      <c r="BY182" s="70"/>
      <c r="BZ182" s="41"/>
      <c r="CE182" s="69"/>
      <c r="CF182" s="70"/>
      <c r="CG182" s="70"/>
      <c r="CH182" s="70"/>
      <c r="CI182" s="70"/>
      <c r="CJ182" s="70"/>
      <c r="CK182" s="319"/>
      <c r="CL182" s="70"/>
      <c r="CM182" s="41"/>
    </row>
    <row r="183" customFormat="false" ht="15" hidden="false" customHeight="true" outlineLevel="0" collapsed="false">
      <c r="BR183" s="69"/>
      <c r="BS183" s="70"/>
      <c r="BT183" s="70"/>
      <c r="BU183" s="70"/>
      <c r="BV183" s="70"/>
      <c r="BW183" s="70"/>
      <c r="BX183" s="319"/>
      <c r="BY183" s="70"/>
      <c r="BZ183" s="41"/>
      <c r="CE183" s="69"/>
      <c r="CF183" s="70"/>
      <c r="CG183" s="70"/>
      <c r="CH183" s="70"/>
      <c r="CI183" s="70"/>
      <c r="CJ183" s="70"/>
      <c r="CK183" s="319"/>
      <c r="CL183" s="70"/>
      <c r="CM183" s="41"/>
    </row>
    <row r="184" customFormat="false" ht="15" hidden="false" customHeight="true" outlineLevel="0" collapsed="false">
      <c r="BR184" s="69"/>
      <c r="BS184" s="70"/>
      <c r="BT184" s="70"/>
      <c r="BU184" s="70"/>
      <c r="BV184" s="70"/>
      <c r="BW184" s="70"/>
      <c r="BX184" s="319"/>
      <c r="BY184" s="70"/>
      <c r="BZ184" s="41"/>
      <c r="CE184" s="69"/>
      <c r="CF184" s="70"/>
      <c r="CG184" s="70"/>
      <c r="CH184" s="70"/>
      <c r="CI184" s="70"/>
      <c r="CJ184" s="70"/>
      <c r="CK184" s="319"/>
      <c r="CL184" s="70"/>
      <c r="CM184" s="41"/>
    </row>
    <row r="185" customFormat="false" ht="15" hidden="false" customHeight="true" outlineLevel="0" collapsed="false">
      <c r="BR185" s="69"/>
      <c r="BS185" s="70"/>
      <c r="BT185" s="70"/>
      <c r="BU185" s="70"/>
      <c r="BV185" s="70"/>
      <c r="BW185" s="70"/>
      <c r="BX185" s="319"/>
      <c r="BY185" s="70"/>
      <c r="BZ185" s="41"/>
      <c r="CE185" s="69"/>
      <c r="CF185" s="70"/>
      <c r="CG185" s="70"/>
      <c r="CH185" s="70"/>
      <c r="CI185" s="70"/>
      <c r="CJ185" s="70"/>
      <c r="CK185" s="319"/>
      <c r="CL185" s="70"/>
      <c r="CM185" s="41"/>
    </row>
    <row r="186" customFormat="false" ht="15" hidden="false" customHeight="true" outlineLevel="0" collapsed="false">
      <c r="BR186" s="69"/>
      <c r="BS186" s="70"/>
      <c r="BT186" s="70"/>
      <c r="BU186" s="70"/>
      <c r="BV186" s="70"/>
      <c r="BW186" s="70"/>
      <c r="BX186" s="319"/>
      <c r="BY186" s="70"/>
      <c r="BZ186" s="41"/>
      <c r="CE186" s="69"/>
      <c r="CF186" s="70"/>
      <c r="CG186" s="70"/>
      <c r="CH186" s="70"/>
      <c r="CI186" s="70"/>
      <c r="CJ186" s="70"/>
      <c r="CK186" s="319"/>
      <c r="CL186" s="70"/>
      <c r="CM186" s="41"/>
    </row>
    <row r="187" customFormat="false" ht="15" hidden="false" customHeight="true" outlineLevel="0" collapsed="false">
      <c r="BR187" s="69"/>
      <c r="BS187" s="70"/>
      <c r="BT187" s="70"/>
      <c r="BU187" s="70"/>
      <c r="BV187" s="70"/>
      <c r="BW187" s="70"/>
      <c r="BX187" s="319"/>
      <c r="BY187" s="70"/>
      <c r="BZ187" s="41"/>
      <c r="CE187" s="69"/>
      <c r="CF187" s="70"/>
      <c r="CG187" s="70"/>
      <c r="CH187" s="70"/>
      <c r="CI187" s="70"/>
      <c r="CJ187" s="70"/>
      <c r="CK187" s="319"/>
      <c r="CL187" s="70"/>
      <c r="CM187" s="41"/>
    </row>
    <row r="188" customFormat="false" ht="15" hidden="false" customHeight="true" outlineLevel="0" collapsed="false">
      <c r="BR188" s="69"/>
      <c r="BS188" s="70"/>
      <c r="BT188" s="70"/>
      <c r="BU188" s="70"/>
      <c r="BV188" s="70"/>
      <c r="BW188" s="70"/>
      <c r="BX188" s="319"/>
      <c r="BY188" s="70"/>
      <c r="BZ188" s="41"/>
      <c r="CE188" s="69"/>
      <c r="CF188" s="70"/>
      <c r="CG188" s="70"/>
      <c r="CH188" s="70"/>
      <c r="CI188" s="70"/>
      <c r="CJ188" s="70"/>
      <c r="CK188" s="319"/>
      <c r="CL188" s="70"/>
      <c r="CM188" s="41"/>
    </row>
    <row r="189" customFormat="false" ht="15" hidden="false" customHeight="true" outlineLevel="0" collapsed="false">
      <c r="BR189" s="69"/>
      <c r="BS189" s="70"/>
      <c r="BT189" s="70"/>
      <c r="BU189" s="70"/>
      <c r="BV189" s="70"/>
      <c r="BW189" s="70"/>
      <c r="BX189" s="319"/>
      <c r="BY189" s="70"/>
      <c r="BZ189" s="41"/>
      <c r="CE189" s="69"/>
      <c r="CF189" s="70"/>
      <c r="CG189" s="70"/>
      <c r="CH189" s="70"/>
      <c r="CI189" s="70"/>
      <c r="CJ189" s="70"/>
      <c r="CK189" s="319"/>
      <c r="CL189" s="70"/>
      <c r="CM189" s="41"/>
    </row>
    <row r="190" customFormat="false" ht="15" hidden="false" customHeight="true" outlineLevel="0" collapsed="false">
      <c r="BR190" s="69"/>
      <c r="BS190" s="70"/>
      <c r="BT190" s="70"/>
      <c r="BU190" s="70"/>
      <c r="BV190" s="70"/>
      <c r="BW190" s="70"/>
      <c r="BX190" s="319"/>
      <c r="BY190" s="70"/>
      <c r="BZ190" s="41"/>
      <c r="CE190" s="69"/>
      <c r="CF190" s="70"/>
      <c r="CG190" s="70"/>
      <c r="CH190" s="70"/>
      <c r="CI190" s="70"/>
      <c r="CJ190" s="70"/>
      <c r="CK190" s="319"/>
      <c r="CL190" s="70"/>
      <c r="CM190" s="41"/>
    </row>
    <row r="191" customFormat="false" ht="15" hidden="false" customHeight="true" outlineLevel="0" collapsed="false">
      <c r="CE191" s="69"/>
      <c r="CF191" s="70"/>
      <c r="CG191" s="70"/>
      <c r="CH191" s="70"/>
      <c r="CI191" s="70"/>
      <c r="CJ191" s="70"/>
      <c r="CK191" s="319"/>
      <c r="CL191" s="70"/>
      <c r="CM191" s="41"/>
    </row>
    <row r="192" customFormat="false" ht="15" hidden="false" customHeight="true" outlineLevel="0" collapsed="false">
      <c r="CE192" s="69"/>
      <c r="CF192" s="70"/>
      <c r="CG192" s="70"/>
      <c r="CH192" s="70"/>
      <c r="CI192" s="70"/>
      <c r="CJ192" s="70"/>
      <c r="CK192" s="319"/>
      <c r="CL192" s="70"/>
      <c r="CM192" s="41"/>
    </row>
    <row r="193" customFormat="false" ht="15" hidden="false" customHeight="true" outlineLevel="0" collapsed="false">
      <c r="BT193" s="83"/>
      <c r="BU193" s="84"/>
      <c r="BV193" s="84"/>
      <c r="BW193" s="84"/>
      <c r="BX193" s="84"/>
      <c r="BY193" s="84"/>
      <c r="BZ193" s="290"/>
      <c r="CA193" s="84"/>
      <c r="CB193" s="291"/>
      <c r="CE193" s="69"/>
      <c r="CF193" s="70"/>
      <c r="CG193" s="70"/>
      <c r="CH193" s="70"/>
      <c r="CI193" s="70"/>
      <c r="CJ193" s="70"/>
      <c r="CK193" s="319"/>
      <c r="CL193" s="70"/>
      <c r="CM193" s="41"/>
    </row>
    <row r="194" customFormat="false" ht="15" hidden="false" customHeight="true" outlineLevel="0" collapsed="false">
      <c r="BT194" s="83"/>
      <c r="BU194" s="84"/>
      <c r="BV194" s="84"/>
      <c r="BW194" s="84"/>
      <c r="BX194" s="84"/>
      <c r="BY194" s="84"/>
      <c r="BZ194" s="290"/>
      <c r="CA194" s="84"/>
      <c r="CB194" s="291"/>
      <c r="CE194" s="69"/>
      <c r="CF194" s="70"/>
      <c r="CG194" s="70"/>
      <c r="CH194" s="70"/>
      <c r="CI194" s="70"/>
      <c r="CJ194" s="70"/>
      <c r="CK194" s="319"/>
      <c r="CL194" s="70"/>
      <c r="CM194" s="41"/>
    </row>
    <row r="195" customFormat="false" ht="15" hidden="false" customHeight="true" outlineLevel="0" collapsed="false">
      <c r="BI195" s="84"/>
      <c r="BJ195" s="84"/>
      <c r="BK195" s="84"/>
      <c r="BL195" s="84"/>
      <c r="BM195" s="84"/>
      <c r="BN195" s="290"/>
      <c r="BO195" s="84"/>
      <c r="BP195" s="291"/>
      <c r="BT195" s="83"/>
      <c r="BU195" s="84"/>
      <c r="BV195" s="84"/>
      <c r="BW195" s="84"/>
      <c r="BX195" s="84"/>
      <c r="BY195" s="84"/>
      <c r="BZ195" s="290"/>
      <c r="CA195" s="84"/>
      <c r="CB195" s="291"/>
      <c r="CE195" s="69"/>
      <c r="CF195" s="70"/>
      <c r="CG195" s="70"/>
      <c r="CH195" s="70"/>
      <c r="CI195" s="70"/>
      <c r="CJ195" s="70"/>
      <c r="CK195" s="319"/>
      <c r="CL195" s="70"/>
      <c r="CM195" s="41"/>
    </row>
    <row r="196" customFormat="false" ht="15" hidden="false" customHeight="true" outlineLevel="0" collapsed="false">
      <c r="BI196" s="84"/>
      <c r="BJ196" s="84"/>
      <c r="BK196" s="84"/>
      <c r="BL196" s="84"/>
      <c r="BM196" s="84"/>
      <c r="BN196" s="290"/>
      <c r="BO196" s="84"/>
      <c r="BP196" s="291"/>
      <c r="BT196" s="83"/>
      <c r="BU196" s="84"/>
      <c r="BV196" s="84"/>
      <c r="BW196" s="84"/>
      <c r="BX196" s="84"/>
      <c r="BY196" s="84"/>
      <c r="BZ196" s="290"/>
      <c r="CA196" s="84"/>
      <c r="CB196" s="291"/>
      <c r="CE196" s="69"/>
      <c r="CF196" s="70"/>
      <c r="CG196" s="70"/>
      <c r="CH196" s="70"/>
      <c r="CI196" s="70"/>
      <c r="CJ196" s="70"/>
      <c r="CK196" s="319"/>
      <c r="CL196" s="70"/>
      <c r="CM196" s="41"/>
    </row>
    <row r="197" customFormat="false" ht="15" hidden="false" customHeight="true" outlineLevel="0" collapsed="false">
      <c r="BI197" s="84"/>
      <c r="BJ197" s="84"/>
      <c r="BK197" s="84"/>
      <c r="BL197" s="84"/>
      <c r="BM197" s="84"/>
      <c r="BN197" s="290"/>
      <c r="BO197" s="84"/>
      <c r="BP197" s="291"/>
      <c r="BT197" s="83"/>
      <c r="BU197" s="84"/>
      <c r="BV197" s="84"/>
      <c r="BW197" s="84"/>
      <c r="BX197" s="84"/>
      <c r="BY197" s="84"/>
      <c r="BZ197" s="290"/>
      <c r="CA197" s="84"/>
      <c r="CB197" s="291"/>
      <c r="CE197" s="69"/>
      <c r="CF197" s="70"/>
      <c r="CG197" s="70"/>
      <c r="CH197" s="70"/>
      <c r="CI197" s="70"/>
      <c r="CJ197" s="70"/>
      <c r="CK197" s="319"/>
      <c r="CL197" s="70"/>
      <c r="CM197" s="41"/>
    </row>
    <row r="198" customFormat="false" ht="15" hidden="false" customHeight="true" outlineLevel="0" collapsed="false">
      <c r="BI198" s="84"/>
      <c r="BJ198" s="84"/>
      <c r="BK198" s="84"/>
      <c r="BL198" s="84"/>
      <c r="BM198" s="84"/>
      <c r="BN198" s="290"/>
      <c r="BO198" s="84"/>
      <c r="BP198" s="291"/>
      <c r="BT198" s="83"/>
      <c r="BU198" s="84"/>
      <c r="BV198" s="84"/>
      <c r="BW198" s="84"/>
      <c r="BX198" s="84"/>
      <c r="BY198" s="84"/>
      <c r="BZ198" s="290"/>
      <c r="CA198" s="84"/>
      <c r="CB198" s="291"/>
      <c r="CE198" s="69"/>
      <c r="CF198" s="70"/>
      <c r="CG198" s="70"/>
      <c r="CH198" s="70"/>
      <c r="CI198" s="70"/>
      <c r="CJ198" s="70"/>
      <c r="CK198" s="319"/>
      <c r="CL198" s="70"/>
      <c r="CM198" s="41"/>
    </row>
    <row r="199" customFormat="false" ht="15" hidden="false" customHeight="true" outlineLevel="0" collapsed="false">
      <c r="BI199" s="84"/>
      <c r="BJ199" s="84"/>
      <c r="BK199" s="84"/>
      <c r="BL199" s="84"/>
      <c r="BM199" s="84"/>
      <c r="BN199" s="290"/>
      <c r="BO199" s="84"/>
      <c r="BP199" s="291"/>
      <c r="BT199" s="83"/>
      <c r="BU199" s="84"/>
      <c r="BV199" s="84"/>
      <c r="BW199" s="84"/>
      <c r="BX199" s="84"/>
      <c r="BY199" s="84"/>
      <c r="BZ199" s="290"/>
      <c r="CA199" s="84"/>
      <c r="CB199" s="291"/>
      <c r="CE199" s="69"/>
      <c r="CF199" s="70"/>
      <c r="CG199" s="70"/>
      <c r="CH199" s="70"/>
      <c r="CI199" s="70"/>
      <c r="CJ199" s="70"/>
      <c r="CK199" s="319"/>
      <c r="CL199" s="70"/>
      <c r="CM199" s="41"/>
    </row>
    <row r="200" customFormat="false" ht="15" hidden="false" customHeight="true" outlineLevel="0" collapsed="false">
      <c r="BI200" s="84"/>
      <c r="BJ200" s="84"/>
      <c r="BK200" s="84"/>
      <c r="BL200" s="84"/>
      <c r="BM200" s="84"/>
      <c r="BN200" s="290"/>
      <c r="BO200" s="84"/>
      <c r="BP200" s="291"/>
      <c r="BT200" s="83"/>
      <c r="BU200" s="84"/>
      <c r="BV200" s="84"/>
      <c r="BW200" s="84"/>
      <c r="BX200" s="84"/>
      <c r="BY200" s="84"/>
      <c r="BZ200" s="290"/>
      <c r="CA200" s="84"/>
      <c r="CB200" s="291"/>
      <c r="CE200" s="69"/>
      <c r="CF200" s="70"/>
      <c r="CG200" s="70"/>
      <c r="CH200" s="70"/>
      <c r="CI200" s="70"/>
      <c r="CJ200" s="70"/>
      <c r="CK200" s="319"/>
      <c r="CL200" s="70"/>
      <c r="CM200" s="41"/>
    </row>
    <row r="201" customFormat="false" ht="15" hidden="false" customHeight="true" outlineLevel="0" collapsed="false">
      <c r="BT201" s="83"/>
      <c r="BU201" s="84"/>
      <c r="BV201" s="84"/>
      <c r="BW201" s="84"/>
      <c r="BX201" s="84"/>
      <c r="BY201" s="84"/>
      <c r="BZ201" s="290"/>
      <c r="CA201" s="84"/>
      <c r="CB201" s="291"/>
      <c r="CE201" s="69"/>
      <c r="CF201" s="70"/>
      <c r="CG201" s="70"/>
      <c r="CH201" s="70"/>
      <c r="CI201" s="70"/>
      <c r="CJ201" s="70"/>
      <c r="CK201" s="319"/>
      <c r="CL201" s="70"/>
      <c r="CM201" s="41"/>
    </row>
    <row r="202" customFormat="false" ht="15" hidden="false" customHeight="true" outlineLevel="0" collapsed="false">
      <c r="BT202" s="83"/>
      <c r="BU202" s="84"/>
      <c r="BV202" s="84"/>
      <c r="BW202" s="84"/>
      <c r="BX202" s="84"/>
      <c r="BY202" s="84"/>
      <c r="BZ202" s="290"/>
      <c r="CA202" s="84"/>
      <c r="CB202" s="291"/>
      <c r="CE202" s="69"/>
      <c r="CF202" s="70"/>
      <c r="CG202" s="70"/>
      <c r="CH202" s="70"/>
      <c r="CI202" s="70"/>
      <c r="CJ202" s="70"/>
      <c r="CK202" s="319"/>
      <c r="CL202" s="320"/>
      <c r="CM202" s="41"/>
    </row>
    <row r="203" customFormat="false" ht="15" hidden="false" customHeight="true" outlineLevel="0" collapsed="false">
      <c r="CE203" s="69"/>
      <c r="CF203" s="70"/>
      <c r="CG203" s="70"/>
      <c r="CH203" s="70"/>
      <c r="CI203" s="70"/>
      <c r="CJ203" s="70"/>
      <c r="CK203" s="319"/>
      <c r="CL203" s="320"/>
      <c r="CM203" s="41"/>
    </row>
    <row r="204" customFormat="false" ht="15" hidden="false" customHeight="true" outlineLevel="0" collapsed="false">
      <c r="CE204" s="69"/>
      <c r="CF204" s="70"/>
      <c r="CG204" s="70"/>
      <c r="CH204" s="70"/>
      <c r="CI204" s="70"/>
      <c r="CJ204" s="70"/>
      <c r="CK204" s="319"/>
      <c r="CL204" s="320"/>
      <c r="CM204" s="41"/>
    </row>
    <row r="205" customFormat="false" ht="15" hidden="false" customHeight="true" outlineLevel="0" collapsed="false">
      <c r="CE205" s="69"/>
      <c r="CF205" s="70"/>
      <c r="CG205" s="70"/>
      <c r="CH205" s="70"/>
      <c r="CI205" s="70"/>
      <c r="CJ205" s="70"/>
      <c r="CK205" s="319"/>
      <c r="CL205" s="320"/>
      <c r="CM205" s="41"/>
    </row>
    <row r="206" customFormat="false" ht="15" hidden="false" customHeight="true" outlineLevel="0" collapsed="false">
      <c r="CE206" s="69"/>
      <c r="CF206" s="70"/>
      <c r="CG206" s="70"/>
      <c r="CH206" s="70"/>
      <c r="CI206" s="70"/>
      <c r="CJ206" s="70"/>
      <c r="CK206" s="319"/>
      <c r="CL206" s="320"/>
      <c r="CM206" s="41"/>
    </row>
  </sheetData>
  <mergeCells count="150">
    <mergeCell ref="A1:A2"/>
    <mergeCell ref="B1:B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A3:A14"/>
    <mergeCell ref="A15:A23"/>
    <mergeCell ref="A24:A33"/>
    <mergeCell ref="A34:A44"/>
    <mergeCell ref="I51:I66"/>
    <mergeCell ref="AF52:AF67"/>
    <mergeCell ref="P53:P54"/>
    <mergeCell ref="Q53:Q54"/>
    <mergeCell ref="V53:V54"/>
    <mergeCell ref="P55:P56"/>
    <mergeCell ref="Q55:Q56"/>
    <mergeCell ref="V55:V56"/>
    <mergeCell ref="AU55:AU57"/>
    <mergeCell ref="P57:P58"/>
    <mergeCell ref="Q57:Q58"/>
    <mergeCell ref="V57:V58"/>
    <mergeCell ref="O59:O60"/>
    <mergeCell ref="P59:P60"/>
    <mergeCell ref="Q59:Q60"/>
    <mergeCell ref="V59:V60"/>
    <mergeCell ref="AU61:AU63"/>
    <mergeCell ref="O65:P66"/>
    <mergeCell ref="Q65:Q66"/>
    <mergeCell ref="R65:R66"/>
    <mergeCell ref="S65:S66"/>
    <mergeCell ref="T65:T66"/>
    <mergeCell ref="I68:I75"/>
    <mergeCell ref="M68:M69"/>
    <mergeCell ref="N68:N69"/>
    <mergeCell ref="AA68:AB68"/>
    <mergeCell ref="AA69:AB69"/>
    <mergeCell ref="AF69:AF76"/>
    <mergeCell ref="AA70:AB70"/>
    <mergeCell ref="AA71:AB71"/>
    <mergeCell ref="N72:N73"/>
    <mergeCell ref="O72:O73"/>
    <mergeCell ref="T72:T73"/>
    <mergeCell ref="U72:U73"/>
    <mergeCell ref="AA72:AB72"/>
    <mergeCell ref="AA73:AB73"/>
    <mergeCell ref="N74:N75"/>
    <mergeCell ref="O74:O75"/>
    <mergeCell ref="T74:T75"/>
    <mergeCell ref="U74:U75"/>
    <mergeCell ref="AA74:AB74"/>
    <mergeCell ref="AA75:AB75"/>
    <mergeCell ref="N76:N77"/>
    <mergeCell ref="O76:O77"/>
    <mergeCell ref="T76:T77"/>
    <mergeCell ref="U76:U77"/>
    <mergeCell ref="AA76:AB76"/>
    <mergeCell ref="I77:I81"/>
    <mergeCell ref="AA77:AB77"/>
    <mergeCell ref="N78:N79"/>
    <mergeCell ref="O78:O79"/>
    <mergeCell ref="T78:T79"/>
    <mergeCell ref="U78:U79"/>
    <mergeCell ref="AA78:AB78"/>
    <mergeCell ref="AF78:AF82"/>
    <mergeCell ref="AA79:AB79"/>
    <mergeCell ref="AA80:AB80"/>
    <mergeCell ref="AA81:AB81"/>
    <mergeCell ref="R82:R99"/>
    <mergeCell ref="I83:I84"/>
    <mergeCell ref="Z83:Z84"/>
    <mergeCell ref="AA83:AA84"/>
    <mergeCell ref="AF84:AF85"/>
    <mergeCell ref="Z85:Z86"/>
    <mergeCell ref="AA85:AA86"/>
    <mergeCell ref="AT85:AT102"/>
    <mergeCell ref="I86:J86"/>
    <mergeCell ref="Z87:Z88"/>
    <mergeCell ref="AA87:AA88"/>
    <mergeCell ref="AF87:AG87"/>
    <mergeCell ref="Y89:Y90"/>
    <mergeCell ref="Z89:Z90"/>
    <mergeCell ref="AA89:AA90"/>
    <mergeCell ref="AF89:AF90"/>
    <mergeCell ref="AG89:AG90"/>
    <mergeCell ref="AN92:AN94"/>
    <mergeCell ref="Y95:Z96"/>
    <mergeCell ref="AA95:AA96"/>
    <mergeCell ref="AB95:AB96"/>
    <mergeCell ref="AC95:AC96"/>
    <mergeCell ref="AD95:AD96"/>
    <mergeCell ref="AB101:AC101"/>
    <mergeCell ref="R102:R109"/>
    <mergeCell ref="AB102:AC102"/>
    <mergeCell ref="AT105:AT112"/>
    <mergeCell ref="AB109:AC109"/>
    <mergeCell ref="D110:D120"/>
    <mergeCell ref="R111:R114"/>
    <mergeCell ref="AT114:AT117"/>
    <mergeCell ref="O117:O118"/>
    <mergeCell ref="R117:R118"/>
    <mergeCell ref="AT120:AT121"/>
    <mergeCell ref="R121:S121"/>
    <mergeCell ref="D122:D126"/>
    <mergeCell ref="AU124:AV124"/>
    <mergeCell ref="AP127:AQ127"/>
    <mergeCell ref="D128:D129"/>
    <mergeCell ref="AP130:AQ130"/>
    <mergeCell ref="AP131:AQ131"/>
    <mergeCell ref="AP138:AQ138"/>
  </mergeCells>
  <dataValidations count="1">
    <dataValidation allowBlank="true" errorStyle="stop" operator="between" showDropDown="false" showErrorMessage="true" showInputMessage="true" sqref="AX5:AY5 AX6 AY10 AY12:AY14 AX40:AY40 AX43" type="list">
      <formula1>'https://alhammadi0-my.sharepoint.com/users/asma/downloads/[template of complaints report update asma almuzayil 2023 and 2024.xlsx]dropdown'!#ref!</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B43393DB-A957-4520-A48B-4B2FD1E5D7A6}">
            <xm:f>"مصعدة"</xm:f>
            <x14:dxf>
              <font>
                <color rgb="FF9C6500"/>
              </font>
              <fill>
                <patternFill>
                  <bgColor rgb="FFFFEB9C"/>
                </patternFill>
              </fill>
            </x14:dxf>
          </x14:cfRule>
          <x14:cfRule type="cellIs" priority="3" operator="equal" id="{A99F61C0-CDC0-4E4C-94A8-3F531316B666}">
            <xm:f>"24 Hours"</xm:f>
            <x14:dxf>
              <fill>
                <patternFill>
                  <bgColor rgb="FF00B050"/>
                </patternFill>
              </fill>
            </x14:dxf>
          </x14:cfRule>
          <x14:cfRule type="cellIs" priority="4" operator="equal" id="{A66784EE-EE9F-48A8-A53B-1E70DC7426D2}">
            <xm:f>"48 Hours"</xm:f>
            <x14:dxf>
              <fill>
                <patternFill>
                  <bgColor rgb="FF0070C0"/>
                </patternFill>
              </fill>
            </x14:dxf>
          </x14:cfRule>
          <x14:cfRule type="cellIs" priority="5" operator="equal" id="{C77A2A42-AD52-4AAE-AD86-C445BEEB6F47}">
            <xm:f>"72 Hours"</xm:f>
            <x14:dxf>
              <fill>
                <patternFill>
                  <bgColor rgb="FF00B0F0"/>
                </patternFill>
              </fill>
            </x14:dxf>
          </x14:cfRule>
          <x14:cfRule type="cellIs" priority="6" operator="equal" id="{48A54950-1348-44F2-80CD-CA7CF1EFA914}">
            <xm:f>"More than 72 Hours"</xm:f>
            <x14:dxf>
              <fill>
                <patternFill>
                  <bgColor rgb="FFFF0000"/>
                </patternFill>
              </fill>
            </x14:dxf>
          </x14:cfRule>
          <xm:sqref>K3:K50</xm:sqref>
        </x14:conditionalFormatting>
        <x14:conditionalFormatting xmlns:xm="http://schemas.microsoft.com/office/excel/2006/main">
          <x14:cfRule type="cellIs" priority="7" operator="equal" id="{8D30DCE6-5F9B-4F81-B5F9-3BD0A2F29F20}">
            <xm:f>"Patient"</xm:f>
            <x14:dxf>
              <font>
                <color rgb="FF9C5700"/>
              </font>
              <fill>
                <patternFill>
                  <bgColor rgb="FFFFEB9C"/>
                </patternFill>
              </fill>
            </x14:dxf>
          </x14:cfRule>
          <x14:cfRule type="cellIs" priority="8" operator="equal" id="{70E4E55E-428C-4A2C-8215-FD8E2E51EFFC}">
            <xm:f>"Hospital"</xm:f>
            <x14:dxf>
              <fill>
                <patternFill>
                  <bgColor theme="4" tint="0.7999"/>
                </patternFill>
              </fill>
            </x14:dxf>
          </x14:cfRule>
          <xm:sqref>BE3:BE19</xm:sqref>
        </x14:conditionalFormatting>
        <x14:conditionalFormatting xmlns:xm="http://schemas.microsoft.com/office/excel/2006/main">
          <x14:cfRule type="cellIs" priority="9" operator="equal" id="{30ADA520-FBD8-4639-B430-B816192184D6}">
            <xm:f>"Patient"</xm:f>
            <x14:dxf>
              <font>
                <color rgb="FF9C5700"/>
              </font>
              <fill>
                <patternFill>
                  <bgColor rgb="FFFFEB9C"/>
                </patternFill>
              </fill>
            </x14:dxf>
          </x14:cfRule>
          <x14:cfRule type="cellIs" priority="10" operator="equal" id="{C1DE22C0-3A5F-47C9-9E57-EFF454EF37BA}">
            <xm:f>"Hospital"</xm:f>
            <x14:dxf>
              <fill>
                <patternFill>
                  <bgColor theme="4" tint="0.7999"/>
                </patternFill>
              </fill>
            </x14:dxf>
          </x14:cfRule>
          <xm:sqref>BE22:BE25</xm:sqref>
        </x14:conditionalFormatting>
        <x14:conditionalFormatting xmlns:xm="http://schemas.microsoft.com/office/excel/2006/main">
          <x14:cfRule type="cellIs" priority="11" operator="equal" id="{E2A12C2C-F3E4-4E8C-B41C-79D8F41C6579}">
            <xm:f>"Patient"</xm:f>
            <x14:dxf>
              <font>
                <color rgb="FF9C5700"/>
              </font>
              <fill>
                <patternFill>
                  <bgColor rgb="FFFFEB9C"/>
                </patternFill>
              </fill>
            </x14:dxf>
          </x14:cfRule>
          <x14:cfRule type="cellIs" priority="12" operator="equal" id="{106CEFD5-3399-4B4E-95A5-A1ABB049C158}">
            <xm:f>"Hospital"</xm:f>
            <x14:dxf>
              <fill>
                <patternFill>
                  <bgColor theme="4" tint="0.7999"/>
                </patternFill>
              </fill>
            </x14:dxf>
          </x14:cfRule>
          <xm:sqref>BE28:BE29</xm:sqref>
        </x14:conditionalFormatting>
        <x14:conditionalFormatting xmlns:xm="http://schemas.microsoft.com/office/excel/2006/main">
          <x14:cfRule type="cellIs" priority="13" operator="equal" id="{F4587E46-BBDA-44F5-A94B-AF2541572DB7}">
            <xm:f>"Patient"</xm:f>
            <x14:dxf>
              <font>
                <color rgb="FF9C5700"/>
              </font>
              <fill>
                <patternFill>
                  <bgColor rgb="FFFFEB9C"/>
                </patternFill>
              </fill>
            </x14:dxf>
          </x14:cfRule>
          <x14:cfRule type="cellIs" priority="14" operator="equal" id="{B23074FC-70F4-4639-9337-80F295F2D820}">
            <xm:f>"Hospital"</xm:f>
            <x14:dxf>
              <fill>
                <patternFill>
                  <bgColor theme="4" tint="0.7999"/>
                </patternFill>
              </fill>
            </x14:dxf>
          </x14:cfRule>
          <xm:sqref>BE31:BE34</xm:sqref>
        </x14:conditionalFormatting>
        <x14:conditionalFormatting xmlns:xm="http://schemas.microsoft.com/office/excel/2006/main">
          <x14:cfRule type="cellIs" priority="15" operator="equal" id="{D4BFEC28-4A5F-47D7-8EFD-2018454A82BD}">
            <xm:f>"Patient"</xm:f>
            <x14:dxf>
              <font>
                <color rgb="FF9C5700"/>
              </font>
              <fill>
                <patternFill>
                  <bgColor rgb="FFFFEB9C"/>
                </patternFill>
              </fill>
            </x14:dxf>
          </x14:cfRule>
          <x14:cfRule type="cellIs" priority="16" operator="equal" id="{6ECEE59A-707E-43C9-A6A6-B350DD3A548A}">
            <xm:f>"Hospital"</xm:f>
            <x14:dxf>
              <fill>
                <patternFill>
                  <bgColor theme="4" tint="0.7999"/>
                </patternFill>
              </fill>
            </x14:dxf>
          </x14:cfRule>
          <xm:sqref>BE37:BE38</xm:sqref>
        </x14:conditionalFormatting>
        <x14:conditionalFormatting xmlns:xm="http://schemas.microsoft.com/office/excel/2006/main">
          <x14:cfRule type="cellIs" priority="17" operator="equal" id="{FE2D6680-1E59-4714-91D6-41B84B6FE3E3}">
            <xm:f>"Patient"</xm:f>
            <x14:dxf>
              <font>
                <color rgb="FF9C5700"/>
              </font>
              <fill>
                <patternFill>
                  <bgColor rgb="FFFFEB9C"/>
                </patternFill>
              </fill>
            </x14:dxf>
          </x14:cfRule>
          <x14:cfRule type="cellIs" priority="18" operator="equal" id="{64E73082-9541-43A0-8EF7-79D1207F349E}">
            <xm:f>"Hospital"</xm:f>
            <x14:dxf>
              <fill>
                <patternFill>
                  <bgColor theme="4" tint="0.7999"/>
                </patternFill>
              </fill>
            </x14:dxf>
          </x14:cfRule>
          <xm:sqref>BE42:BE43</xm:sqref>
        </x14:conditionalFormatting>
        <x14:conditionalFormatting xmlns:xm="http://schemas.microsoft.com/office/excel/2006/main">
          <x14:cfRule type="cellIs" priority="19" operator="equal" id="{5B52484B-70E5-4DB7-917D-44D38833704F}">
            <xm:f>"Patient"</xm:f>
            <x14:dxf>
              <font>
                <color rgb="FF9C5700"/>
              </font>
              <fill>
                <patternFill>
                  <bgColor rgb="FFFFEB9C"/>
                </patternFill>
              </fill>
            </x14:dxf>
          </x14:cfRule>
          <x14:cfRule type="cellIs" priority="20" operator="equal" id="{DF6720FB-A243-42F1-B760-6A1E20415A3E}">
            <xm:f>"Hospital"</xm:f>
            <x14:dxf>
              <fill>
                <patternFill>
                  <bgColor theme="4" tint="0.7999"/>
                </patternFill>
              </fill>
            </x14:dxf>
          </x14:cfRule>
          <xm:sqref>BE45:BE67</xm:sqref>
        </x14:conditionalFormatting>
        <x14:conditionalFormatting xmlns:xm="http://schemas.microsoft.com/office/excel/2006/main">
          <x14:cfRule type="cellIs" priority="21" operator="equal" id="{7C724C62-6A33-4F6F-8154-5713405FC070}">
            <xm:f>"مصعدة"</xm:f>
            <x14:dxf>
              <font>
                <color rgb="FF9C6500"/>
              </font>
              <fill>
                <patternFill>
                  <bgColor rgb="FFFFEB9C"/>
                </patternFill>
              </fill>
            </x14:dxf>
          </x14:cfRule>
          <x14:cfRule type="cellIs" priority="22" operator="equal" id="{4CC15120-8148-4EFC-BBFE-B066C6809A12}">
            <xm:f>"24 Hours"</xm:f>
            <x14:dxf>
              <fill>
                <patternFill>
                  <bgColor rgb="FF00B050"/>
                </patternFill>
              </fill>
            </x14:dxf>
          </x14:cfRule>
          <x14:cfRule type="cellIs" priority="23" operator="equal" id="{681010F6-71BA-46D7-B6EC-666CCF7143BB}">
            <xm:f>"48 Hours"</xm:f>
            <x14:dxf>
              <fill>
                <patternFill>
                  <bgColor rgb="FF0070C0"/>
                </patternFill>
              </fill>
            </x14:dxf>
          </x14:cfRule>
          <x14:cfRule type="cellIs" priority="24" operator="equal" id="{ED93E5B0-FDA0-4BCE-8EF4-3243F4BC7D2C}">
            <xm:f>"72 Hours"</xm:f>
            <x14:dxf>
              <fill>
                <patternFill>
                  <bgColor rgb="FF00B0F0"/>
                </patternFill>
              </fill>
            </x14:dxf>
          </x14:cfRule>
          <x14:cfRule type="cellIs" priority="25" operator="equal" id="{15B0C8ED-CB5A-47B0-8CD4-ADEFD0D6FA90}">
            <xm:f>"More than 72 Hours"</xm:f>
            <x14:dxf>
              <fill>
                <patternFill>
                  <bgColor rgb="FFFF0000"/>
                </patternFill>
              </fill>
            </x14:dxf>
          </x14:cfRule>
          <xm:sqref>BN178:BN179</xm:sqref>
        </x14:conditionalFormatting>
        <x14:conditionalFormatting xmlns:xm="http://schemas.microsoft.com/office/excel/2006/main">
          <x14:cfRule type="cellIs" priority="26" operator="equal" id="{7C84D4A4-13DB-4D1B-B4E9-4F3A4BD840BF}">
            <xm:f>"Escalated( مصعدة)"</xm:f>
            <x14:dxf>
              <fill>
                <patternFill>
                  <bgColor rgb="FFFFEB9C"/>
                </patternFill>
              </fill>
            </x14:dxf>
          </x14:cfRule>
          <x14:cfRule type="cellIs" priority="27" operator="equal" id="{3EA6E8E9-73E1-46F6-ABF7-CA1DA4F4FAA5}">
            <xm:f>"24 Hours"</xm:f>
            <x14:dxf>
              <fill>
                <patternFill>
                  <bgColor rgb="FF00B050"/>
                </patternFill>
              </fill>
            </x14:dxf>
          </x14:cfRule>
          <x14:cfRule type="cellIs" priority="28" operator="equal" id="{965B40C6-8565-46D2-8E1B-852E4AD8A9F4}">
            <xm:f>"48 Hours"</xm:f>
            <x14:dxf>
              <fill>
                <patternFill>
                  <bgColor rgb="FF0070C0"/>
                </patternFill>
              </fill>
            </x14:dxf>
          </x14:cfRule>
          <x14:cfRule type="cellIs" priority="29" operator="equal" id="{73622B48-2A57-41CE-8227-7C3480C44328}">
            <xm:f>"72 Hours"</xm:f>
            <x14:dxf>
              <fill>
                <patternFill>
                  <bgColor rgb="FF00B0F0"/>
                </patternFill>
              </fill>
            </x14:dxf>
          </x14:cfRule>
          <x14:cfRule type="cellIs" priority="30" operator="equal" id="{601ECC20-7E47-4060-B389-884BB0D0CB13}">
            <xm:f>"More than 72 hours"</xm:f>
            <x14:dxf>
              <fill>
                <patternFill>
                  <bgColor rgb="FFFF0000"/>
                </patternFill>
              </fill>
            </x14:dxf>
          </x14:cfRule>
          <xm:sqref>BP195:BP200</xm:sqref>
        </x14:conditionalFormatting>
        <x14:conditionalFormatting xmlns:xm="http://schemas.microsoft.com/office/excel/2006/main">
          <x14:cfRule type="cellIs" priority="31" operator="equal" id="{B06B622E-D18A-4ECF-AB66-46F5E5E3D5A6}">
            <xm:f>"مصعدة"</xm:f>
            <x14:dxf>
              <font>
                <color rgb="FF9C6500"/>
              </font>
              <fill>
                <patternFill>
                  <bgColor rgb="FFFFEB9C"/>
                </patternFill>
              </fill>
            </x14:dxf>
          </x14:cfRule>
          <x14:cfRule type="cellIs" priority="32" operator="equal" id="{C39EC76A-2E85-4422-A96E-295BEA65A7C7}">
            <xm:f>"24 Hours"</xm:f>
            <x14:dxf>
              <fill>
                <patternFill>
                  <bgColor rgb="FF00B050"/>
                </patternFill>
              </fill>
            </x14:dxf>
          </x14:cfRule>
          <x14:cfRule type="cellIs" priority="33" operator="equal" id="{EBA900D7-10B6-42E1-A4F0-8A62B12846FA}">
            <xm:f>"48 Hours"</xm:f>
            <x14:dxf>
              <fill>
                <patternFill>
                  <bgColor rgb="FF0070C0"/>
                </patternFill>
              </fill>
            </x14:dxf>
          </x14:cfRule>
          <x14:cfRule type="cellIs" priority="34" operator="equal" id="{B0824D48-931C-44A9-B8D3-BD7EDAC11CF0}">
            <xm:f>"72 Hours"</xm:f>
            <x14:dxf>
              <fill>
                <patternFill>
                  <bgColor rgb="FF00B0F0"/>
                </patternFill>
              </fill>
            </x14:dxf>
          </x14:cfRule>
          <x14:cfRule type="cellIs" priority="35" operator="equal" id="{CD3C4A80-43DF-43CB-90BE-F5FB40D4D85D}">
            <xm:f>"More than 72 Hours"</xm:f>
            <x14:dxf>
              <fill>
                <patternFill>
                  <bgColor rgb="FFFF0000"/>
                </patternFill>
              </fill>
            </x14:dxf>
          </x14:cfRule>
          <xm:sqref>BQ2:BQ3</xm:sqref>
        </x14:conditionalFormatting>
        <x14:conditionalFormatting xmlns:xm="http://schemas.microsoft.com/office/excel/2006/main">
          <x14:cfRule type="cellIs" priority="36" operator="equal" id="{16AAD029-C124-45B8-BB58-EF26FB54E079}">
            <xm:f>"مصعدة"</xm:f>
            <x14:dxf>
              <font>
                <color rgb="FF9C6500"/>
              </font>
              <fill>
                <patternFill>
                  <bgColor rgb="FFFFEB9C"/>
                </patternFill>
              </fill>
            </x14:dxf>
          </x14:cfRule>
          <x14:cfRule type="cellIs" priority="37" operator="equal" id="{E040CEFB-30F8-4F24-8018-44191A675A64}">
            <xm:f>"24 Hours"</xm:f>
            <x14:dxf>
              <fill>
                <patternFill>
                  <bgColor rgb="FF00B050"/>
                </patternFill>
              </fill>
            </x14:dxf>
          </x14:cfRule>
          <x14:cfRule type="cellIs" priority="38" operator="equal" id="{CAE3E000-26C8-40DF-ACBB-59F9C59183EE}">
            <xm:f>"48 Hours"</xm:f>
            <x14:dxf>
              <fill>
                <patternFill>
                  <bgColor rgb="FF0070C0"/>
                </patternFill>
              </fill>
            </x14:dxf>
          </x14:cfRule>
          <x14:cfRule type="cellIs" priority="39" operator="equal" id="{DAD64CA2-AE7D-47C7-AB3A-7CCB613EB440}">
            <xm:f>"72 Hours"</xm:f>
            <x14:dxf>
              <fill>
                <patternFill>
                  <bgColor rgb="FF00B0F0"/>
                </patternFill>
              </fill>
            </x14:dxf>
          </x14:cfRule>
          <x14:cfRule type="cellIs" priority="40" operator="equal" id="{A0787C14-C410-4CA2-9FD0-3D6EEA1C8F4B}">
            <xm:f>"More than 72 Hours"</xm:f>
            <x14:dxf>
              <fill>
                <patternFill>
                  <bgColor rgb="FFFF0000"/>
                </patternFill>
              </fill>
            </x14:dxf>
          </x14:cfRule>
          <xm:sqref>BZ177:BZ190</xm:sqref>
        </x14:conditionalFormatting>
        <x14:conditionalFormatting xmlns:xm="http://schemas.microsoft.com/office/excel/2006/main">
          <x14:cfRule type="cellIs" priority="41" operator="equal" id="{6A14A9A0-3060-4A71-BF28-10CDD9865099}">
            <xm:f>"مصعدة"</xm:f>
            <x14:dxf>
              <font>
                <color rgb="FF9C6500"/>
              </font>
              <fill>
                <patternFill>
                  <bgColor rgb="FFFFEB9C"/>
                </patternFill>
              </fill>
            </x14:dxf>
          </x14:cfRule>
          <x14:cfRule type="cellIs" priority="42" operator="equal" id="{62FDE48C-2B94-43C7-8A54-4F27E75FF7E8}">
            <xm:f>"24 Hours"</xm:f>
            <x14:dxf>
              <fill>
                <patternFill>
                  <bgColor rgb="FF00B050"/>
                </patternFill>
              </fill>
            </x14:dxf>
          </x14:cfRule>
          <x14:cfRule type="cellIs" priority="43" operator="equal" id="{5A348629-8F67-4143-A9D2-9D5312356D27}">
            <xm:f>"48 Hours"</xm:f>
            <x14:dxf>
              <fill>
                <patternFill>
                  <bgColor rgb="FF0070C0"/>
                </patternFill>
              </fill>
            </x14:dxf>
          </x14:cfRule>
          <x14:cfRule type="cellIs" priority="44" operator="equal" id="{BC1032D8-CCD9-47DD-AEC5-AF28CE5AE0DA}">
            <xm:f>"72 Hours"</xm:f>
            <x14:dxf>
              <fill>
                <patternFill>
                  <bgColor rgb="FF00B0F0"/>
                </patternFill>
              </fill>
            </x14:dxf>
          </x14:cfRule>
          <x14:cfRule type="cellIs" priority="45" operator="equal" id="{C392CDE6-1944-4440-ACCD-4158E957B21E}">
            <xm:f>"More than 72 Hours"</xm:f>
            <x14:dxf>
              <fill>
                <patternFill>
                  <bgColor rgb="FFFF0000"/>
                </patternFill>
              </fill>
            </x14:dxf>
          </x14:cfRule>
          <xm:sqref>CA2:CA22</xm:sqref>
        </x14:conditionalFormatting>
        <x14:conditionalFormatting xmlns:xm="http://schemas.microsoft.com/office/excel/2006/main">
          <x14:cfRule type="cellIs" priority="46" operator="equal" id="{31DCD7A4-7149-4A23-A8FF-60709E937812}">
            <xm:f>"More than 72 Hours"</xm:f>
            <x14:dxf>
              <fill>
                <patternFill>
                  <bgColor rgb="FFFF0000"/>
                </patternFill>
              </fill>
            </x14:dxf>
          </x14:cfRule>
          <xm:sqref>CB193</xm:sqref>
        </x14:conditionalFormatting>
        <x14:conditionalFormatting xmlns:xm="http://schemas.microsoft.com/office/excel/2006/main">
          <x14:cfRule type="cellIs" priority="47" operator="equal" id="{132E7520-7759-4735-9BD8-501B36C4005D}">
            <xm:f>"Escalated( مصعدة)"</xm:f>
            <x14:dxf>
              <fill>
                <patternFill>
                  <bgColor rgb="FFFFEB9C"/>
                </patternFill>
              </fill>
            </x14:dxf>
          </x14:cfRule>
          <x14:cfRule type="cellIs" priority="48" operator="equal" id="{E9434864-BC95-47F0-AB1F-2458EB766BD0}">
            <xm:f>"24 Hours"</xm:f>
            <x14:dxf>
              <fill>
                <patternFill>
                  <bgColor rgb="FF00B050"/>
                </patternFill>
              </fill>
            </x14:dxf>
          </x14:cfRule>
          <x14:cfRule type="cellIs" priority="49" operator="equal" id="{965EE0AA-38C3-42EE-A64A-65A3324C2187}">
            <xm:f>"48 Hours"</xm:f>
            <x14:dxf>
              <fill>
                <patternFill>
                  <bgColor rgb="FF0070C0"/>
                </patternFill>
              </fill>
            </x14:dxf>
          </x14:cfRule>
          <x14:cfRule type="cellIs" priority="50" operator="equal" id="{10EF7C7B-116A-4251-BEE5-6C5722D7FA45}">
            <xm:f>"72 Hours"</xm:f>
            <x14:dxf>
              <fill>
                <patternFill>
                  <bgColor rgb="FF00B0F0"/>
                </patternFill>
              </fill>
            </x14:dxf>
          </x14:cfRule>
          <xm:sqref>CB193:CB200</xm:sqref>
        </x14:conditionalFormatting>
        <x14:conditionalFormatting xmlns:xm="http://schemas.microsoft.com/office/excel/2006/main">
          <x14:cfRule type="cellIs" priority="51" operator="equal" id="{6221A6AB-A9E8-44B3-8230-394871D79CCF}">
            <xm:f>"More than 72 hours"</xm:f>
            <x14:dxf>
              <fill>
                <patternFill>
                  <bgColor rgb="FFFF0000"/>
                </patternFill>
              </fill>
            </x14:dxf>
          </x14:cfRule>
          <xm:sqref>CB194:CB200</xm:sqref>
        </x14:conditionalFormatting>
        <x14:conditionalFormatting xmlns:xm="http://schemas.microsoft.com/office/excel/2006/main">
          <x14:cfRule type="cellIs" priority="52" operator="equal" id="{755139CF-7610-4B98-886C-D6CA20432369}">
            <xm:f>"Escalated( مصعدة)"</xm:f>
            <x14:dxf>
              <fill>
                <patternFill>
                  <bgColor rgb="FFFFEB9C"/>
                </patternFill>
              </fill>
            </x14:dxf>
          </x14:cfRule>
          <x14:cfRule type="cellIs" priority="53" operator="equal" id="{63D2A5AC-DEE0-4637-B830-37D7987E13A7}">
            <xm:f>"24 Hours"</xm:f>
            <x14:dxf>
              <fill>
                <patternFill>
                  <bgColor rgb="FF00B050"/>
                </patternFill>
              </fill>
            </x14:dxf>
          </x14:cfRule>
          <x14:cfRule type="cellIs" priority="54" operator="equal" id="{CE901EC7-255B-455B-B03C-4740C3A89430}">
            <xm:f>"48 Hours"</xm:f>
            <x14:dxf>
              <fill>
                <patternFill>
                  <bgColor rgb="FF0070C0"/>
                </patternFill>
              </fill>
            </x14:dxf>
          </x14:cfRule>
          <x14:cfRule type="cellIs" priority="55" operator="equal" id="{3039E9FB-D886-44A7-91F2-98EC7579D85F}">
            <xm:f>"72 Hours"</xm:f>
            <x14:dxf>
              <fill>
                <patternFill>
                  <bgColor rgb="FF00B0F0"/>
                </patternFill>
              </fill>
            </x14:dxf>
          </x14:cfRule>
          <x14:cfRule type="cellIs" priority="56" operator="equal" id="{558DE2BB-B7CA-4576-9E76-2557E0FA83F7}">
            <xm:f>"More than 72 hours"</xm:f>
            <x14:dxf>
              <fill>
                <patternFill>
                  <bgColor rgb="FFFF0000"/>
                </patternFill>
              </fill>
            </x14:dxf>
          </x14:cfRule>
          <xm:sqref>CH90:CH104</xm:sqref>
        </x14:conditionalFormatting>
        <x14:conditionalFormatting xmlns:xm="http://schemas.microsoft.com/office/excel/2006/main">
          <x14:cfRule type="cellIs" priority="57" operator="equal" id="{89AA39CA-9A97-4224-99B2-2415E21A9316}">
            <xm:f>"مصعدة"</xm:f>
            <x14:dxf>
              <font>
                <color rgb="FF9C6500"/>
              </font>
              <fill>
                <patternFill>
                  <bgColor rgb="FFFFEB9C"/>
                </patternFill>
              </fill>
            </x14:dxf>
          </x14:cfRule>
          <x14:cfRule type="cellIs" priority="58" operator="equal" id="{B64D6930-A14D-4EB6-A7E0-899F453697C0}">
            <xm:f>"24 Hours"</xm:f>
            <x14:dxf>
              <fill>
                <patternFill>
                  <bgColor rgb="FF00B050"/>
                </patternFill>
              </fill>
            </x14:dxf>
          </x14:cfRule>
          <x14:cfRule type="cellIs" priority="59" operator="equal" id="{B23BB0EB-B861-443A-B03C-1913316021F5}">
            <xm:f>"48 Hours"</xm:f>
            <x14:dxf>
              <fill>
                <patternFill>
                  <bgColor rgb="FF0070C0"/>
                </patternFill>
              </fill>
            </x14:dxf>
          </x14:cfRule>
          <x14:cfRule type="cellIs" priority="60" operator="equal" id="{4E771814-10B5-4C71-BC63-54E5C516C0EC}">
            <xm:f>"72 Hours"</xm:f>
            <x14:dxf>
              <fill>
                <patternFill>
                  <bgColor rgb="FF00B0F0"/>
                </patternFill>
              </fill>
            </x14:dxf>
          </x14:cfRule>
          <x14:cfRule type="cellIs" priority="61" operator="equal" id="{394D6BDA-3566-4974-BE66-62BACD6C4958}">
            <xm:f>"More than 72 Hours"</xm:f>
            <x14:dxf>
              <fill>
                <patternFill>
                  <bgColor rgb="FFFF0000"/>
                </patternFill>
              </fill>
            </x14:dxf>
          </x14:cfRule>
          <xm:sqref>CK2:CK11</xm:sqref>
        </x14:conditionalFormatting>
        <x14:conditionalFormatting xmlns:xm="http://schemas.microsoft.com/office/excel/2006/main">
          <x14:cfRule type="cellIs" priority="62" operator="equal" id="{94C5D365-6FED-47CA-8DC7-B9F419EA30B0}">
            <xm:f>"مصعدة"</xm:f>
            <x14:dxf>
              <font>
                <color rgb="FF9C6500"/>
              </font>
              <fill>
                <patternFill>
                  <bgColor rgb="FFFFEB9C"/>
                </patternFill>
              </fill>
            </x14:dxf>
          </x14:cfRule>
          <x14:cfRule type="cellIs" priority="63" operator="equal" id="{E036EB34-8ADC-4D86-8090-D2ED26B6728F}">
            <xm:f>"24 Hours"</xm:f>
            <x14:dxf>
              <fill>
                <patternFill>
                  <bgColor rgb="FF00B050"/>
                </patternFill>
              </fill>
            </x14:dxf>
          </x14:cfRule>
          <x14:cfRule type="cellIs" priority="64" operator="equal" id="{DD2C6A6D-6441-4B7B-ADF2-24C1E8A078F4}">
            <xm:f>"48 Hours"</xm:f>
            <x14:dxf>
              <fill>
                <patternFill>
                  <bgColor rgb="FF0070C0"/>
                </patternFill>
              </fill>
            </x14:dxf>
          </x14:cfRule>
          <x14:cfRule type="cellIs" priority="65" operator="equal" id="{AB52EA4E-A6F4-4246-B826-383A40AC27A1}">
            <xm:f>"72 Hours"</xm:f>
            <x14:dxf>
              <fill>
                <patternFill>
                  <bgColor rgb="FF00B0F0"/>
                </patternFill>
              </fill>
            </x14:dxf>
          </x14:cfRule>
          <x14:cfRule type="cellIs" priority="66" operator="equal" id="{A0EE2833-FA90-4045-9D90-609811D1F9EB}">
            <xm:f>"More than 72 Hours"</xm:f>
            <x14:dxf>
              <fill>
                <patternFill>
                  <bgColor rgb="FFFF0000"/>
                </patternFill>
              </fill>
            </x14:dxf>
          </x14:cfRule>
          <xm:sqref>CM177:CM206</xm:sqref>
        </x14:conditionalFormatting>
        <x14:conditionalFormatting xmlns:xm="http://schemas.microsoft.com/office/excel/2006/main">
          <x14:cfRule type="cellIs" priority="67" operator="equal" id="{954352B8-E032-4B34-BAAC-C4EA7CE8A3D6}">
            <xm:f>"مصعدة"</xm:f>
            <x14:dxf>
              <font>
                <color rgb="FF9C6500"/>
              </font>
              <fill>
                <patternFill>
                  <bgColor rgb="FFFFEB9C"/>
                </patternFill>
              </fill>
            </x14:dxf>
          </x14:cfRule>
          <x14:cfRule type="cellIs" priority="68" operator="equal" id="{5540ED9D-BFFE-4DDF-8F8A-E6D0A778C6E0}">
            <xm:f>"24 Hours"</xm:f>
            <x14:dxf>
              <fill>
                <patternFill>
                  <bgColor rgb="FF00B050"/>
                </patternFill>
              </fill>
            </x14:dxf>
          </x14:cfRule>
          <x14:cfRule type="cellIs" priority="69" operator="equal" id="{2888CFF0-9D41-4965-84FB-88FF248AD82C}">
            <xm:f>"48 Hours"</xm:f>
            <x14:dxf>
              <fill>
                <patternFill>
                  <bgColor rgb="FF0070C0"/>
                </patternFill>
              </fill>
            </x14:dxf>
          </x14:cfRule>
          <x14:cfRule type="cellIs" priority="70" operator="equal" id="{26B02771-4214-43C2-B1F0-3BA3DD6D78FB}">
            <xm:f>"72 Hours"</xm:f>
            <x14:dxf>
              <fill>
                <patternFill>
                  <bgColor rgb="FF00B0F0"/>
                </patternFill>
              </fill>
            </x14:dxf>
          </x14:cfRule>
          <x14:cfRule type="cellIs" priority="71" operator="equal" id="{40DE62A5-A4F1-4D1C-BF27-38ABAD2A5EAF}">
            <xm:f>"More than 72 Hours"</xm:f>
            <x14:dxf>
              <fill>
                <patternFill>
                  <bgColor rgb="FFFF0000"/>
                </patternFill>
              </fill>
            </x14:dxf>
          </x14:cfRule>
          <xm:sqref>CU2:CU10</xm:sqref>
        </x14:conditionalFormatting>
        <x14:conditionalFormatting xmlns:xm="http://schemas.microsoft.com/office/excel/2006/main">
          <x14:cfRule type="cellIs" priority="72" operator="equal" id="{D5924FD8-A55B-44BA-98DE-7587F250872F}">
            <xm:f>"Escalated( مصعدة)"</xm:f>
            <x14:dxf>
              <fill>
                <patternFill>
                  <bgColor rgb="FFFFEB9C"/>
                </patternFill>
              </fill>
            </x14:dxf>
          </x14:cfRule>
          <x14:cfRule type="cellIs" priority="73" operator="equal" id="{7F5096F0-8E3A-4152-B2EA-38FF4C20B4EF}">
            <xm:f>"24 Hours"</xm:f>
            <x14:dxf>
              <fill>
                <patternFill>
                  <bgColor rgb="FF00B050"/>
                </patternFill>
              </fill>
            </x14:dxf>
          </x14:cfRule>
          <x14:cfRule type="cellIs" priority="74" operator="equal" id="{99E73DDA-5640-4040-BFB9-9E8DD0F8A3E7}">
            <xm:f>"48 Hours"</xm:f>
            <x14:dxf>
              <fill>
                <patternFill>
                  <bgColor rgb="FF0070C0"/>
                </patternFill>
              </fill>
            </x14:dxf>
          </x14:cfRule>
          <x14:cfRule type="cellIs" priority="75" operator="equal" id="{D7A522D0-4598-49B8-A4BF-BE975DBCE019}">
            <xm:f>"72 Hours"</xm:f>
            <x14:dxf>
              <fill>
                <patternFill>
                  <bgColor rgb="FF00B0F0"/>
                </patternFill>
              </fill>
            </x14:dxf>
          </x14:cfRule>
          <x14:cfRule type="cellIs" priority="76" operator="equal" id="{6A61F249-BDF9-439A-97B7-8E81E284A86F}">
            <xm:f>"More than 72 hours"</xm:f>
            <x14:dxf>
              <fill>
                <patternFill>
                  <bgColor rgb="FFFF0000"/>
                </patternFill>
              </fill>
            </x14:dxf>
          </x14:cfRule>
          <xm:sqref>CW88:CW102</xm:sqref>
        </x14:conditionalFormatting>
        <x14:conditionalFormatting xmlns:xm="http://schemas.microsoft.com/office/excel/2006/main">
          <x14:cfRule type="cellIs" priority="77" operator="equal" id="{9BB2C946-ACA0-4057-A2A8-DBD014C050BD}">
            <xm:f>"مصعدة"</xm:f>
            <x14:dxf>
              <font>
                <color rgb="FF9C6500"/>
              </font>
              <fill>
                <patternFill>
                  <bgColor rgb="FFFFEB9C"/>
                </patternFill>
              </fill>
            </x14:dxf>
          </x14:cfRule>
          <x14:cfRule type="cellIs" priority="78" operator="equal" id="{E11AEE2C-7ADA-4EEB-973F-7C762A2C4133}">
            <xm:f>"24 Hours"</xm:f>
            <x14:dxf>
              <fill>
                <patternFill>
                  <bgColor rgb="FF00B050"/>
                </patternFill>
              </fill>
            </x14:dxf>
          </x14:cfRule>
          <x14:cfRule type="cellIs" priority="79" operator="equal" id="{E4D57924-98FE-4749-BE89-ACA0A3671CFC}">
            <xm:f>"48 Hours"</xm:f>
            <x14:dxf>
              <fill>
                <patternFill>
                  <bgColor rgb="FF0070C0"/>
                </patternFill>
              </fill>
            </x14:dxf>
          </x14:cfRule>
          <x14:cfRule type="cellIs" priority="80" operator="equal" id="{FE6871B4-CA6E-4DCD-B65F-C845257E34AC}">
            <xm:f>"72 Hours"</xm:f>
            <x14:dxf>
              <fill>
                <patternFill>
                  <bgColor rgb="FF00B0F0"/>
                </patternFill>
              </fill>
            </x14:dxf>
          </x14:cfRule>
          <x14:cfRule type="cellIs" priority="81" operator="equal" id="{52408184-1F24-46CD-B9A0-6C421644F4CB}">
            <xm:f>"More than 72 Hours"</xm:f>
            <x14:dxf>
              <fill>
                <patternFill>
                  <bgColor rgb="FFFF0000"/>
                </patternFill>
              </fill>
            </x14:dxf>
          </x14:cfRule>
          <xm:sqref>CX158:CX176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GN151"/>
  <sheetViews>
    <sheetView showFormulas="false" showGridLines="true" showRowColHeaders="true" showZeros="true" rightToLeft="false" tabSelected="false" showOutlineSymbols="true" defaultGridColor="true" view="normal" topLeftCell="AV1" colorId="64" zoomScale="85" zoomScaleNormal="85" zoomScalePageLayoutView="100" workbookViewId="0">
      <pane xSplit="0" ySplit="1" topLeftCell="A2" activePane="bottomLeft" state="frozen"/>
      <selection pane="topLeft" activeCell="AV1" activeCellId="0" sqref="AV1"/>
      <selection pane="bottomLeft" activeCell="AV1" activeCellId="0" sqref="AV1"/>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57"/>
    <col collapsed="false" customWidth="true" hidden="false" outlineLevel="0" max="14" min="14" style="1" width="16"/>
    <col collapsed="false" customWidth="true" hidden="false" outlineLevel="0" max="15" min="15" style="1" width="28.72"/>
    <col collapsed="false" customWidth="true" hidden="false" outlineLevel="0" max="16" min="16" style="1" width="20.57"/>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57"/>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8.29"/>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57"/>
    <col collapsed="false" customWidth="false" hidden="false" outlineLevel="0" max="38" min="38" style="1" width="9.57"/>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57"/>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3.43"/>
    <col collapsed="false" customWidth="true" hidden="false" outlineLevel="0" max="69" min="69" style="1" width="21.29"/>
    <col collapsed="false" customWidth="true" hidden="false" outlineLevel="0" max="70" min="70" style="1" width="12.57"/>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6.29"/>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6.29"/>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24.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24.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24.75" hidden="false" customHeight="true" outlineLevel="0" collapsed="false">
      <c r="A3" s="324" t="n">
        <v>1</v>
      </c>
      <c r="B3" s="487" t="n">
        <v>1</v>
      </c>
      <c r="C3" s="488" t="n">
        <v>2338</v>
      </c>
      <c r="D3" s="489" t="n">
        <v>1047221153</v>
      </c>
      <c r="E3" s="490" t="s">
        <v>49</v>
      </c>
      <c r="F3" s="490" t="s">
        <v>44</v>
      </c>
      <c r="G3" s="490" t="s">
        <v>45</v>
      </c>
      <c r="H3" s="490" t="s">
        <v>79</v>
      </c>
      <c r="I3" s="491" t="n">
        <v>45383.60625</v>
      </c>
      <c r="J3" s="490" t="s">
        <v>51</v>
      </c>
      <c r="K3" s="492" t="s">
        <v>48</v>
      </c>
      <c r="L3" s="493" t="n">
        <v>45383</v>
      </c>
      <c r="M3" s="494" t="n">
        <v>0.60625</v>
      </c>
      <c r="N3" s="495" t="s">
        <v>51</v>
      </c>
      <c r="O3" s="121" t="n">
        <v>45383</v>
      </c>
      <c r="P3" s="496" t="n">
        <v>0.60625</v>
      </c>
      <c r="Q3" s="121"/>
      <c r="R3" s="496"/>
      <c r="S3" s="495"/>
      <c r="T3" s="121" t="n">
        <v>45383</v>
      </c>
      <c r="U3" s="496" t="n">
        <v>0.630555555555556</v>
      </c>
      <c r="V3" s="495" t="s">
        <v>51</v>
      </c>
      <c r="W3" s="497" t="n">
        <f aca="false">(U3+T3)-(P3+O3)</f>
        <v>0.0243055555555556</v>
      </c>
      <c r="X3" s="75"/>
      <c r="Y3" s="75"/>
      <c r="Z3" s="75"/>
      <c r="AA3" s="55" t="n">
        <f aca="false">(Y3+X3)-(U3+T3)</f>
        <v>-45383.6305555556</v>
      </c>
      <c r="AB3" s="75"/>
      <c r="AC3" s="498"/>
      <c r="AD3" s="54"/>
      <c r="AE3" s="55" t="n">
        <f aca="false">(AC3+AB3)-(Y3+X3)</f>
        <v>0</v>
      </c>
      <c r="AF3" s="54"/>
      <c r="AG3" s="54"/>
      <c r="AH3" s="54"/>
      <c r="AI3" s="54"/>
      <c r="AJ3" s="55" t="n">
        <f aca="false">(AG3+AF3)-(U3+T3)</f>
        <v>-45383.6305555556</v>
      </c>
      <c r="AK3" s="499"/>
      <c r="AL3" s="494"/>
      <c r="AM3" s="500"/>
      <c r="AN3" s="55" t="n">
        <f aca="false">(AL3+AK3)-(U3+T3)</f>
        <v>-45383.6305555556</v>
      </c>
      <c r="AO3" s="56" t="n">
        <v>45385</v>
      </c>
      <c r="AP3" s="501" t="n">
        <v>0.0479166666666667</v>
      </c>
      <c r="AQ3" s="57" t="n">
        <f aca="false">(AP3+AO3)-(U3+T3)</f>
        <v>1.41736111111111</v>
      </c>
      <c r="AR3" s="499" t="n">
        <v>45385</v>
      </c>
      <c r="AS3" s="494" t="n">
        <v>0.0479166666666667</v>
      </c>
      <c r="AT3" s="495" t="s">
        <v>51</v>
      </c>
      <c r="AU3" s="59" t="n">
        <f aca="false">(AS3+AR3)-(U3+T3)</f>
        <v>1.41736111111111</v>
      </c>
      <c r="AV3" s="61"/>
      <c r="AW3" s="61"/>
      <c r="AX3" s="61" t="s">
        <v>58</v>
      </c>
      <c r="AY3" s="61" t="s">
        <v>572</v>
      </c>
      <c r="AZ3" s="61" t="s">
        <v>60</v>
      </c>
      <c r="BA3" s="61" t="s">
        <v>573</v>
      </c>
      <c r="BB3" s="122" t="s">
        <v>574</v>
      </c>
      <c r="BC3" s="502" t="s">
        <v>575</v>
      </c>
      <c r="BD3" s="66"/>
      <c r="BE3" s="326" t="s">
        <v>64</v>
      </c>
      <c r="BF3" s="68"/>
      <c r="BI3" s="115" t="s">
        <v>156</v>
      </c>
      <c r="BJ3" s="503" t="n">
        <v>2348</v>
      </c>
      <c r="BK3" s="504" t="n">
        <v>1195563</v>
      </c>
      <c r="BL3" s="505" t="s">
        <v>43</v>
      </c>
      <c r="BM3" s="505" t="s">
        <v>44</v>
      </c>
      <c r="BN3" s="505" t="s">
        <v>45</v>
      </c>
      <c r="BO3" s="505" t="s">
        <v>46</v>
      </c>
      <c r="BP3" s="506" t="n">
        <v>45385.9402777778</v>
      </c>
      <c r="BQ3" s="505" t="s">
        <v>51</v>
      </c>
      <c r="BR3" s="492" t="s">
        <v>52</v>
      </c>
      <c r="BS3" s="99"/>
      <c r="BT3" s="99"/>
      <c r="BU3" s="507" t="n">
        <v>2338</v>
      </c>
      <c r="BV3" s="508" t="n">
        <v>1047221153</v>
      </c>
      <c r="BW3" s="509" t="s">
        <v>49</v>
      </c>
      <c r="BX3" s="509" t="s">
        <v>44</v>
      </c>
      <c r="BY3" s="509" t="s">
        <v>45</v>
      </c>
      <c r="BZ3" s="509" t="s">
        <v>79</v>
      </c>
      <c r="CA3" s="510" t="n">
        <v>45383.60625</v>
      </c>
      <c r="CB3" s="509" t="s">
        <v>51</v>
      </c>
      <c r="CC3" s="492" t="s">
        <v>48</v>
      </c>
      <c r="CD3" s="99"/>
      <c r="CE3" s="99"/>
      <c r="CF3" s="507" t="n">
        <v>2343</v>
      </c>
      <c r="CG3" s="504" t="n">
        <v>30049432</v>
      </c>
      <c r="CH3" s="505" t="s">
        <v>53</v>
      </c>
      <c r="CI3" s="505" t="s">
        <v>44</v>
      </c>
      <c r="CJ3" s="505" t="s">
        <v>54</v>
      </c>
      <c r="CK3" s="505" t="s">
        <v>104</v>
      </c>
      <c r="CL3" s="506" t="n">
        <v>45383.9930555556</v>
      </c>
      <c r="CM3" s="505" t="s">
        <v>77</v>
      </c>
      <c r="CN3" s="492" t="s">
        <v>71</v>
      </c>
      <c r="CO3" s="99"/>
      <c r="CP3" s="99"/>
      <c r="CQ3" s="507" t="n">
        <v>2344</v>
      </c>
      <c r="CR3" s="508" t="n">
        <v>1740275</v>
      </c>
      <c r="CS3" s="509" t="s">
        <v>56</v>
      </c>
      <c r="CT3" s="509" t="s">
        <v>44</v>
      </c>
      <c r="CU3" s="509" t="s">
        <v>54</v>
      </c>
      <c r="CV3" s="509" t="s">
        <v>477</v>
      </c>
      <c r="CW3" s="510" t="n">
        <v>45384.10625</v>
      </c>
      <c r="CX3" s="509" t="s">
        <v>47</v>
      </c>
      <c r="CY3" s="492" t="s">
        <v>71</v>
      </c>
    </row>
    <row r="4" customFormat="false" ht="24.75" hidden="false" customHeight="true" outlineLevel="0" collapsed="false">
      <c r="A4" s="324"/>
      <c r="B4" s="487" t="n">
        <v>2</v>
      </c>
      <c r="C4" s="488" t="n">
        <v>2343</v>
      </c>
      <c r="D4" s="511" t="n">
        <v>30049432</v>
      </c>
      <c r="E4" s="512" t="s">
        <v>53</v>
      </c>
      <c r="F4" s="512" t="s">
        <v>44</v>
      </c>
      <c r="G4" s="512" t="s">
        <v>54</v>
      </c>
      <c r="H4" s="512" t="s">
        <v>104</v>
      </c>
      <c r="I4" s="513" t="n">
        <v>45383.9930555556</v>
      </c>
      <c r="J4" s="512" t="s">
        <v>77</v>
      </c>
      <c r="K4" s="492" t="s">
        <v>71</v>
      </c>
      <c r="L4" s="499" t="n">
        <v>45383</v>
      </c>
      <c r="M4" s="494" t="n">
        <v>0.986805555555556</v>
      </c>
      <c r="N4" s="495" t="s">
        <v>576</v>
      </c>
      <c r="O4" s="121" t="n">
        <v>45383</v>
      </c>
      <c r="P4" s="496" t="n">
        <v>0.993055555555556</v>
      </c>
      <c r="Q4" s="121" t="n">
        <v>45384</v>
      </c>
      <c r="R4" s="496" t="n">
        <v>0.585416666666667</v>
      </c>
      <c r="S4" s="495" t="s">
        <v>77</v>
      </c>
      <c r="T4" s="121" t="n">
        <v>45385</v>
      </c>
      <c r="U4" s="496" t="n">
        <v>0.684722222222222</v>
      </c>
      <c r="V4" s="495" t="s">
        <v>77</v>
      </c>
      <c r="W4" s="497" t="n">
        <f aca="false">(U4+T4)-(P4+O4)</f>
        <v>1.69166666666667</v>
      </c>
      <c r="X4" s="499" t="n">
        <v>45386</v>
      </c>
      <c r="Y4" s="494" t="n">
        <v>0.554861111111111</v>
      </c>
      <c r="Z4" s="495" t="s">
        <v>51</v>
      </c>
      <c r="AA4" s="55" t="n">
        <f aca="false">(Y4+X4)-(U4+T4)</f>
        <v>0.870138888888889</v>
      </c>
      <c r="AB4" s="75" t="n">
        <v>45388</v>
      </c>
      <c r="AC4" s="498" t="n">
        <v>0.5</v>
      </c>
      <c r="AD4" s="514" t="s">
        <v>77</v>
      </c>
      <c r="AE4" s="55" t="n">
        <f aca="false">(AC4+AB4)-(Y4+X4)</f>
        <v>1.94513888888889</v>
      </c>
      <c r="AF4" s="499" t="n">
        <v>45388</v>
      </c>
      <c r="AG4" s="494" t="n">
        <v>0.535416666666667</v>
      </c>
      <c r="AH4" s="495" t="s">
        <v>77</v>
      </c>
      <c r="AI4" s="54"/>
      <c r="AJ4" s="55" t="n">
        <f aca="false">(AG4+AF4)-(U4+T4)</f>
        <v>2.85069444444444</v>
      </c>
      <c r="AK4" s="515"/>
      <c r="AL4" s="516"/>
      <c r="AM4" s="500"/>
      <c r="AN4" s="55" t="n">
        <f aca="false">(AL4+AK4)-(U4+T4)</f>
        <v>-45385.6847222222</v>
      </c>
      <c r="AO4" s="56" t="n">
        <v>45399</v>
      </c>
      <c r="AP4" s="501" t="n">
        <v>0.877083333333333</v>
      </c>
      <c r="AQ4" s="57" t="n">
        <f aca="false">(AP4+AO4)-(U4+T4)</f>
        <v>14.1923611111111</v>
      </c>
      <c r="AR4" s="499" t="n">
        <v>45399</v>
      </c>
      <c r="AS4" s="494" t="n">
        <v>0.877083333333333</v>
      </c>
      <c r="AT4" s="495" t="s">
        <v>77</v>
      </c>
      <c r="AU4" s="59" t="n">
        <f aca="false">(AS4+AR4)-(U4+T4)</f>
        <v>14.1923611111111</v>
      </c>
      <c r="AV4" s="517" t="n">
        <v>12978</v>
      </c>
      <c r="AW4" s="517" t="s">
        <v>577</v>
      </c>
      <c r="AX4" s="61" t="s">
        <v>578</v>
      </c>
      <c r="AY4" s="61" t="s">
        <v>99</v>
      </c>
      <c r="AZ4" s="43" t="s">
        <v>579</v>
      </c>
      <c r="BA4" s="61" t="s">
        <v>580</v>
      </c>
      <c r="BB4" s="122" t="s">
        <v>581</v>
      </c>
      <c r="BC4" s="101" t="s">
        <v>582</v>
      </c>
      <c r="BD4" s="66"/>
      <c r="BE4" s="326" t="s">
        <v>64</v>
      </c>
      <c r="BF4" s="68"/>
      <c r="BI4" s="67" t="s">
        <v>64</v>
      </c>
      <c r="BJ4" s="507" t="n">
        <v>2385</v>
      </c>
      <c r="BK4" s="504" t="n">
        <v>30102339</v>
      </c>
      <c r="BL4" s="505" t="s">
        <v>43</v>
      </c>
      <c r="BM4" s="505" t="s">
        <v>44</v>
      </c>
      <c r="BN4" s="505" t="s">
        <v>45</v>
      </c>
      <c r="BO4" s="505" t="s">
        <v>46</v>
      </c>
      <c r="BP4" s="506" t="n">
        <v>45404.6152777778</v>
      </c>
      <c r="BQ4" s="505" t="s">
        <v>77</v>
      </c>
      <c r="BR4" s="492" t="s">
        <v>48</v>
      </c>
      <c r="BS4" s="99"/>
      <c r="BT4" s="99"/>
      <c r="BU4" s="503" t="n">
        <v>2349</v>
      </c>
      <c r="BV4" s="508" t="n">
        <v>30319832</v>
      </c>
      <c r="BW4" s="509" t="s">
        <v>49</v>
      </c>
      <c r="BX4" s="509" t="s">
        <v>44</v>
      </c>
      <c r="BY4" s="509" t="s">
        <v>80</v>
      </c>
      <c r="BZ4" s="509" t="s">
        <v>81</v>
      </c>
      <c r="CA4" s="510" t="n">
        <v>45385.9444444444</v>
      </c>
      <c r="CB4" s="509" t="s">
        <v>51</v>
      </c>
      <c r="CC4" s="492" t="s">
        <v>52</v>
      </c>
      <c r="CD4" s="99"/>
      <c r="CE4" s="99"/>
      <c r="CF4" s="518" t="n">
        <v>2347</v>
      </c>
      <c r="CG4" s="504" t="n">
        <v>30160610</v>
      </c>
      <c r="CH4" s="505" t="s">
        <v>53</v>
      </c>
      <c r="CI4" s="505" t="s">
        <v>44</v>
      </c>
      <c r="CJ4" s="505" t="s">
        <v>54</v>
      </c>
      <c r="CK4" s="505" t="s">
        <v>104</v>
      </c>
      <c r="CL4" s="506" t="n">
        <v>45385.0243055556</v>
      </c>
      <c r="CM4" s="505" t="s">
        <v>47</v>
      </c>
      <c r="CN4" s="492" t="s">
        <v>52</v>
      </c>
      <c r="CO4" s="99"/>
      <c r="CP4" s="99"/>
      <c r="CQ4" s="507" t="n">
        <v>2346</v>
      </c>
      <c r="CR4" s="504" t="n">
        <v>20071595</v>
      </c>
      <c r="CS4" s="505" t="s">
        <v>56</v>
      </c>
      <c r="CT4" s="505" t="s">
        <v>44</v>
      </c>
      <c r="CU4" s="505" t="s">
        <v>54</v>
      </c>
      <c r="CV4" s="505" t="s">
        <v>583</v>
      </c>
      <c r="CW4" s="506" t="n">
        <v>45384.5875</v>
      </c>
      <c r="CX4" s="505" t="s">
        <v>77</v>
      </c>
      <c r="CY4" s="492" t="s">
        <v>71</v>
      </c>
    </row>
    <row r="5" customFormat="false" ht="24.75" hidden="false" customHeight="true" outlineLevel="0" collapsed="false">
      <c r="A5" s="324"/>
      <c r="B5" s="519" t="n">
        <v>3</v>
      </c>
      <c r="C5" s="488" t="n">
        <v>2344</v>
      </c>
      <c r="D5" s="489" t="n">
        <v>1740275</v>
      </c>
      <c r="E5" s="490" t="s">
        <v>56</v>
      </c>
      <c r="F5" s="490" t="s">
        <v>44</v>
      </c>
      <c r="G5" s="490" t="s">
        <v>54</v>
      </c>
      <c r="H5" s="490" t="s">
        <v>477</v>
      </c>
      <c r="I5" s="491" t="n">
        <v>45384.10625</v>
      </c>
      <c r="J5" s="490" t="s">
        <v>47</v>
      </c>
      <c r="K5" s="492" t="s">
        <v>71</v>
      </c>
      <c r="L5" s="499" t="n">
        <v>45383</v>
      </c>
      <c r="M5" s="494" t="n">
        <v>0.998611111111111</v>
      </c>
      <c r="N5" s="495" t="s">
        <v>47</v>
      </c>
      <c r="O5" s="121" t="n">
        <v>45384</v>
      </c>
      <c r="P5" s="496" t="n">
        <v>0.10625</v>
      </c>
      <c r="Q5" s="121" t="n">
        <v>45384</v>
      </c>
      <c r="R5" s="496" t="n">
        <v>0.855555555555556</v>
      </c>
      <c r="S5" s="495" t="s">
        <v>47</v>
      </c>
      <c r="T5" s="121" t="n">
        <v>45384</v>
      </c>
      <c r="U5" s="496" t="n">
        <v>0.85625</v>
      </c>
      <c r="V5" s="495" t="s">
        <v>47</v>
      </c>
      <c r="W5" s="497" t="n">
        <f aca="false">(U5+T5)-(P5+O5)</f>
        <v>0.75</v>
      </c>
      <c r="X5" s="499" t="n">
        <v>45386</v>
      </c>
      <c r="Y5" s="494" t="n">
        <v>0.854166666666667</v>
      </c>
      <c r="Z5" s="495" t="s">
        <v>47</v>
      </c>
      <c r="AA5" s="55" t="n">
        <f aca="false">(Y5+X5)-(U5+T5)</f>
        <v>1.99791666666667</v>
      </c>
      <c r="AB5" s="75" t="n">
        <v>45388</v>
      </c>
      <c r="AC5" s="498" t="n">
        <v>0.623611111111111</v>
      </c>
      <c r="AD5" s="495" t="s">
        <v>77</v>
      </c>
      <c r="AE5" s="55" t="n">
        <f aca="false">(AC5+AB5)-(Y5+X5)</f>
        <v>1.76944444444444</v>
      </c>
      <c r="AF5" s="54"/>
      <c r="AG5" s="54"/>
      <c r="AH5" s="54"/>
      <c r="AI5" s="54"/>
      <c r="AJ5" s="55" t="n">
        <f aca="false">(AG5+AF5)-(U5+T5)</f>
        <v>-45384.85625</v>
      </c>
      <c r="AK5" s="499"/>
      <c r="AL5" s="494"/>
      <c r="AM5" s="500"/>
      <c r="AN5" s="55" t="n">
        <f aca="false">(AL5+AK5)-(U5+T5)</f>
        <v>-45384.85625</v>
      </c>
      <c r="AO5" s="56" t="n">
        <v>45388</v>
      </c>
      <c r="AP5" s="501" t="n">
        <v>0.665277777777778</v>
      </c>
      <c r="AQ5" s="57" t="n">
        <f aca="false">(AP5+AO5)-(U5+T5)</f>
        <v>3.80902777777778</v>
      </c>
      <c r="AR5" s="499" t="n">
        <v>45388</v>
      </c>
      <c r="AS5" s="494" t="n">
        <v>0.665277777777778</v>
      </c>
      <c r="AT5" s="495" t="s">
        <v>77</v>
      </c>
      <c r="AU5" s="59" t="n">
        <f aca="false">(AS5+AR5)-(U5+T5)</f>
        <v>3.80902777777778</v>
      </c>
      <c r="AV5" s="61" t="n">
        <v>90544</v>
      </c>
      <c r="AW5" s="61" t="s">
        <v>584</v>
      </c>
      <c r="AX5" s="61" t="s">
        <v>90</v>
      </c>
      <c r="AY5" s="61" t="s">
        <v>91</v>
      </c>
      <c r="AZ5" s="61" t="s">
        <v>106</v>
      </c>
      <c r="BA5" s="61" t="s">
        <v>585</v>
      </c>
      <c r="BB5" s="122" t="s">
        <v>586</v>
      </c>
      <c r="BC5" s="101" t="s">
        <v>587</v>
      </c>
      <c r="BD5" s="66"/>
      <c r="BE5" s="326" t="s">
        <v>64</v>
      </c>
      <c r="BF5" s="68"/>
      <c r="BJ5" s="518" t="n">
        <v>2405</v>
      </c>
      <c r="BK5" s="508" t="n">
        <v>30151863</v>
      </c>
      <c r="BL5" s="509" t="s">
        <v>43</v>
      </c>
      <c r="BM5" s="509" t="s">
        <v>44</v>
      </c>
      <c r="BN5" s="509" t="s">
        <v>45</v>
      </c>
      <c r="BO5" s="509" t="s">
        <v>46</v>
      </c>
      <c r="BP5" s="510" t="n">
        <v>45409.8208333333</v>
      </c>
      <c r="BQ5" s="509" t="s">
        <v>77</v>
      </c>
      <c r="BR5" s="492" t="s">
        <v>52</v>
      </c>
      <c r="BS5" s="99"/>
      <c r="BT5" s="99"/>
      <c r="BU5" s="507" t="n">
        <v>2351</v>
      </c>
      <c r="BV5" s="504" t="n">
        <v>30253437</v>
      </c>
      <c r="BW5" s="505" t="s">
        <v>49</v>
      </c>
      <c r="BX5" s="505" t="s">
        <v>65</v>
      </c>
      <c r="BY5" s="505" t="s">
        <v>45</v>
      </c>
      <c r="BZ5" s="505" t="s">
        <v>66</v>
      </c>
      <c r="CA5" s="506" t="n">
        <v>45386.8555555556</v>
      </c>
      <c r="CB5" s="505" t="s">
        <v>47</v>
      </c>
      <c r="CC5" s="492" t="s">
        <v>71</v>
      </c>
      <c r="CD5" s="99"/>
      <c r="CE5" s="99"/>
      <c r="CF5" s="503" t="n">
        <v>2362</v>
      </c>
      <c r="CG5" s="508" t="n">
        <v>30102263</v>
      </c>
      <c r="CH5" s="509" t="s">
        <v>53</v>
      </c>
      <c r="CI5" s="509" t="s">
        <v>44</v>
      </c>
      <c r="CJ5" s="509" t="s">
        <v>54</v>
      </c>
      <c r="CK5" s="509" t="s">
        <v>128</v>
      </c>
      <c r="CL5" s="510" t="n">
        <v>45397.8076388889</v>
      </c>
      <c r="CM5" s="509" t="s">
        <v>77</v>
      </c>
      <c r="CN5" s="492" t="s">
        <v>71</v>
      </c>
      <c r="CO5" s="99"/>
      <c r="CP5" s="99"/>
      <c r="CQ5" s="507" t="n">
        <v>2352</v>
      </c>
      <c r="CR5" s="504" t="n">
        <v>30315926</v>
      </c>
      <c r="CS5" s="505" t="s">
        <v>56</v>
      </c>
      <c r="CT5" s="505" t="s">
        <v>44</v>
      </c>
      <c r="CU5" s="505" t="s">
        <v>54</v>
      </c>
      <c r="CV5" s="505" t="s">
        <v>104</v>
      </c>
      <c r="CW5" s="506" t="n">
        <v>45388.4854166667</v>
      </c>
      <c r="CX5" s="505" t="s">
        <v>77</v>
      </c>
      <c r="CY5" s="492" t="s">
        <v>71</v>
      </c>
    </row>
    <row r="6" customFormat="false" ht="27" hidden="false" customHeight="true" outlineLevel="0" collapsed="false">
      <c r="A6" s="324"/>
      <c r="B6" s="487" t="n">
        <v>4</v>
      </c>
      <c r="C6" s="488" t="n">
        <v>2346</v>
      </c>
      <c r="D6" s="511" t="n">
        <v>20071595</v>
      </c>
      <c r="E6" s="512" t="s">
        <v>56</v>
      </c>
      <c r="F6" s="512" t="s">
        <v>44</v>
      </c>
      <c r="G6" s="512" t="s">
        <v>54</v>
      </c>
      <c r="H6" s="512" t="s">
        <v>583</v>
      </c>
      <c r="I6" s="513" t="n">
        <v>45384.5875</v>
      </c>
      <c r="J6" s="512" t="s">
        <v>77</v>
      </c>
      <c r="K6" s="492" t="s">
        <v>71</v>
      </c>
      <c r="L6" s="499" t="n">
        <v>45384</v>
      </c>
      <c r="M6" s="494" t="n">
        <v>0.5875</v>
      </c>
      <c r="N6" s="520" t="s">
        <v>298</v>
      </c>
      <c r="O6" s="121" t="n">
        <v>45384</v>
      </c>
      <c r="P6" s="496" t="n">
        <v>0.5875</v>
      </c>
      <c r="Q6" s="121" t="n">
        <v>45384</v>
      </c>
      <c r="R6" s="496" t="n">
        <v>0.606944444444444</v>
      </c>
      <c r="S6" s="514" t="s">
        <v>77</v>
      </c>
      <c r="T6" s="121" t="n">
        <v>45384</v>
      </c>
      <c r="U6" s="496" t="n">
        <v>0.608333333333333</v>
      </c>
      <c r="V6" s="495" t="s">
        <v>77</v>
      </c>
      <c r="W6" s="497" t="n">
        <f aca="false">(U6+T6)-(P6+O6)</f>
        <v>0.0208333333333333</v>
      </c>
      <c r="X6" s="499" t="n">
        <v>45385</v>
      </c>
      <c r="Y6" s="494" t="n">
        <v>0.685416666666667</v>
      </c>
      <c r="Z6" s="495" t="s">
        <v>77</v>
      </c>
      <c r="AA6" s="55" t="n">
        <f aca="false">(Y6+X6)-(U6+T6)</f>
        <v>1.07708333333333</v>
      </c>
      <c r="AB6" s="75"/>
      <c r="AC6" s="498"/>
      <c r="AD6" s="520"/>
      <c r="AE6" s="55" t="n">
        <f aca="false">(AC6+AB6)-(Y6+X6)</f>
        <v>-45385.6854166667</v>
      </c>
      <c r="AF6" s="54"/>
      <c r="AG6" s="54"/>
      <c r="AH6" s="54"/>
      <c r="AI6" s="54"/>
      <c r="AJ6" s="55" t="n">
        <f aca="false">(AG6+AF6)-(U6+T6)</f>
        <v>-45384.6083333333</v>
      </c>
      <c r="AK6" s="499"/>
      <c r="AL6" s="520"/>
      <c r="AM6" s="520"/>
      <c r="AN6" s="55" t="n">
        <f aca="false">(AL6+AK6)-(U6+T6)</f>
        <v>-45384.6083333333</v>
      </c>
      <c r="AO6" s="56" t="n">
        <v>45389</v>
      </c>
      <c r="AP6" s="501" t="n">
        <v>0.577777777777778</v>
      </c>
      <c r="AQ6" s="57" t="n">
        <f aca="false">(AP6+AO6)-(U6+T6)</f>
        <v>4.96944444444444</v>
      </c>
      <c r="AR6" s="499" t="n">
        <v>45389</v>
      </c>
      <c r="AS6" s="494" t="n">
        <v>0.577777777777778</v>
      </c>
      <c r="AT6" s="495" t="s">
        <v>77</v>
      </c>
      <c r="AU6" s="59" t="n">
        <f aca="false">(AS6+AR6)-(U6+T6)</f>
        <v>4.96944444444444</v>
      </c>
      <c r="AV6" s="61" t="n">
        <v>90232</v>
      </c>
      <c r="AW6" s="61" t="s">
        <v>588</v>
      </c>
      <c r="AX6" s="61" t="s">
        <v>90</v>
      </c>
      <c r="AY6" s="61" t="s">
        <v>91</v>
      </c>
      <c r="AZ6" s="61" t="s">
        <v>589</v>
      </c>
      <c r="BA6" s="43" t="s">
        <v>590</v>
      </c>
      <c r="BB6" s="122" t="s">
        <v>591</v>
      </c>
      <c r="BC6" s="101" t="s">
        <v>592</v>
      </c>
      <c r="BD6" s="66"/>
      <c r="BE6" s="326" t="s">
        <v>64</v>
      </c>
      <c r="BF6" s="68"/>
      <c r="BS6" s="99"/>
      <c r="BT6" s="99"/>
      <c r="BU6" s="507" t="n">
        <v>2356</v>
      </c>
      <c r="BV6" s="508" t="n">
        <v>20050212</v>
      </c>
      <c r="BW6" s="509" t="s">
        <v>593</v>
      </c>
      <c r="BX6" s="509" t="s">
        <v>65</v>
      </c>
      <c r="BY6" s="509" t="s">
        <v>45</v>
      </c>
      <c r="BZ6" s="509" t="s">
        <v>330</v>
      </c>
      <c r="CA6" s="510" t="n">
        <v>45390.0055555556</v>
      </c>
      <c r="CB6" s="509" t="s">
        <v>51</v>
      </c>
      <c r="CC6" s="492" t="s">
        <v>48</v>
      </c>
      <c r="CD6" s="99"/>
      <c r="CE6" s="99"/>
      <c r="CF6" s="507" t="n">
        <v>2370</v>
      </c>
      <c r="CG6" s="504" t="n">
        <v>1124347</v>
      </c>
      <c r="CH6" s="505" t="s">
        <v>53</v>
      </c>
      <c r="CI6" s="505" t="s">
        <v>44</v>
      </c>
      <c r="CJ6" s="505" t="s">
        <v>54</v>
      </c>
      <c r="CK6" s="505" t="s">
        <v>104</v>
      </c>
      <c r="CL6" s="506" t="n">
        <v>45398.8590277778</v>
      </c>
      <c r="CM6" s="505" t="s">
        <v>77</v>
      </c>
      <c r="CN6" s="492" t="s">
        <v>71</v>
      </c>
      <c r="CO6" s="99"/>
      <c r="CP6" s="99"/>
      <c r="CQ6" s="507" t="n">
        <v>2353</v>
      </c>
      <c r="CR6" s="504" t="n">
        <v>30138016</v>
      </c>
      <c r="CS6" s="505" t="s">
        <v>56</v>
      </c>
      <c r="CT6" s="505" t="s">
        <v>44</v>
      </c>
      <c r="CU6" s="505" t="s">
        <v>145</v>
      </c>
      <c r="CV6" s="505" t="s">
        <v>146</v>
      </c>
      <c r="CW6" s="506" t="n">
        <v>45388.5875</v>
      </c>
      <c r="CX6" s="505" t="s">
        <v>77</v>
      </c>
      <c r="CY6" s="492" t="s">
        <v>71</v>
      </c>
    </row>
    <row r="7" s="525" customFormat="true" ht="24.75" hidden="false" customHeight="true" outlineLevel="0" collapsed="false">
      <c r="A7" s="324"/>
      <c r="B7" s="519" t="n">
        <v>5</v>
      </c>
      <c r="C7" s="521" t="n">
        <v>2347</v>
      </c>
      <c r="D7" s="511" t="n">
        <v>30160610</v>
      </c>
      <c r="E7" s="512" t="s">
        <v>53</v>
      </c>
      <c r="F7" s="512" t="s">
        <v>44</v>
      </c>
      <c r="G7" s="512" t="s">
        <v>54</v>
      </c>
      <c r="H7" s="512" t="s">
        <v>104</v>
      </c>
      <c r="I7" s="513" t="n">
        <v>45385.0243055556</v>
      </c>
      <c r="J7" s="512" t="s">
        <v>47</v>
      </c>
      <c r="K7" s="492" t="s">
        <v>52</v>
      </c>
      <c r="L7" s="522" t="n">
        <v>45385</v>
      </c>
      <c r="M7" s="523" t="n">
        <v>0.0166666666666667</v>
      </c>
      <c r="N7" s="495" t="s">
        <v>47</v>
      </c>
      <c r="O7" s="121" t="n">
        <v>45385</v>
      </c>
      <c r="P7" s="496" t="n">
        <v>0.0243055555555556</v>
      </c>
      <c r="Q7" s="121" t="n">
        <v>45385</v>
      </c>
      <c r="R7" s="496" t="n">
        <v>0.0277777777777778</v>
      </c>
      <c r="S7" s="495" t="s">
        <v>47</v>
      </c>
      <c r="T7" s="121" t="n">
        <v>45385</v>
      </c>
      <c r="U7" s="496" t="n">
        <v>0.0284722222222222</v>
      </c>
      <c r="V7" s="514" t="s">
        <v>47</v>
      </c>
      <c r="W7" s="497" t="n">
        <f aca="false">(U7+T7)-(P7+O7)</f>
        <v>0.00416666666666667</v>
      </c>
      <c r="X7" s="75"/>
      <c r="Y7" s="75"/>
      <c r="Z7" s="75"/>
      <c r="AA7" s="55" t="n">
        <f aca="false">(Y7+X7)-(U7+T7)</f>
        <v>-45385.0284722222</v>
      </c>
      <c r="AB7" s="75"/>
      <c r="AC7" s="498"/>
      <c r="AD7" s="54"/>
      <c r="AE7" s="55" t="n">
        <f aca="false">(AC7+AB7)-(Y7+X7)</f>
        <v>0</v>
      </c>
      <c r="AF7" s="54"/>
      <c r="AG7" s="54"/>
      <c r="AH7" s="54"/>
      <c r="AI7" s="54"/>
      <c r="AJ7" s="55" t="n">
        <f aca="false">(AG7+AF7)-(U7+T7)</f>
        <v>-45385.0284722222</v>
      </c>
      <c r="AK7" s="499"/>
      <c r="AL7" s="520"/>
      <c r="AM7" s="520"/>
      <c r="AN7" s="55" t="n">
        <f aca="false">(AL7+AK7)-(U7+T7)</f>
        <v>-45385.0284722222</v>
      </c>
      <c r="AO7" s="56" t="n">
        <v>45385</v>
      </c>
      <c r="AP7" s="501" t="n">
        <v>0.865972222222222</v>
      </c>
      <c r="AQ7" s="57" t="n">
        <f aca="false">(AP7+AO7)-(U7+T7)</f>
        <v>0.8375</v>
      </c>
      <c r="AR7" s="499" t="n">
        <v>45385</v>
      </c>
      <c r="AS7" s="494" t="n">
        <v>0.865972222222222</v>
      </c>
      <c r="AT7" s="495" t="s">
        <v>47</v>
      </c>
      <c r="AU7" s="59" t="n">
        <f aca="false">(AS7+AR7)-(U7+T7)</f>
        <v>0.8375</v>
      </c>
      <c r="AV7" s="61" t="n">
        <v>6884</v>
      </c>
      <c r="AW7" s="61" t="s">
        <v>594</v>
      </c>
      <c r="AX7" s="61" t="s">
        <v>58</v>
      </c>
      <c r="AY7" s="61" t="s">
        <v>72</v>
      </c>
      <c r="AZ7" s="61" t="s">
        <v>73</v>
      </c>
      <c r="BA7" s="61" t="s">
        <v>74</v>
      </c>
      <c r="BB7" s="122" t="s">
        <v>595</v>
      </c>
      <c r="BC7" s="524" t="s">
        <v>596</v>
      </c>
      <c r="BD7" s="66"/>
      <c r="BE7" s="326" t="s">
        <v>64</v>
      </c>
      <c r="BF7" s="68"/>
      <c r="BJ7" s="1"/>
      <c r="BK7" s="1"/>
      <c r="BL7" s="1"/>
      <c r="BM7" s="1"/>
      <c r="BN7" s="1"/>
      <c r="BO7" s="1"/>
      <c r="BP7" s="1"/>
      <c r="BQ7" s="1"/>
      <c r="BR7" s="1"/>
      <c r="BS7" s="99"/>
      <c r="BT7" s="99"/>
      <c r="BU7" s="526" t="n">
        <v>2366</v>
      </c>
      <c r="BV7" s="504" t="n">
        <v>30319148</v>
      </c>
      <c r="BW7" s="505" t="s">
        <v>49</v>
      </c>
      <c r="BX7" s="505" t="s">
        <v>44</v>
      </c>
      <c r="BY7" s="505" t="s">
        <v>80</v>
      </c>
      <c r="BZ7" s="505" t="s">
        <v>81</v>
      </c>
      <c r="CA7" s="506" t="n">
        <v>45398.4284722222</v>
      </c>
      <c r="CB7" s="505" t="s">
        <v>51</v>
      </c>
      <c r="CC7" s="492" t="s">
        <v>52</v>
      </c>
      <c r="CD7" s="99"/>
      <c r="CE7" s="99"/>
      <c r="CF7" s="503" t="n">
        <v>2375</v>
      </c>
      <c r="CG7" s="508" t="n">
        <v>30030972</v>
      </c>
      <c r="CH7" s="509" t="s">
        <v>53</v>
      </c>
      <c r="CI7" s="509" t="s">
        <v>44</v>
      </c>
      <c r="CJ7" s="509" t="s">
        <v>54</v>
      </c>
      <c r="CK7" s="509" t="s">
        <v>597</v>
      </c>
      <c r="CL7" s="510" t="n">
        <v>45400.81875</v>
      </c>
      <c r="CM7" s="509" t="s">
        <v>77</v>
      </c>
      <c r="CN7" s="492" t="s">
        <v>71</v>
      </c>
      <c r="CO7" s="99"/>
      <c r="CP7" s="99"/>
      <c r="CQ7" s="507" t="n">
        <v>2374</v>
      </c>
      <c r="CR7" s="508" t="n">
        <v>1291599</v>
      </c>
      <c r="CS7" s="509" t="s">
        <v>56</v>
      </c>
      <c r="CT7" s="509" t="s">
        <v>44</v>
      </c>
      <c r="CU7" s="509" t="s">
        <v>54</v>
      </c>
      <c r="CV7" s="509" t="s">
        <v>354</v>
      </c>
      <c r="CW7" s="510" t="n">
        <v>45400.825</v>
      </c>
      <c r="CX7" s="509" t="s">
        <v>77</v>
      </c>
      <c r="CY7" s="492" t="s">
        <v>71</v>
      </c>
      <c r="CZ7" s="1"/>
    </row>
    <row r="8" customFormat="false" ht="24.75" hidden="false" customHeight="true" outlineLevel="0" collapsed="false">
      <c r="A8" s="324"/>
      <c r="B8" s="487" t="n">
        <v>6</v>
      </c>
      <c r="C8" s="503" t="n">
        <v>2348</v>
      </c>
      <c r="D8" s="511" t="n">
        <v>1195563</v>
      </c>
      <c r="E8" s="512" t="s">
        <v>43</v>
      </c>
      <c r="F8" s="512" t="s">
        <v>44</v>
      </c>
      <c r="G8" s="512" t="s">
        <v>45</v>
      </c>
      <c r="H8" s="512" t="s">
        <v>46</v>
      </c>
      <c r="I8" s="513" t="n">
        <v>45385.9402777778</v>
      </c>
      <c r="J8" s="512" t="s">
        <v>51</v>
      </c>
      <c r="K8" s="492" t="s">
        <v>52</v>
      </c>
      <c r="L8" s="522" t="n">
        <v>45385</v>
      </c>
      <c r="M8" s="523" t="n">
        <v>0.940277777777778</v>
      </c>
      <c r="N8" s="495" t="s">
        <v>51</v>
      </c>
      <c r="O8" s="121" t="n">
        <v>45385</v>
      </c>
      <c r="P8" s="496" t="n">
        <v>0.940277777777778</v>
      </c>
      <c r="Q8" s="121"/>
      <c r="R8" s="496"/>
      <c r="S8" s="520"/>
      <c r="T8" s="121" t="n">
        <v>45385</v>
      </c>
      <c r="U8" s="496" t="n">
        <v>0.944444444444445</v>
      </c>
      <c r="V8" s="514" t="s">
        <v>51</v>
      </c>
      <c r="W8" s="497" t="n">
        <f aca="false">(U8+T8)-(P8+O8)</f>
        <v>0.00416666666666667</v>
      </c>
      <c r="X8" s="75"/>
      <c r="Y8" s="75"/>
      <c r="Z8" s="75"/>
      <c r="AA8" s="55" t="n">
        <f aca="false">(Y8+X8)-(U8+T8)</f>
        <v>-45385.9444444444</v>
      </c>
      <c r="AB8" s="75"/>
      <c r="AC8" s="498"/>
      <c r="AD8" s="54"/>
      <c r="AE8" s="55" t="n">
        <f aca="false">(AC8+AB8)-(Y8+X8)</f>
        <v>0</v>
      </c>
      <c r="AF8" s="54"/>
      <c r="AG8" s="54"/>
      <c r="AH8" s="54"/>
      <c r="AI8" s="54"/>
      <c r="AJ8" s="55" t="n">
        <f aca="false">(AG8+AF8)-(U8+T8)</f>
        <v>-45385.9444444444</v>
      </c>
      <c r="AK8" s="499"/>
      <c r="AL8" s="494"/>
      <c r="AM8" s="500"/>
      <c r="AN8" s="55" t="n">
        <f aca="false">(AL8+AK8)-(U8+T8)</f>
        <v>-45385.9444444444</v>
      </c>
      <c r="AO8" s="56" t="n">
        <v>45386</v>
      </c>
      <c r="AP8" s="501" t="n">
        <v>0.907638888888889</v>
      </c>
      <c r="AQ8" s="57" t="n">
        <f aca="false">(AP8+AO8)-(U8+T8)</f>
        <v>0.963194444444445</v>
      </c>
      <c r="AR8" s="499" t="n">
        <v>45386</v>
      </c>
      <c r="AS8" s="494" t="n">
        <v>0.907638888888889</v>
      </c>
      <c r="AT8" s="495" t="s">
        <v>51</v>
      </c>
      <c r="AU8" s="59" t="n">
        <f aca="false">(AS8+AR8)-(U8+T8)</f>
        <v>0.963194444444445</v>
      </c>
      <c r="AV8" s="61"/>
      <c r="AW8" s="61"/>
      <c r="AX8" s="61" t="s">
        <v>58</v>
      </c>
      <c r="AY8" s="61" t="s">
        <v>72</v>
      </c>
      <c r="AZ8" s="61" t="s">
        <v>200</v>
      </c>
      <c r="BA8" s="61" t="s">
        <v>598</v>
      </c>
      <c r="BB8" s="122" t="s">
        <v>599</v>
      </c>
      <c r="BC8" s="101" t="s">
        <v>600</v>
      </c>
      <c r="BD8" s="66"/>
      <c r="BE8" s="326" t="s">
        <v>64</v>
      </c>
      <c r="BF8" s="68"/>
      <c r="BS8" s="99"/>
      <c r="BT8" s="99"/>
      <c r="BU8" s="526" t="n">
        <v>2367</v>
      </c>
      <c r="BV8" s="504" t="n">
        <v>30307980</v>
      </c>
      <c r="BW8" s="505" t="s">
        <v>49</v>
      </c>
      <c r="BX8" s="505" t="s">
        <v>44</v>
      </c>
      <c r="BY8" s="505" t="s">
        <v>45</v>
      </c>
      <c r="BZ8" s="505" t="s">
        <v>50</v>
      </c>
      <c r="CA8" s="506" t="n">
        <v>45398.4340277778</v>
      </c>
      <c r="CB8" s="505" t="s">
        <v>51</v>
      </c>
      <c r="CC8" s="492" t="s">
        <v>52</v>
      </c>
      <c r="CD8" s="99"/>
      <c r="CE8" s="99"/>
      <c r="CF8" s="507" t="n">
        <v>2386</v>
      </c>
      <c r="CG8" s="504" t="n">
        <v>30302479</v>
      </c>
      <c r="CH8" s="505" t="s">
        <v>53</v>
      </c>
      <c r="CI8" s="505" t="s">
        <v>44</v>
      </c>
      <c r="CJ8" s="505" t="s">
        <v>45</v>
      </c>
      <c r="CK8" s="505" t="s">
        <v>79</v>
      </c>
      <c r="CL8" s="506" t="n">
        <v>45404.8166666667</v>
      </c>
      <c r="CM8" s="505" t="s">
        <v>77</v>
      </c>
      <c r="CN8" s="492" t="s">
        <v>71</v>
      </c>
      <c r="CO8" s="99"/>
      <c r="CP8" s="99"/>
      <c r="CQ8" s="507" t="n">
        <v>2396</v>
      </c>
      <c r="CR8" s="504" t="n">
        <v>30269344</v>
      </c>
      <c r="CS8" s="505" t="s">
        <v>56</v>
      </c>
      <c r="CT8" s="505" t="s">
        <v>44</v>
      </c>
      <c r="CU8" s="505" t="s">
        <v>54</v>
      </c>
      <c r="CV8" s="505" t="s">
        <v>601</v>
      </c>
      <c r="CW8" s="506" t="n">
        <v>45405.8541666667</v>
      </c>
      <c r="CX8" s="505" t="s">
        <v>77</v>
      </c>
      <c r="CY8" s="492" t="s">
        <v>71</v>
      </c>
      <c r="CZ8" s="525"/>
    </row>
    <row r="9" customFormat="false" ht="24.75" hidden="false" customHeight="true" outlineLevel="0" collapsed="false">
      <c r="A9" s="324"/>
      <c r="B9" s="487" t="n">
        <v>7</v>
      </c>
      <c r="C9" s="503" t="n">
        <v>2349</v>
      </c>
      <c r="D9" s="489" t="n">
        <v>30319832</v>
      </c>
      <c r="E9" s="490" t="s">
        <v>49</v>
      </c>
      <c r="F9" s="490" t="s">
        <v>44</v>
      </c>
      <c r="G9" s="490" t="s">
        <v>80</v>
      </c>
      <c r="H9" s="490" t="s">
        <v>81</v>
      </c>
      <c r="I9" s="491" t="n">
        <v>45385.9444444444</v>
      </c>
      <c r="J9" s="490" t="s">
        <v>51</v>
      </c>
      <c r="K9" s="492" t="s">
        <v>52</v>
      </c>
      <c r="L9" s="499" t="n">
        <v>45385</v>
      </c>
      <c r="M9" s="494" t="n">
        <v>0.944444444444445</v>
      </c>
      <c r="N9" s="495" t="s">
        <v>51</v>
      </c>
      <c r="O9" s="121" t="n">
        <v>45385</v>
      </c>
      <c r="P9" s="496" t="n">
        <v>0.944444444444445</v>
      </c>
      <c r="Q9" s="121"/>
      <c r="R9" s="496"/>
      <c r="S9" s="520"/>
      <c r="T9" s="121" t="n">
        <v>45385</v>
      </c>
      <c r="U9" s="496" t="n">
        <v>0.950694444444444</v>
      </c>
      <c r="V9" s="495" t="s">
        <v>51</v>
      </c>
      <c r="W9" s="497" t="n">
        <f aca="false">(U9+T9)-(P9+O9)</f>
        <v>0.00625</v>
      </c>
      <c r="X9" s="75"/>
      <c r="Y9" s="75"/>
      <c r="Z9" s="75"/>
      <c r="AA9" s="55" t="n">
        <f aca="false">(Y9+X9)-(U9+T9)</f>
        <v>-45385.9506944444</v>
      </c>
      <c r="AB9" s="75"/>
      <c r="AC9" s="498"/>
      <c r="AD9" s="54"/>
      <c r="AE9" s="55" t="n">
        <f aca="false">(AC9+AB9)-(Y9+X9)</f>
        <v>0</v>
      </c>
      <c r="AF9" s="54"/>
      <c r="AG9" s="54"/>
      <c r="AH9" s="54"/>
      <c r="AI9" s="54"/>
      <c r="AJ9" s="55" t="n">
        <f aca="false">(AG9+AF9)-(U9+T9)</f>
        <v>-45385.9506944444</v>
      </c>
      <c r="AK9" s="499"/>
      <c r="AL9" s="520"/>
      <c r="AM9" s="520"/>
      <c r="AN9" s="55" t="n">
        <f aca="false">(AL9+AK9)-(U9+T9)</f>
        <v>-45385.9506944444</v>
      </c>
      <c r="AO9" s="56" t="n">
        <v>45386</v>
      </c>
      <c r="AP9" s="501" t="n">
        <v>0.909722222222222</v>
      </c>
      <c r="AQ9" s="57" t="n">
        <f aca="false">(AP9+AO9)-(U9+T9)</f>
        <v>0.959027777777778</v>
      </c>
      <c r="AR9" s="499" t="n">
        <v>45386</v>
      </c>
      <c r="AS9" s="494" t="n">
        <v>0.909722222222222</v>
      </c>
      <c r="AT9" s="495" t="s">
        <v>51</v>
      </c>
      <c r="AU9" s="59" t="n">
        <f aca="false">(AS9+AR9)-(U9+T9)</f>
        <v>0.959027777777778</v>
      </c>
      <c r="AV9" s="61"/>
      <c r="AW9" s="61"/>
      <c r="AX9" s="61" t="s">
        <v>58</v>
      </c>
      <c r="AY9" s="61" t="s">
        <v>572</v>
      </c>
      <c r="AZ9" s="61" t="s">
        <v>60</v>
      </c>
      <c r="BA9" s="61" t="s">
        <v>501</v>
      </c>
      <c r="BB9" s="122" t="s">
        <v>602</v>
      </c>
      <c r="BC9" s="101" t="s">
        <v>603</v>
      </c>
      <c r="BD9" s="66"/>
      <c r="BE9" s="326" t="s">
        <v>64</v>
      </c>
      <c r="BF9" s="68"/>
      <c r="BS9" s="99"/>
      <c r="BT9" s="99"/>
      <c r="BU9" s="507" t="n">
        <v>2378</v>
      </c>
      <c r="BV9" s="504" t="n">
        <v>971145</v>
      </c>
      <c r="BW9" s="505" t="s">
        <v>49</v>
      </c>
      <c r="BX9" s="505" t="s">
        <v>44</v>
      </c>
      <c r="BY9" s="505" t="s">
        <v>54</v>
      </c>
      <c r="BZ9" s="505" t="s">
        <v>477</v>
      </c>
      <c r="CA9" s="506" t="n">
        <v>45402.4256944444</v>
      </c>
      <c r="CB9" s="505" t="s">
        <v>51</v>
      </c>
      <c r="CC9" s="492" t="s">
        <v>71</v>
      </c>
      <c r="CD9" s="99"/>
      <c r="CE9" s="99"/>
      <c r="CF9" s="526" t="n">
        <v>2393</v>
      </c>
      <c r="CG9" s="504" t="n">
        <v>1290513</v>
      </c>
      <c r="CH9" s="505" t="s">
        <v>53</v>
      </c>
      <c r="CI9" s="505" t="s">
        <v>44</v>
      </c>
      <c r="CJ9" s="505" t="s">
        <v>45</v>
      </c>
      <c r="CK9" s="505" t="s">
        <v>46</v>
      </c>
      <c r="CL9" s="506" t="n">
        <v>45405.5722222222</v>
      </c>
      <c r="CM9" s="505" t="s">
        <v>51</v>
      </c>
      <c r="CN9" s="492" t="s">
        <v>48</v>
      </c>
      <c r="CO9" s="99"/>
      <c r="CP9" s="99"/>
      <c r="CQ9" s="507" t="n">
        <v>2410</v>
      </c>
      <c r="CR9" s="508" t="n">
        <v>30322382</v>
      </c>
      <c r="CS9" s="509" t="s">
        <v>56</v>
      </c>
      <c r="CT9" s="509" t="s">
        <v>69</v>
      </c>
      <c r="CU9" s="509" t="s">
        <v>54</v>
      </c>
      <c r="CV9" s="509" t="s">
        <v>468</v>
      </c>
      <c r="CW9" s="510" t="n">
        <v>45410.8854166667</v>
      </c>
      <c r="CX9" s="509" t="s">
        <v>51</v>
      </c>
      <c r="CY9" s="492" t="s">
        <v>71</v>
      </c>
    </row>
    <row r="10" customFormat="false" ht="24.75" hidden="false" customHeight="true" outlineLevel="0" collapsed="false">
      <c r="A10" s="324"/>
      <c r="B10" s="519" t="n">
        <v>8</v>
      </c>
      <c r="C10" s="488" t="n">
        <v>2351</v>
      </c>
      <c r="D10" s="511" t="n">
        <v>30253437</v>
      </c>
      <c r="E10" s="512" t="s">
        <v>49</v>
      </c>
      <c r="F10" s="512" t="s">
        <v>65</v>
      </c>
      <c r="G10" s="512" t="s">
        <v>45</v>
      </c>
      <c r="H10" s="512" t="s">
        <v>66</v>
      </c>
      <c r="I10" s="513" t="n">
        <v>45386.8555555556</v>
      </c>
      <c r="J10" s="512" t="s">
        <v>47</v>
      </c>
      <c r="K10" s="492" t="s">
        <v>71</v>
      </c>
      <c r="L10" s="499" t="n">
        <v>45386</v>
      </c>
      <c r="M10" s="494" t="n">
        <v>0.855555555555556</v>
      </c>
      <c r="N10" s="495" t="s">
        <v>47</v>
      </c>
      <c r="O10" s="121" t="n">
        <v>45386</v>
      </c>
      <c r="P10" s="496" t="n">
        <v>0.855555555555556</v>
      </c>
      <c r="Q10" s="121"/>
      <c r="R10" s="496"/>
      <c r="S10" s="520"/>
      <c r="T10" s="121" t="n">
        <v>45386</v>
      </c>
      <c r="U10" s="496" t="n">
        <v>0.879861111111111</v>
      </c>
      <c r="V10" s="514" t="s">
        <v>47</v>
      </c>
      <c r="W10" s="497" t="n">
        <f aca="false">(U10+T10)-(P10+O10)</f>
        <v>0.0243055555555556</v>
      </c>
      <c r="X10" s="499" t="n">
        <v>45388</v>
      </c>
      <c r="Y10" s="494" t="n">
        <v>0.502083333333333</v>
      </c>
      <c r="Z10" s="495" t="s">
        <v>77</v>
      </c>
      <c r="AA10" s="55" t="n">
        <f aca="false">(Y10+X10)-(U10+T10)</f>
        <v>1.62222222222222</v>
      </c>
      <c r="AB10" s="75" t="n">
        <v>45389</v>
      </c>
      <c r="AC10" s="498" t="n">
        <v>0.850694444444445</v>
      </c>
      <c r="AD10" s="514" t="s">
        <v>47</v>
      </c>
      <c r="AE10" s="55" t="n">
        <f aca="false">(AC10+AB10)-(Y10+X10)</f>
        <v>1.34861111111111</v>
      </c>
      <c r="AF10" s="54"/>
      <c r="AG10" s="54"/>
      <c r="AH10" s="54"/>
      <c r="AI10" s="54"/>
      <c r="AJ10" s="55" t="n">
        <f aca="false">(AG10+AF10)-(U10+T10)</f>
        <v>-45386.8798611111</v>
      </c>
      <c r="AK10" s="499"/>
      <c r="AL10" s="494"/>
      <c r="AM10" s="500"/>
      <c r="AN10" s="55" t="n">
        <f aca="false">(AL10+AK10)-(U10+T10)</f>
        <v>-45386.8798611111</v>
      </c>
      <c r="AO10" s="56" t="n">
        <v>45398</v>
      </c>
      <c r="AP10" s="501" t="n">
        <v>0.455555555555556</v>
      </c>
      <c r="AQ10" s="57" t="n">
        <f aca="false">(AP10+AO10)-(U10+T10)</f>
        <v>11.5756944444444</v>
      </c>
      <c r="AR10" s="499" t="n">
        <v>45398</v>
      </c>
      <c r="AS10" s="494" t="n">
        <v>0.455555555555556</v>
      </c>
      <c r="AT10" s="527" t="s">
        <v>47</v>
      </c>
      <c r="AU10" s="59" t="n">
        <f aca="false">(AS10+AR10)-(U10+T10)</f>
        <v>11.5756944444444</v>
      </c>
      <c r="AV10" s="61"/>
      <c r="AW10" s="61"/>
      <c r="AX10" s="61" t="s">
        <v>58</v>
      </c>
      <c r="AY10" s="61" t="s">
        <v>572</v>
      </c>
      <c r="AZ10" s="43" t="s">
        <v>203</v>
      </c>
      <c r="BA10" s="61" t="s">
        <v>215</v>
      </c>
      <c r="BB10" s="528" t="s">
        <v>604</v>
      </c>
      <c r="BC10" s="101" t="s">
        <v>605</v>
      </c>
      <c r="BD10" s="66"/>
      <c r="BE10" s="331" t="s">
        <v>156</v>
      </c>
      <c r="BF10" s="68"/>
      <c r="BS10" s="99"/>
      <c r="BT10" s="99"/>
      <c r="BU10" s="507" t="n">
        <v>2382</v>
      </c>
      <c r="BV10" s="504" t="n">
        <v>30205435</v>
      </c>
      <c r="BW10" s="505" t="s">
        <v>49</v>
      </c>
      <c r="BX10" s="505" t="s">
        <v>44</v>
      </c>
      <c r="BY10" s="505" t="s">
        <v>54</v>
      </c>
      <c r="BZ10" s="505" t="s">
        <v>87</v>
      </c>
      <c r="CA10" s="506" t="n">
        <v>45403.8055555556</v>
      </c>
      <c r="CB10" s="505" t="s">
        <v>77</v>
      </c>
      <c r="CC10" s="492" t="s">
        <v>67</v>
      </c>
      <c r="CD10" s="99"/>
      <c r="CE10" s="99"/>
      <c r="CF10" s="507" t="n">
        <v>2394</v>
      </c>
      <c r="CG10" s="504" t="n">
        <v>20160064</v>
      </c>
      <c r="CH10" s="505" t="s">
        <v>53</v>
      </c>
      <c r="CI10" s="505" t="s">
        <v>44</v>
      </c>
      <c r="CJ10" s="505" t="s">
        <v>54</v>
      </c>
      <c r="CK10" s="505" t="s">
        <v>171</v>
      </c>
      <c r="CL10" s="506" t="n">
        <v>45406.3159722222</v>
      </c>
      <c r="CM10" s="505" t="s">
        <v>77</v>
      </c>
      <c r="CN10" s="492" t="s">
        <v>71</v>
      </c>
      <c r="CO10" s="99"/>
      <c r="CP10" s="99"/>
      <c r="CQ10" s="507" t="n">
        <v>2413</v>
      </c>
      <c r="CR10" s="504" t="n">
        <v>30303663</v>
      </c>
      <c r="CS10" s="505" t="s">
        <v>56</v>
      </c>
      <c r="CT10" s="505" t="s">
        <v>44</v>
      </c>
      <c r="CU10" s="505" t="s">
        <v>54</v>
      </c>
      <c r="CV10" s="505" t="s">
        <v>128</v>
      </c>
      <c r="CW10" s="506" t="n">
        <v>45411.8506944444</v>
      </c>
      <c r="CX10" s="505" t="s">
        <v>77</v>
      </c>
      <c r="CY10" s="492" t="s">
        <v>71</v>
      </c>
    </row>
    <row r="11" customFormat="false" ht="24.75" hidden="false" customHeight="true" outlineLevel="0" collapsed="false">
      <c r="A11" s="324"/>
      <c r="B11" s="487" t="n">
        <v>9</v>
      </c>
      <c r="C11" s="488" t="n">
        <v>2352</v>
      </c>
      <c r="D11" s="511" t="n">
        <v>30315926</v>
      </c>
      <c r="E11" s="512" t="s">
        <v>56</v>
      </c>
      <c r="F11" s="512" t="s">
        <v>44</v>
      </c>
      <c r="G11" s="512" t="s">
        <v>54</v>
      </c>
      <c r="H11" s="512" t="s">
        <v>104</v>
      </c>
      <c r="I11" s="513" t="n">
        <v>45388.4854166667</v>
      </c>
      <c r="J11" s="512" t="s">
        <v>77</v>
      </c>
      <c r="K11" s="492" t="s">
        <v>71</v>
      </c>
      <c r="L11" s="499" t="n">
        <v>45388</v>
      </c>
      <c r="M11" s="494" t="n">
        <v>0.485416666666667</v>
      </c>
      <c r="N11" s="520" t="s">
        <v>298</v>
      </c>
      <c r="O11" s="121" t="n">
        <v>45388</v>
      </c>
      <c r="P11" s="496" t="n">
        <v>0.485416666666667</v>
      </c>
      <c r="Q11" s="121" t="n">
        <v>45413</v>
      </c>
      <c r="R11" s="496" t="n">
        <v>0.407638888888889</v>
      </c>
      <c r="S11" s="495" t="s">
        <v>77</v>
      </c>
      <c r="T11" s="121" t="n">
        <v>45413</v>
      </c>
      <c r="U11" s="496" t="n">
        <v>0.415972222222222</v>
      </c>
      <c r="V11" s="495" t="s">
        <v>77</v>
      </c>
      <c r="W11" s="497" t="n">
        <f aca="false">(U11+T11)-(P11+O11)</f>
        <v>24.9305555555556</v>
      </c>
      <c r="X11" s="499" t="n">
        <v>45414</v>
      </c>
      <c r="Y11" s="494" t="n">
        <v>0.588888888888889</v>
      </c>
      <c r="Z11" s="495" t="s">
        <v>77</v>
      </c>
      <c r="AA11" s="55" t="n">
        <f aca="false">(Y11+X11)-(U11+T11)</f>
        <v>1.17291666666667</v>
      </c>
      <c r="AB11" s="75" t="n">
        <v>45414</v>
      </c>
      <c r="AC11" s="498" t="n">
        <v>0.706944444444444</v>
      </c>
      <c r="AD11" s="514" t="s">
        <v>77</v>
      </c>
      <c r="AE11" s="55" t="n">
        <f aca="false">(AC11+AB11)-(Y11+X11)</f>
        <v>0.118055555555556</v>
      </c>
      <c r="AF11" s="499" t="n">
        <v>45418</v>
      </c>
      <c r="AG11" s="494" t="n">
        <v>0.595138888888889</v>
      </c>
      <c r="AH11" s="495" t="s">
        <v>77</v>
      </c>
      <c r="AI11" s="54"/>
      <c r="AJ11" s="55" t="n">
        <f aca="false">(AG11+AF11)-(U11+T11)</f>
        <v>5.17916666666667</v>
      </c>
      <c r="AK11" s="499"/>
      <c r="AL11" s="520"/>
      <c r="AM11" s="520"/>
      <c r="AN11" s="55" t="n">
        <f aca="false">(AL11+AK11)-(U11+T11)</f>
        <v>-45413.4159722222</v>
      </c>
      <c r="AO11" s="529" t="n">
        <v>45449</v>
      </c>
      <c r="AP11" s="501" t="n">
        <v>0.614583333333333</v>
      </c>
      <c r="AQ11" s="57" t="n">
        <f aca="false">(AP11+AO11)-(U11+T11)</f>
        <v>36.1986111111111</v>
      </c>
      <c r="AR11" s="499" t="n">
        <v>45449</v>
      </c>
      <c r="AS11" s="494" t="n">
        <v>0.614583333333333</v>
      </c>
      <c r="AT11" s="527" t="s">
        <v>77</v>
      </c>
      <c r="AU11" s="59" t="n">
        <f aca="false">(AS11+AR11)-(U11+T11)</f>
        <v>36.1986111111111</v>
      </c>
      <c r="AV11" s="61" t="n">
        <v>15023</v>
      </c>
      <c r="AW11" s="61" t="s">
        <v>606</v>
      </c>
      <c r="AX11" s="61" t="s">
        <v>90</v>
      </c>
      <c r="AY11" s="61" t="s">
        <v>91</v>
      </c>
      <c r="AZ11" s="61" t="s">
        <v>106</v>
      </c>
      <c r="BA11" s="61" t="s">
        <v>159</v>
      </c>
      <c r="BB11" s="122" t="s">
        <v>607</v>
      </c>
      <c r="BC11" s="101" t="s">
        <v>608</v>
      </c>
      <c r="BD11" s="66"/>
      <c r="BE11" s="326" t="s">
        <v>64</v>
      </c>
      <c r="BF11" s="68"/>
      <c r="BS11" s="99"/>
      <c r="BT11" s="99"/>
      <c r="BU11" s="507" t="n">
        <v>2389</v>
      </c>
      <c r="BV11" s="504" t="n">
        <v>1126751237</v>
      </c>
      <c r="BW11" s="505" t="s">
        <v>49</v>
      </c>
      <c r="BX11" s="505" t="s">
        <v>44</v>
      </c>
      <c r="BY11" s="505" t="s">
        <v>54</v>
      </c>
      <c r="BZ11" s="505" t="s">
        <v>97</v>
      </c>
      <c r="CA11" s="506" t="n">
        <v>45404.8875</v>
      </c>
      <c r="CB11" s="505" t="s">
        <v>77</v>
      </c>
      <c r="CC11" s="492" t="s">
        <v>71</v>
      </c>
      <c r="CD11" s="99"/>
      <c r="CE11" s="99"/>
      <c r="CF11" s="507" t="n">
        <v>2400</v>
      </c>
      <c r="CG11" s="504" t="n">
        <v>30095494</v>
      </c>
      <c r="CH11" s="505" t="s">
        <v>53</v>
      </c>
      <c r="CI11" s="505" t="s">
        <v>44</v>
      </c>
      <c r="CJ11" s="505" t="s">
        <v>54</v>
      </c>
      <c r="CK11" s="505" t="s">
        <v>597</v>
      </c>
      <c r="CL11" s="506" t="n">
        <v>45406.8659722222</v>
      </c>
      <c r="CM11" s="505" t="s">
        <v>77</v>
      </c>
      <c r="CN11" s="492" t="s">
        <v>71</v>
      </c>
      <c r="CO11" s="99"/>
      <c r="CP11" s="99"/>
      <c r="CQ11" s="507" t="n">
        <v>2415</v>
      </c>
      <c r="CR11" s="504" t="n">
        <v>30292654</v>
      </c>
      <c r="CS11" s="505" t="s">
        <v>56</v>
      </c>
      <c r="CT11" s="505" t="s">
        <v>69</v>
      </c>
      <c r="CU11" s="505" t="s">
        <v>54</v>
      </c>
      <c r="CV11" s="505" t="s">
        <v>609</v>
      </c>
      <c r="CW11" s="506" t="n">
        <v>45411.8819444444</v>
      </c>
      <c r="CX11" s="505" t="s">
        <v>77</v>
      </c>
      <c r="CY11" s="492" t="s">
        <v>71</v>
      </c>
    </row>
    <row r="12" customFormat="false" ht="24.75" hidden="false" customHeight="true" outlineLevel="0" collapsed="false">
      <c r="A12" s="324"/>
      <c r="B12" s="519" t="n">
        <v>10</v>
      </c>
      <c r="C12" s="488" t="n">
        <v>2353</v>
      </c>
      <c r="D12" s="511" t="n">
        <v>30138016</v>
      </c>
      <c r="E12" s="512" t="s">
        <v>56</v>
      </c>
      <c r="F12" s="512" t="s">
        <v>44</v>
      </c>
      <c r="G12" s="512" t="s">
        <v>145</v>
      </c>
      <c r="H12" s="512" t="s">
        <v>146</v>
      </c>
      <c r="I12" s="513" t="n">
        <v>45388.5875</v>
      </c>
      <c r="J12" s="512" t="s">
        <v>77</v>
      </c>
      <c r="K12" s="492" t="s">
        <v>71</v>
      </c>
      <c r="L12" s="499" t="n">
        <v>45388</v>
      </c>
      <c r="M12" s="494" t="n">
        <v>0.576388888888889</v>
      </c>
      <c r="N12" s="495" t="s">
        <v>77</v>
      </c>
      <c r="O12" s="121" t="n">
        <v>45388</v>
      </c>
      <c r="P12" s="496" t="n">
        <v>0.5875</v>
      </c>
      <c r="Q12" s="121" t="n">
        <v>45388</v>
      </c>
      <c r="R12" s="496" t="n">
        <v>0.679861111111111</v>
      </c>
      <c r="S12" s="514" t="s">
        <v>77</v>
      </c>
      <c r="T12" s="121" t="n">
        <v>45389</v>
      </c>
      <c r="U12" s="496" t="n">
        <v>0.514583333333333</v>
      </c>
      <c r="V12" s="495" t="s">
        <v>77</v>
      </c>
      <c r="W12" s="497" t="n">
        <f aca="false">(U12+T12)-(P12+O12)</f>
        <v>0.927083333333333</v>
      </c>
      <c r="X12" s="75"/>
      <c r="Y12" s="75"/>
      <c r="Z12" s="75"/>
      <c r="AA12" s="55" t="n">
        <f aca="false">(Y12+X12)-(U12+T12)</f>
        <v>-45389.5145833333</v>
      </c>
      <c r="AB12" s="75"/>
      <c r="AC12" s="498"/>
      <c r="AD12" s="54"/>
      <c r="AE12" s="55" t="n">
        <f aca="false">(AC12+AB12)-(Y12+X12)</f>
        <v>0</v>
      </c>
      <c r="AF12" s="54"/>
      <c r="AG12" s="54"/>
      <c r="AH12" s="54"/>
      <c r="AI12" s="54"/>
      <c r="AJ12" s="55" t="n">
        <f aca="false">(AG12+AF12)-(U12+T12)</f>
        <v>-45389.5145833333</v>
      </c>
      <c r="AK12" s="520"/>
      <c r="AL12" s="520"/>
      <c r="AM12" s="520"/>
      <c r="AN12" s="55" t="n">
        <f aca="false">(AL12+AK12)-(U12+T12)</f>
        <v>-45389.5145833333</v>
      </c>
      <c r="AO12" s="56" t="n">
        <v>45393</v>
      </c>
      <c r="AP12" s="501" t="n">
        <v>0.665972222222222</v>
      </c>
      <c r="AQ12" s="57" t="n">
        <f aca="false">(AP12+AO12)-(U12+T12)</f>
        <v>4.15138888888889</v>
      </c>
      <c r="AR12" s="499" t="n">
        <v>45393</v>
      </c>
      <c r="AS12" s="494" t="n">
        <v>0.665972222222222</v>
      </c>
      <c r="AT12" s="495" t="s">
        <v>77</v>
      </c>
      <c r="AU12" s="59" t="n">
        <f aca="false">(AS12+AR12)-(U12+T12)</f>
        <v>4.15138888888889</v>
      </c>
      <c r="AV12" s="61"/>
      <c r="AW12" s="61"/>
      <c r="AX12" s="61" t="s">
        <v>578</v>
      </c>
      <c r="AY12" s="61" t="s">
        <v>110</v>
      </c>
      <c r="AZ12" s="43" t="s">
        <v>132</v>
      </c>
      <c r="BA12" s="61" t="s">
        <v>119</v>
      </c>
      <c r="BB12" s="122" t="s">
        <v>610</v>
      </c>
      <c r="BC12" s="101" t="s">
        <v>611</v>
      </c>
      <c r="BD12" s="66"/>
      <c r="BE12" s="326" t="s">
        <v>64</v>
      </c>
      <c r="BF12" s="68"/>
      <c r="BS12" s="99"/>
      <c r="BT12" s="99"/>
      <c r="BU12" s="518" t="n">
        <v>2397</v>
      </c>
      <c r="BV12" s="504" t="n">
        <v>30130893</v>
      </c>
      <c r="BW12" s="505" t="s">
        <v>49</v>
      </c>
      <c r="BX12" s="505" t="s">
        <v>44</v>
      </c>
      <c r="BY12" s="505" t="s">
        <v>45</v>
      </c>
      <c r="BZ12" s="505" t="s">
        <v>50</v>
      </c>
      <c r="CA12" s="506" t="n">
        <v>45405.6520833333</v>
      </c>
      <c r="CB12" s="505" t="s">
        <v>51</v>
      </c>
      <c r="CC12" s="492" t="s">
        <v>52</v>
      </c>
      <c r="CD12" s="99"/>
      <c r="CE12" s="99"/>
      <c r="CF12" s="507" t="n">
        <v>2404</v>
      </c>
      <c r="CG12" s="504" t="n">
        <v>505151067</v>
      </c>
      <c r="CH12" s="505" t="s">
        <v>53</v>
      </c>
      <c r="CI12" s="505" t="s">
        <v>44</v>
      </c>
      <c r="CJ12" s="505" t="s">
        <v>45</v>
      </c>
      <c r="CK12" s="505" t="s">
        <v>465</v>
      </c>
      <c r="CL12" s="506" t="n">
        <v>45409.7451388889</v>
      </c>
      <c r="CM12" s="505" t="s">
        <v>77</v>
      </c>
      <c r="CN12" s="492" t="s">
        <v>71</v>
      </c>
      <c r="CO12" s="99"/>
      <c r="CP12" s="99"/>
      <c r="CQ12" s="507" t="n">
        <v>2419</v>
      </c>
      <c r="CR12" s="504" t="n">
        <v>1770024</v>
      </c>
      <c r="CS12" s="505" t="s">
        <v>56</v>
      </c>
      <c r="CT12" s="505" t="s">
        <v>44</v>
      </c>
      <c r="CU12" s="505" t="s">
        <v>45</v>
      </c>
      <c r="CV12" s="505" t="s">
        <v>79</v>
      </c>
      <c r="CW12" s="506" t="n">
        <v>45412.6493055556</v>
      </c>
      <c r="CX12" s="505" t="s">
        <v>77</v>
      </c>
      <c r="CY12" s="492" t="s">
        <v>71</v>
      </c>
    </row>
    <row r="13" customFormat="false" ht="24.75" hidden="false" customHeight="true" outlineLevel="0" collapsed="false">
      <c r="A13" s="324" t="n">
        <v>2</v>
      </c>
      <c r="B13" s="487" t="n">
        <v>11</v>
      </c>
      <c r="C13" s="488" t="n">
        <v>2356</v>
      </c>
      <c r="D13" s="489" t="n">
        <v>20050212</v>
      </c>
      <c r="E13" s="490" t="s">
        <v>593</v>
      </c>
      <c r="F13" s="490" t="s">
        <v>65</v>
      </c>
      <c r="G13" s="490" t="s">
        <v>45</v>
      </c>
      <c r="H13" s="490" t="s">
        <v>330</v>
      </c>
      <c r="I13" s="491" t="n">
        <v>45390.0055555556</v>
      </c>
      <c r="J13" s="490" t="s">
        <v>51</v>
      </c>
      <c r="K13" s="492" t="s">
        <v>48</v>
      </c>
      <c r="L13" s="499" t="n">
        <v>45390</v>
      </c>
      <c r="M13" s="494" t="n">
        <v>0.00555555555555556</v>
      </c>
      <c r="N13" s="495" t="s">
        <v>51</v>
      </c>
      <c r="O13" s="121" t="n">
        <v>45390</v>
      </c>
      <c r="P13" s="496" t="n">
        <v>0.00555555555555556</v>
      </c>
      <c r="Q13" s="121"/>
      <c r="R13" s="496"/>
      <c r="S13" s="520"/>
      <c r="T13" s="121" t="n">
        <v>45390</v>
      </c>
      <c r="U13" s="496" t="n">
        <v>0.00833333333333333</v>
      </c>
      <c r="V13" s="495" t="s">
        <v>51</v>
      </c>
      <c r="W13" s="497" t="n">
        <f aca="false">(U13+T13)-(P13+O13)</f>
        <v>0.00277777777777778</v>
      </c>
      <c r="X13" s="75"/>
      <c r="Y13" s="75"/>
      <c r="Z13" s="75"/>
      <c r="AA13" s="55" t="n">
        <f aca="false">(Y13+X13)-(U13+T13)</f>
        <v>-45390.0083333333</v>
      </c>
      <c r="AB13" s="75"/>
      <c r="AC13" s="498"/>
      <c r="AD13" s="54"/>
      <c r="AE13" s="55" t="n">
        <f aca="false">(AC13+AB13)-(Y13+X13)</f>
        <v>0</v>
      </c>
      <c r="AF13" s="54"/>
      <c r="AG13" s="54"/>
      <c r="AH13" s="54"/>
      <c r="AI13" s="54"/>
      <c r="AJ13" s="55" t="n">
        <f aca="false">(AG13+AF13)-(U13+T13)</f>
        <v>-45390.0083333333</v>
      </c>
      <c r="AK13" s="499"/>
      <c r="AL13" s="494"/>
      <c r="AM13" s="527"/>
      <c r="AN13" s="55" t="n">
        <f aca="false">(AL13+AK13)-(U13+T13)</f>
        <v>-45390.0083333333</v>
      </c>
      <c r="AO13" s="529" t="n">
        <v>45391</v>
      </c>
      <c r="AP13" s="501" t="n">
        <v>0.0416666666666667</v>
      </c>
      <c r="AQ13" s="57" t="n">
        <f aca="false">(AP13+AO13)-(U13+T13)</f>
        <v>1.03333333333333</v>
      </c>
      <c r="AR13" s="499" t="n">
        <v>45391</v>
      </c>
      <c r="AS13" s="494" t="n">
        <v>0.0416666666666667</v>
      </c>
      <c r="AT13" s="495" t="s">
        <v>51</v>
      </c>
      <c r="AU13" s="59" t="n">
        <f aca="false">(AS13+AR13)-(U13+T13)</f>
        <v>1.03333333333333</v>
      </c>
      <c r="AV13" s="61"/>
      <c r="AW13" s="61"/>
      <c r="AX13" s="61" t="s">
        <v>58</v>
      </c>
      <c r="AY13" s="61" t="s">
        <v>72</v>
      </c>
      <c r="AZ13" s="61" t="s">
        <v>425</v>
      </c>
      <c r="BA13" s="61" t="s">
        <v>347</v>
      </c>
      <c r="BB13" s="122" t="s">
        <v>612</v>
      </c>
      <c r="BC13" s="101" t="s">
        <v>613</v>
      </c>
      <c r="BD13" s="66"/>
      <c r="BE13" s="326" t="s">
        <v>64</v>
      </c>
      <c r="BF13" s="68"/>
      <c r="BR13" s="99"/>
      <c r="BS13" s="99"/>
      <c r="BT13" s="99"/>
      <c r="BU13" s="507" t="n">
        <v>2398</v>
      </c>
      <c r="BV13" s="504" t="n">
        <v>30155142</v>
      </c>
      <c r="BW13" s="505" t="s">
        <v>49</v>
      </c>
      <c r="BX13" s="505" t="s">
        <v>44</v>
      </c>
      <c r="BY13" s="505" t="s">
        <v>45</v>
      </c>
      <c r="BZ13" s="505" t="s">
        <v>50</v>
      </c>
      <c r="CA13" s="506" t="n">
        <v>45406.5986111111</v>
      </c>
      <c r="CB13" s="505" t="s">
        <v>51</v>
      </c>
      <c r="CC13" s="492" t="s">
        <v>52</v>
      </c>
      <c r="CD13" s="99"/>
      <c r="CE13" s="99"/>
      <c r="CO13" s="99"/>
      <c r="CP13" s="99"/>
      <c r="CQ13" s="507" t="n">
        <v>2420</v>
      </c>
      <c r="CR13" s="508" t="n">
        <v>30292654</v>
      </c>
      <c r="CS13" s="509" t="s">
        <v>56</v>
      </c>
      <c r="CT13" s="509" t="s">
        <v>69</v>
      </c>
      <c r="CU13" s="509" t="s">
        <v>80</v>
      </c>
      <c r="CV13" s="509" t="s">
        <v>614</v>
      </c>
      <c r="CW13" s="510" t="n">
        <v>45412.7763888889</v>
      </c>
      <c r="CX13" s="509" t="s">
        <v>77</v>
      </c>
      <c r="CY13" s="492" t="s">
        <v>71</v>
      </c>
    </row>
    <row r="14" customFormat="false" ht="24.75" hidden="false" customHeight="true" outlineLevel="0" collapsed="false">
      <c r="A14" s="324"/>
      <c r="B14" s="487" t="n">
        <v>12</v>
      </c>
      <c r="C14" s="503" t="n">
        <v>2362</v>
      </c>
      <c r="D14" s="489" t="n">
        <v>30102263</v>
      </c>
      <c r="E14" s="490" t="s">
        <v>53</v>
      </c>
      <c r="F14" s="490" t="s">
        <v>44</v>
      </c>
      <c r="G14" s="490" t="s">
        <v>54</v>
      </c>
      <c r="H14" s="490" t="s">
        <v>128</v>
      </c>
      <c r="I14" s="491" t="n">
        <v>45397.8076388889</v>
      </c>
      <c r="J14" s="490" t="s">
        <v>77</v>
      </c>
      <c r="K14" s="492" t="s">
        <v>71</v>
      </c>
      <c r="L14" s="499" t="n">
        <v>45397</v>
      </c>
      <c r="M14" s="494" t="n">
        <v>0.754166666666667</v>
      </c>
      <c r="N14" s="495" t="s">
        <v>576</v>
      </c>
      <c r="O14" s="121" t="n">
        <v>45397</v>
      </c>
      <c r="P14" s="496" t="n">
        <v>0.807638888888889</v>
      </c>
      <c r="Q14" s="121" t="n">
        <v>45398</v>
      </c>
      <c r="R14" s="496" t="n">
        <v>0.665277777777778</v>
      </c>
      <c r="S14" s="495" t="s">
        <v>77</v>
      </c>
      <c r="T14" s="121" t="n">
        <v>45398</v>
      </c>
      <c r="U14" s="496" t="n">
        <v>0.670833333333333</v>
      </c>
      <c r="V14" s="514" t="s">
        <v>77</v>
      </c>
      <c r="W14" s="497" t="n">
        <f aca="false">(U14+T14)-(P14+O14)</f>
        <v>0.863194444444445</v>
      </c>
      <c r="X14" s="499" t="n">
        <v>45399</v>
      </c>
      <c r="Y14" s="494" t="n">
        <v>0.877777777777778</v>
      </c>
      <c r="Z14" s="495" t="s">
        <v>77</v>
      </c>
      <c r="AA14" s="55" t="n">
        <f aca="false">(Y14+X14)-(U14+T14)</f>
        <v>1.20694444444444</v>
      </c>
      <c r="AB14" s="75"/>
      <c r="AC14" s="498"/>
      <c r="AD14" s="54"/>
      <c r="AE14" s="55" t="n">
        <f aca="false">(AC14+AB14)-(Y14+X14)</f>
        <v>-45399.8777777778</v>
      </c>
      <c r="AF14" s="54"/>
      <c r="AG14" s="54"/>
      <c r="AH14" s="54"/>
      <c r="AI14" s="54"/>
      <c r="AJ14" s="55" t="n">
        <f aca="false">(AG14+AF14)-(U14+T14)</f>
        <v>-45398.6708333333</v>
      </c>
      <c r="AK14" s="499"/>
      <c r="AL14" s="494"/>
      <c r="AM14" s="527"/>
      <c r="AN14" s="55" t="n">
        <f aca="false">(AL14+AK14)-(U14+T14)</f>
        <v>-45398.6708333333</v>
      </c>
      <c r="AO14" s="56" t="n">
        <v>45400</v>
      </c>
      <c r="AP14" s="501" t="n">
        <v>0.866666666666667</v>
      </c>
      <c r="AQ14" s="57" t="n">
        <f aca="false">(AP14+AO14)-(U14+T14)</f>
        <v>2.19583333333333</v>
      </c>
      <c r="AR14" s="499" t="n">
        <v>45400</v>
      </c>
      <c r="AS14" s="494" t="n">
        <v>0.866666666666667</v>
      </c>
      <c r="AT14" s="495" t="s">
        <v>77</v>
      </c>
      <c r="AU14" s="59" t="n">
        <f aca="false">(AS14+AR14)-(U14+T14)</f>
        <v>2.19583333333333</v>
      </c>
      <c r="AV14" s="61"/>
      <c r="AW14" s="61" t="s">
        <v>615</v>
      </c>
      <c r="AX14" s="61" t="s">
        <v>578</v>
      </c>
      <c r="AY14" s="61" t="s">
        <v>110</v>
      </c>
      <c r="AZ14" s="43" t="s">
        <v>132</v>
      </c>
      <c r="BA14" s="43" t="s">
        <v>209</v>
      </c>
      <c r="BB14" s="122" t="s">
        <v>616</v>
      </c>
      <c r="BC14" s="101" t="s">
        <v>617</v>
      </c>
      <c r="BD14" s="66"/>
      <c r="BE14" s="326" t="s">
        <v>64</v>
      </c>
      <c r="BF14" s="68"/>
      <c r="BR14" s="99"/>
      <c r="BS14" s="99"/>
      <c r="BT14" s="99"/>
      <c r="BU14" s="507" t="n">
        <v>2406</v>
      </c>
      <c r="BV14" s="508" t="n">
        <v>30307760</v>
      </c>
      <c r="BW14" s="509" t="s">
        <v>49</v>
      </c>
      <c r="BX14" s="509" t="s">
        <v>65</v>
      </c>
      <c r="BY14" s="509" t="s">
        <v>54</v>
      </c>
      <c r="BZ14" s="509" t="s">
        <v>358</v>
      </c>
      <c r="CA14" s="510" t="n">
        <v>45409.6666666667</v>
      </c>
      <c r="CB14" s="509" t="s">
        <v>51</v>
      </c>
      <c r="CC14" s="492" t="s">
        <v>67</v>
      </c>
      <c r="CD14" s="99"/>
      <c r="CE14" s="99"/>
      <c r="CO14" s="99"/>
      <c r="CP14" s="99"/>
    </row>
    <row r="15" customFormat="false" ht="24.75" hidden="false" customHeight="true" outlineLevel="0" collapsed="false">
      <c r="A15" s="324" t="n">
        <v>3</v>
      </c>
      <c r="B15" s="519" t="n">
        <v>13</v>
      </c>
      <c r="C15" s="526" t="n">
        <v>2366</v>
      </c>
      <c r="D15" s="511" t="n">
        <v>30319148</v>
      </c>
      <c r="E15" s="512" t="s">
        <v>49</v>
      </c>
      <c r="F15" s="512" t="s">
        <v>44</v>
      </c>
      <c r="G15" s="512" t="s">
        <v>80</v>
      </c>
      <c r="H15" s="512" t="s">
        <v>81</v>
      </c>
      <c r="I15" s="513" t="n">
        <v>45398.4284722222</v>
      </c>
      <c r="J15" s="512" t="s">
        <v>51</v>
      </c>
      <c r="K15" s="492" t="s">
        <v>52</v>
      </c>
      <c r="L15" s="499" t="n">
        <v>45398</v>
      </c>
      <c r="M15" s="494" t="n">
        <v>0.428472222222222</v>
      </c>
      <c r="N15" s="495" t="s">
        <v>51</v>
      </c>
      <c r="O15" s="121" t="n">
        <v>45398</v>
      </c>
      <c r="P15" s="496" t="n">
        <v>0.428472222222222</v>
      </c>
      <c r="Q15" s="121"/>
      <c r="R15" s="496"/>
      <c r="S15" s="520"/>
      <c r="T15" s="121" t="n">
        <v>45398</v>
      </c>
      <c r="U15" s="496" t="n">
        <v>0.434027777777778</v>
      </c>
      <c r="V15" s="495" t="s">
        <v>51</v>
      </c>
      <c r="W15" s="497" t="n">
        <f aca="false">(U15+T15)-(P15+O15)</f>
        <v>0.00555555555555556</v>
      </c>
      <c r="X15" s="75"/>
      <c r="Y15" s="75"/>
      <c r="Z15" s="75"/>
      <c r="AA15" s="55" t="n">
        <f aca="false">(Y15+X15)-(U15+T15)</f>
        <v>-45398.4340277778</v>
      </c>
      <c r="AB15" s="75"/>
      <c r="AC15" s="498"/>
      <c r="AD15" s="54"/>
      <c r="AE15" s="55" t="n">
        <f aca="false">(AC15+AB15)-(Y15+X15)</f>
        <v>0</v>
      </c>
      <c r="AF15" s="54"/>
      <c r="AG15" s="54"/>
      <c r="AH15" s="54"/>
      <c r="AI15" s="54"/>
      <c r="AJ15" s="55" t="n">
        <f aca="false">(AG15+AF15)-(U15+T15)</f>
        <v>-45398.4340277778</v>
      </c>
      <c r="AK15" s="499"/>
      <c r="AL15" s="494"/>
      <c r="AM15" s="527"/>
      <c r="AN15" s="55" t="n">
        <f aca="false">(AL15+AK15)-(U15+T15)</f>
        <v>-45398.4340277778</v>
      </c>
      <c r="AO15" s="56" t="n">
        <v>45398</v>
      </c>
      <c r="AP15" s="501" t="n">
        <v>0.470833333333333</v>
      </c>
      <c r="AQ15" s="57" t="n">
        <f aca="false">(AP15+AO15)-(U15+T15)</f>
        <v>0.0368055555555556</v>
      </c>
      <c r="AR15" s="499" t="n">
        <v>45398</v>
      </c>
      <c r="AS15" s="494" t="n">
        <v>0.470833333333333</v>
      </c>
      <c r="AT15" s="495" t="s">
        <v>51</v>
      </c>
      <c r="AU15" s="59" t="n">
        <f aca="false">(AS15+AR15)-(U15+T15)</f>
        <v>0.0368055555555556</v>
      </c>
      <c r="AV15" s="61"/>
      <c r="AW15" s="61"/>
      <c r="AX15" s="61" t="s">
        <v>58</v>
      </c>
      <c r="AY15" s="61" t="s">
        <v>572</v>
      </c>
      <c r="AZ15" s="61" t="s">
        <v>60</v>
      </c>
      <c r="BA15" s="61" t="s">
        <v>501</v>
      </c>
      <c r="BB15" s="122" t="s">
        <v>618</v>
      </c>
      <c r="BC15" s="101" t="s">
        <v>619</v>
      </c>
      <c r="BD15" s="66"/>
      <c r="BE15" s="326" t="s">
        <v>64</v>
      </c>
      <c r="BF15" s="68"/>
      <c r="BR15" s="99"/>
      <c r="BS15" s="99"/>
      <c r="BT15" s="99"/>
      <c r="BU15" s="507" t="n">
        <v>2407</v>
      </c>
      <c r="BV15" s="508" t="n">
        <v>30307760</v>
      </c>
      <c r="BW15" s="509" t="s">
        <v>49</v>
      </c>
      <c r="BX15" s="509" t="s">
        <v>69</v>
      </c>
      <c r="BY15" s="509" t="s">
        <v>80</v>
      </c>
      <c r="BZ15" s="509" t="s">
        <v>362</v>
      </c>
      <c r="CA15" s="510" t="n">
        <v>45410.5583333333</v>
      </c>
      <c r="CB15" s="509" t="s">
        <v>51</v>
      </c>
      <c r="CC15" s="492" t="s">
        <v>71</v>
      </c>
      <c r="CD15" s="99"/>
      <c r="CE15" s="99"/>
      <c r="CO15" s="99"/>
      <c r="CP15" s="99"/>
    </row>
    <row r="16" customFormat="false" ht="24.75" hidden="false" customHeight="true" outlineLevel="0" collapsed="false">
      <c r="A16" s="324"/>
      <c r="B16" s="487" t="n">
        <v>14</v>
      </c>
      <c r="C16" s="526" t="n">
        <v>2367</v>
      </c>
      <c r="D16" s="511" t="n">
        <v>30307980</v>
      </c>
      <c r="E16" s="512" t="s">
        <v>49</v>
      </c>
      <c r="F16" s="512" t="s">
        <v>44</v>
      </c>
      <c r="G16" s="512" t="s">
        <v>45</v>
      </c>
      <c r="H16" s="512" t="s">
        <v>50</v>
      </c>
      <c r="I16" s="513" t="n">
        <v>45398.4340277778</v>
      </c>
      <c r="J16" s="512" t="s">
        <v>51</v>
      </c>
      <c r="K16" s="492" t="s">
        <v>52</v>
      </c>
      <c r="L16" s="499" t="n">
        <v>45398</v>
      </c>
      <c r="M16" s="494" t="n">
        <v>0.434027777777778</v>
      </c>
      <c r="N16" s="495" t="s">
        <v>51</v>
      </c>
      <c r="O16" s="121" t="n">
        <v>45398</v>
      </c>
      <c r="P16" s="496" t="n">
        <v>0.434027777777778</v>
      </c>
      <c r="Q16" s="121"/>
      <c r="R16" s="496"/>
      <c r="S16" s="520"/>
      <c r="T16" s="121" t="n">
        <v>45398</v>
      </c>
      <c r="U16" s="496" t="n">
        <v>0.436805555555556</v>
      </c>
      <c r="V16" s="514" t="s">
        <v>51</v>
      </c>
      <c r="W16" s="497" t="n">
        <f aca="false">(U16+T16)-(P16+O16)</f>
        <v>0.00277777777777778</v>
      </c>
      <c r="X16" s="75"/>
      <c r="Y16" s="75"/>
      <c r="Z16" s="75"/>
      <c r="AA16" s="55" t="n">
        <f aca="false">(Y16+X16)-(U16+T16)</f>
        <v>-45398.4368055556</v>
      </c>
      <c r="AB16" s="75"/>
      <c r="AC16" s="498"/>
      <c r="AD16" s="54"/>
      <c r="AE16" s="55" t="n">
        <f aca="false">(AC16+AB16)-(Y16+X16)</f>
        <v>0</v>
      </c>
      <c r="AF16" s="54"/>
      <c r="AG16" s="54"/>
      <c r="AH16" s="54"/>
      <c r="AI16" s="54"/>
      <c r="AJ16" s="55" t="n">
        <f aca="false">(AG16+AF16)-(U16+T16)</f>
        <v>-45398.4368055556</v>
      </c>
      <c r="AK16" s="499"/>
      <c r="AL16" s="494"/>
      <c r="AM16" s="527"/>
      <c r="AN16" s="55" t="n">
        <f aca="false">(AL16+AK16)-(U16+T16)</f>
        <v>-45398.4368055556</v>
      </c>
      <c r="AO16" s="56" t="n">
        <v>45398</v>
      </c>
      <c r="AP16" s="501" t="n">
        <v>0.621527777777778</v>
      </c>
      <c r="AQ16" s="57" t="n">
        <f aca="false">(AP16+AO16)-(U16+T16)</f>
        <v>0.184722222222222</v>
      </c>
      <c r="AR16" s="499" t="n">
        <v>45398</v>
      </c>
      <c r="AS16" s="494" t="n">
        <v>0.621527777777778</v>
      </c>
      <c r="AT16" s="495" t="s">
        <v>51</v>
      </c>
      <c r="AU16" s="59" t="n">
        <f aca="false">(AS16+AR16)-(U16+T16)</f>
        <v>0.184722222222222</v>
      </c>
      <c r="AV16" s="61"/>
      <c r="AW16" s="61"/>
      <c r="AX16" s="61" t="s">
        <v>58</v>
      </c>
      <c r="AY16" s="61" t="s">
        <v>572</v>
      </c>
      <c r="AZ16" s="61" t="s">
        <v>60</v>
      </c>
      <c r="BA16" s="61" t="s">
        <v>501</v>
      </c>
      <c r="BB16" s="122" t="s">
        <v>620</v>
      </c>
      <c r="BC16" s="101" t="s">
        <v>621</v>
      </c>
      <c r="BD16" s="66"/>
      <c r="BE16" s="326" t="s">
        <v>64</v>
      </c>
      <c r="BF16" s="68"/>
      <c r="BR16" s="99"/>
      <c r="BS16" s="99"/>
      <c r="BT16" s="99"/>
      <c r="BU16" s="503" t="n">
        <v>2408</v>
      </c>
      <c r="BV16" s="530" t="n">
        <v>30066695</v>
      </c>
      <c r="BW16" s="531" t="s">
        <v>49</v>
      </c>
      <c r="BX16" s="531" t="s">
        <v>65</v>
      </c>
      <c r="BY16" s="531" t="s">
        <v>45</v>
      </c>
      <c r="BZ16" s="531" t="s">
        <v>66</v>
      </c>
      <c r="CA16" s="532" t="n">
        <v>45410.7013888889</v>
      </c>
      <c r="CB16" s="531" t="s">
        <v>77</v>
      </c>
      <c r="CC16" s="492" t="s">
        <v>52</v>
      </c>
      <c r="CD16" s="99"/>
      <c r="CE16" s="99"/>
      <c r="CO16" s="99"/>
      <c r="CP16" s="99"/>
      <c r="DA16" s="478"/>
    </row>
    <row r="17" customFormat="false" ht="24.75" hidden="false" customHeight="true" outlineLevel="0" collapsed="false">
      <c r="A17" s="324"/>
      <c r="B17" s="519" t="n">
        <v>15</v>
      </c>
      <c r="C17" s="488" t="n">
        <v>2370</v>
      </c>
      <c r="D17" s="511" t="n">
        <v>1124347</v>
      </c>
      <c r="E17" s="512" t="s">
        <v>53</v>
      </c>
      <c r="F17" s="512" t="s">
        <v>44</v>
      </c>
      <c r="G17" s="512" t="s">
        <v>54</v>
      </c>
      <c r="H17" s="512" t="s">
        <v>104</v>
      </c>
      <c r="I17" s="513" t="n">
        <v>45398.8590277778</v>
      </c>
      <c r="J17" s="512" t="s">
        <v>77</v>
      </c>
      <c r="K17" s="492" t="s">
        <v>71</v>
      </c>
      <c r="L17" s="499" t="n">
        <v>45398</v>
      </c>
      <c r="M17" s="494" t="n">
        <v>0.842361111111111</v>
      </c>
      <c r="N17" s="495" t="s">
        <v>576</v>
      </c>
      <c r="O17" s="121" t="n">
        <v>45398</v>
      </c>
      <c r="P17" s="496" t="n">
        <v>0.859027777777778</v>
      </c>
      <c r="Q17" s="121" t="n">
        <v>45402</v>
      </c>
      <c r="R17" s="496" t="n">
        <v>0.784722222222222</v>
      </c>
      <c r="S17" s="495" t="s">
        <v>77</v>
      </c>
      <c r="T17" s="121" t="n">
        <v>45402</v>
      </c>
      <c r="U17" s="496" t="n">
        <v>0.803472222222222</v>
      </c>
      <c r="V17" s="514" t="s">
        <v>77</v>
      </c>
      <c r="W17" s="497" t="n">
        <f aca="false">(U17+T17)-(P17+O17)</f>
        <v>3.94444444444444</v>
      </c>
      <c r="X17" s="499" t="n">
        <v>45403</v>
      </c>
      <c r="Y17" s="494" t="n">
        <v>0.673611111111111</v>
      </c>
      <c r="Z17" s="495" t="s">
        <v>77</v>
      </c>
      <c r="AA17" s="55" t="n">
        <f aca="false">(Y17+X17)-(U17+T17)</f>
        <v>0.870138888888889</v>
      </c>
      <c r="AB17" s="75" t="n">
        <v>45406</v>
      </c>
      <c r="AC17" s="498" t="n">
        <v>0.640972222222222</v>
      </c>
      <c r="AD17" s="514" t="s">
        <v>77</v>
      </c>
      <c r="AE17" s="55" t="n">
        <f aca="false">(AC17+AB17)-(Y17+X17)</f>
        <v>2.96736111111111</v>
      </c>
      <c r="AF17" s="499" t="n">
        <v>45409</v>
      </c>
      <c r="AG17" s="494" t="n">
        <v>0.786111111111111</v>
      </c>
      <c r="AH17" s="495" t="s">
        <v>77</v>
      </c>
      <c r="AI17" s="54"/>
      <c r="AJ17" s="55" t="n">
        <f aca="false">(AG17+AF17)-(U17+T17)</f>
        <v>6.98263888888889</v>
      </c>
      <c r="AK17" s="499"/>
      <c r="AL17" s="520"/>
      <c r="AM17" s="520"/>
      <c r="AN17" s="55" t="n">
        <f aca="false">(AL17+AK17)-(U17+T17)</f>
        <v>-45402.8034722222</v>
      </c>
      <c r="AO17" s="56" t="n">
        <v>45421</v>
      </c>
      <c r="AP17" s="501" t="n">
        <v>0.777777777777778</v>
      </c>
      <c r="AQ17" s="57" t="n">
        <f aca="false">(AP17+AO17)-(U17+T17)</f>
        <v>18.9743055555556</v>
      </c>
      <c r="AR17" s="499" t="n">
        <v>45421</v>
      </c>
      <c r="AS17" s="494" t="n">
        <v>0.777777777777778</v>
      </c>
      <c r="AT17" s="527" t="s">
        <v>77</v>
      </c>
      <c r="AU17" s="59" t="n">
        <f aca="false">(AS17+AR17)-(U17+T17)</f>
        <v>18.9743055555556</v>
      </c>
      <c r="AV17" s="517" t="n">
        <v>12978</v>
      </c>
      <c r="AW17" s="517" t="s">
        <v>622</v>
      </c>
      <c r="AX17" s="61" t="s">
        <v>90</v>
      </c>
      <c r="AY17" s="61" t="s">
        <v>91</v>
      </c>
      <c r="AZ17" s="61" t="s">
        <v>195</v>
      </c>
      <c r="BA17" s="61" t="s">
        <v>225</v>
      </c>
      <c r="BB17" s="101" t="s">
        <v>623</v>
      </c>
      <c r="BC17" s="101" t="s">
        <v>624</v>
      </c>
      <c r="BD17" s="66"/>
      <c r="BE17" s="326" t="s">
        <v>64</v>
      </c>
      <c r="BF17" s="68"/>
      <c r="BR17" s="99"/>
      <c r="BS17" s="99"/>
      <c r="BT17" s="99"/>
      <c r="CC17" s="99"/>
      <c r="CD17" s="99"/>
      <c r="CE17" s="99"/>
      <c r="CN17" s="99"/>
      <c r="CO17" s="99"/>
      <c r="CP17" s="99"/>
      <c r="CQ17" s="99"/>
      <c r="CR17" s="99"/>
      <c r="CS17" s="99"/>
      <c r="CT17" s="99"/>
      <c r="CU17" s="99"/>
      <c r="CV17" s="99"/>
      <c r="CW17" s="99"/>
      <c r="CX17" s="99"/>
      <c r="CY17" s="99"/>
    </row>
    <row r="18" customFormat="false" ht="24.75" hidden="false" customHeight="true" outlineLevel="0" collapsed="false">
      <c r="A18" s="324"/>
      <c r="B18" s="487" t="n">
        <v>16</v>
      </c>
      <c r="C18" s="488" t="n">
        <v>2374</v>
      </c>
      <c r="D18" s="489" t="n">
        <v>1291599</v>
      </c>
      <c r="E18" s="490" t="s">
        <v>56</v>
      </c>
      <c r="F18" s="490" t="s">
        <v>44</v>
      </c>
      <c r="G18" s="490" t="s">
        <v>54</v>
      </c>
      <c r="H18" s="490" t="s">
        <v>354</v>
      </c>
      <c r="I18" s="491" t="n">
        <v>45400.825</v>
      </c>
      <c r="J18" s="490" t="s">
        <v>77</v>
      </c>
      <c r="K18" s="492" t="s">
        <v>71</v>
      </c>
      <c r="L18" s="499" t="n">
        <v>45400</v>
      </c>
      <c r="M18" s="494" t="n">
        <v>0.777777777777778</v>
      </c>
      <c r="N18" s="495" t="s">
        <v>576</v>
      </c>
      <c r="O18" s="121" t="n">
        <v>45400</v>
      </c>
      <c r="P18" s="496" t="n">
        <v>0.825</v>
      </c>
      <c r="Q18" s="121" t="n">
        <v>45402</v>
      </c>
      <c r="R18" s="496" t="n">
        <v>0.7875</v>
      </c>
      <c r="S18" s="495" t="s">
        <v>77</v>
      </c>
      <c r="T18" s="121" t="n">
        <v>45402</v>
      </c>
      <c r="U18" s="496" t="n">
        <v>0.8</v>
      </c>
      <c r="V18" s="495" t="s">
        <v>77</v>
      </c>
      <c r="W18" s="497" t="n">
        <f aca="false">(U18+T18)-(P18+O18)</f>
        <v>1.975</v>
      </c>
      <c r="X18" s="75"/>
      <c r="Y18" s="75"/>
      <c r="Z18" s="75"/>
      <c r="AA18" s="55" t="n">
        <f aca="false">(Y18+X18)-(U18+T18)</f>
        <v>-45402.8</v>
      </c>
      <c r="AB18" s="75"/>
      <c r="AC18" s="498"/>
      <c r="AD18" s="54"/>
      <c r="AE18" s="55" t="n">
        <f aca="false">(AC18+AB18)-(Y18+X18)</f>
        <v>0</v>
      </c>
      <c r="AF18" s="54"/>
      <c r="AG18" s="54"/>
      <c r="AH18" s="54"/>
      <c r="AI18" s="54"/>
      <c r="AJ18" s="55" t="n">
        <f aca="false">(AG18+AF18)-(U18+T18)</f>
        <v>-45402.8</v>
      </c>
      <c r="AK18" s="499"/>
      <c r="AL18" s="494"/>
      <c r="AM18" s="527"/>
      <c r="AN18" s="55" t="n">
        <f aca="false">(AL18+AK18)-(U18+T18)</f>
        <v>-45402.8</v>
      </c>
      <c r="AO18" s="56" t="n">
        <v>45409</v>
      </c>
      <c r="AP18" s="501" t="n">
        <v>0.776388888888889</v>
      </c>
      <c r="AQ18" s="57" t="n">
        <f aca="false">(AP18+AO18)-(U18+T18)</f>
        <v>6.97638888888889</v>
      </c>
      <c r="AR18" s="499" t="n">
        <v>45409</v>
      </c>
      <c r="AS18" s="494" t="n">
        <v>0.776388888888889</v>
      </c>
      <c r="AT18" s="495" t="s">
        <v>77</v>
      </c>
      <c r="AU18" s="59" t="n">
        <f aca="false">(AS18+AR18)-(U18+T18)</f>
        <v>6.97638888888889</v>
      </c>
      <c r="AV18" s="517" t="n">
        <v>2196</v>
      </c>
      <c r="AW18" s="517" t="s">
        <v>625</v>
      </c>
      <c r="AX18" s="61" t="s">
        <v>578</v>
      </c>
      <c r="AY18" s="61" t="s">
        <v>110</v>
      </c>
      <c r="AZ18" s="43" t="s">
        <v>132</v>
      </c>
      <c r="BA18" s="43" t="s">
        <v>209</v>
      </c>
      <c r="BB18" s="122" t="s">
        <v>626</v>
      </c>
      <c r="BC18" s="101" t="s">
        <v>627</v>
      </c>
      <c r="BD18" s="66"/>
      <c r="BE18" s="326" t="s">
        <v>64</v>
      </c>
      <c r="BF18" s="68"/>
      <c r="BR18" s="99"/>
      <c r="BS18" s="99"/>
      <c r="BT18" s="99"/>
      <c r="CC18" s="99"/>
      <c r="CD18" s="99"/>
      <c r="CE18" s="99"/>
      <c r="CN18" s="99"/>
      <c r="CO18" s="99"/>
      <c r="CP18" s="99"/>
      <c r="CQ18" s="99"/>
      <c r="CR18" s="99"/>
      <c r="CS18" s="99"/>
      <c r="CT18" s="99"/>
      <c r="CU18" s="99"/>
      <c r="CV18" s="99"/>
      <c r="CW18" s="99"/>
      <c r="CX18" s="99"/>
      <c r="CY18" s="99"/>
      <c r="CZ18" s="478"/>
      <c r="DA18" s="478"/>
      <c r="DB18" s="478"/>
    </row>
    <row r="19" customFormat="false" ht="24.75" hidden="false" customHeight="true" outlineLevel="0" collapsed="false">
      <c r="A19" s="324"/>
      <c r="B19" s="487" t="n">
        <v>17</v>
      </c>
      <c r="C19" s="503" t="n">
        <v>2375</v>
      </c>
      <c r="D19" s="489" t="n">
        <v>30030972</v>
      </c>
      <c r="E19" s="490" t="s">
        <v>53</v>
      </c>
      <c r="F19" s="490" t="s">
        <v>44</v>
      </c>
      <c r="G19" s="490" t="s">
        <v>54</v>
      </c>
      <c r="H19" s="490" t="s">
        <v>597</v>
      </c>
      <c r="I19" s="491" t="n">
        <v>45400.81875</v>
      </c>
      <c r="J19" s="490" t="s">
        <v>77</v>
      </c>
      <c r="K19" s="492" t="s">
        <v>71</v>
      </c>
      <c r="L19" s="499" t="n">
        <v>45400</v>
      </c>
      <c r="M19" s="494" t="n">
        <v>0.798611111111111</v>
      </c>
      <c r="N19" s="495" t="s">
        <v>576</v>
      </c>
      <c r="O19" s="121" t="n">
        <v>45400</v>
      </c>
      <c r="P19" s="496" t="n">
        <v>0.81875</v>
      </c>
      <c r="Q19" s="121" t="n">
        <v>45412</v>
      </c>
      <c r="R19" s="496" t="n">
        <v>0.790972222222222</v>
      </c>
      <c r="S19" s="495" t="s">
        <v>77</v>
      </c>
      <c r="T19" s="121" t="n">
        <v>45413</v>
      </c>
      <c r="U19" s="496" t="n">
        <v>0.411111111111111</v>
      </c>
      <c r="V19" s="514" t="s">
        <v>77</v>
      </c>
      <c r="W19" s="497" t="n">
        <f aca="false">(U19+T19)-(P19+O19)</f>
        <v>12.5923611111111</v>
      </c>
      <c r="X19" s="499" t="n">
        <v>45414</v>
      </c>
      <c r="Y19" s="494" t="n">
        <v>0.84375</v>
      </c>
      <c r="Z19" s="495" t="s">
        <v>77</v>
      </c>
      <c r="AA19" s="55" t="n">
        <f aca="false">(Y19+X19)-(U19+T19)</f>
        <v>1.43263888888889</v>
      </c>
      <c r="AB19" s="75" t="n">
        <v>45417</v>
      </c>
      <c r="AC19" s="498" t="n">
        <v>0.452777777777778</v>
      </c>
      <c r="AD19" s="514" t="s">
        <v>77</v>
      </c>
      <c r="AE19" s="55" t="n">
        <f aca="false">(AC19+AB19)-(Y19+X19)</f>
        <v>2.60902777777778</v>
      </c>
      <c r="AF19" s="499" t="n">
        <v>45417</v>
      </c>
      <c r="AG19" s="494" t="n">
        <v>0.453472222222222</v>
      </c>
      <c r="AH19" s="495" t="s">
        <v>77</v>
      </c>
      <c r="AI19" s="54"/>
      <c r="AJ19" s="55" t="n">
        <f aca="false">(AG19+AF19)-(U19+T19)</f>
        <v>4.04236111111111</v>
      </c>
      <c r="AK19" s="499"/>
      <c r="AL19" s="520"/>
      <c r="AM19" s="520"/>
      <c r="AN19" s="55" t="n">
        <f aca="false">(AL19+AK19)-(U19+T19)</f>
        <v>-45413.4111111111</v>
      </c>
      <c r="AO19" s="56"/>
      <c r="AP19" s="501"/>
      <c r="AQ19" s="57" t="n">
        <f aca="false">(AP19+AO19)-(U19+T19)</f>
        <v>-45413.4111111111</v>
      </c>
      <c r="AR19" s="499"/>
      <c r="AS19" s="494"/>
      <c r="AT19" s="520"/>
      <c r="AU19" s="59" t="n">
        <f aca="false">(AS19+AR19)-(U19+T19)</f>
        <v>-45413.4111111111</v>
      </c>
      <c r="AV19" s="517" t="n">
        <v>90247</v>
      </c>
      <c r="AW19" s="533" t="s">
        <v>628</v>
      </c>
      <c r="AX19" s="61" t="s">
        <v>58</v>
      </c>
      <c r="AY19" s="61" t="s">
        <v>72</v>
      </c>
      <c r="AZ19" s="61" t="s">
        <v>200</v>
      </c>
      <c r="BA19" s="61" t="s">
        <v>598</v>
      </c>
      <c r="BB19" s="122" t="s">
        <v>629</v>
      </c>
      <c r="BC19" s="101" t="s">
        <v>630</v>
      </c>
      <c r="BD19" s="66"/>
      <c r="BE19" s="326" t="s">
        <v>64</v>
      </c>
      <c r="BF19" s="68"/>
      <c r="BR19" s="99"/>
      <c r="BS19" s="99"/>
      <c r="BT19" s="99"/>
      <c r="CC19" s="99"/>
      <c r="CD19" s="99"/>
      <c r="CE19" s="99"/>
      <c r="CN19" s="99"/>
      <c r="CO19" s="99"/>
      <c r="CP19" s="99"/>
      <c r="CQ19" s="99"/>
      <c r="CR19" s="99"/>
      <c r="CS19" s="99"/>
      <c r="CT19" s="99"/>
      <c r="CU19" s="99"/>
      <c r="CV19" s="99"/>
      <c r="CW19" s="99"/>
      <c r="CX19" s="99"/>
      <c r="CY19" s="99"/>
      <c r="CZ19" s="478"/>
      <c r="DA19" s="478"/>
      <c r="DB19" s="478"/>
    </row>
    <row r="20" customFormat="false" ht="24.75" hidden="false" customHeight="true" outlineLevel="0" collapsed="false">
      <c r="A20" s="324"/>
      <c r="B20" s="519" t="n">
        <v>18</v>
      </c>
      <c r="C20" s="488" t="n">
        <v>2378</v>
      </c>
      <c r="D20" s="511" t="n">
        <v>971145</v>
      </c>
      <c r="E20" s="512" t="s">
        <v>49</v>
      </c>
      <c r="F20" s="512" t="s">
        <v>44</v>
      </c>
      <c r="G20" s="512" t="s">
        <v>54</v>
      </c>
      <c r="H20" s="512" t="s">
        <v>477</v>
      </c>
      <c r="I20" s="513" t="n">
        <v>45402.4256944444</v>
      </c>
      <c r="J20" s="512" t="s">
        <v>51</v>
      </c>
      <c r="K20" s="492" t="s">
        <v>71</v>
      </c>
      <c r="L20" s="499" t="n">
        <v>45402</v>
      </c>
      <c r="M20" s="494" t="n">
        <v>0.425694444444444</v>
      </c>
      <c r="N20" s="495" t="s">
        <v>51</v>
      </c>
      <c r="O20" s="121" t="n">
        <v>45402</v>
      </c>
      <c r="P20" s="496" t="n">
        <v>0.425694444444444</v>
      </c>
      <c r="Q20" s="121"/>
      <c r="R20" s="496"/>
      <c r="S20" s="54"/>
      <c r="T20" s="121" t="n">
        <v>45402</v>
      </c>
      <c r="U20" s="496" t="n">
        <v>0.450694444444444</v>
      </c>
      <c r="V20" s="495" t="s">
        <v>51</v>
      </c>
      <c r="W20" s="497" t="n">
        <f aca="false">(U20+T20)-(P20+O20)</f>
        <v>0.025</v>
      </c>
      <c r="X20" s="75"/>
      <c r="Y20" s="75"/>
      <c r="Z20" s="75"/>
      <c r="AA20" s="55" t="n">
        <f aca="false">(Y20+X20)-(U20+T20)</f>
        <v>-45402.4506944444</v>
      </c>
      <c r="AB20" s="75"/>
      <c r="AC20" s="498"/>
      <c r="AD20" s="54"/>
      <c r="AE20" s="55" t="n">
        <f aca="false">(AC20+AB20)-(Y20+X20)</f>
        <v>0</v>
      </c>
      <c r="AF20" s="54"/>
      <c r="AG20" s="54"/>
      <c r="AH20" s="54"/>
      <c r="AI20" s="54"/>
      <c r="AJ20" s="55" t="n">
        <f aca="false">(AG20+AF20)-(U20+T20)</f>
        <v>-45402.4506944444</v>
      </c>
      <c r="AK20" s="499"/>
      <c r="AL20" s="520"/>
      <c r="AM20" s="520"/>
      <c r="AN20" s="55" t="n">
        <f aca="false">(AL20+AK20)-(U20+T20)</f>
        <v>-45402.4506944444</v>
      </c>
      <c r="AO20" s="56" t="n">
        <v>45416</v>
      </c>
      <c r="AP20" s="501" t="n">
        <v>0.385416666666667</v>
      </c>
      <c r="AQ20" s="57" t="n">
        <f aca="false">(AP20+AO20)-(U20+T20)</f>
        <v>13.9347222222222</v>
      </c>
      <c r="AR20" s="499" t="n">
        <v>45416</v>
      </c>
      <c r="AS20" s="494" t="n">
        <v>0.385416666666667</v>
      </c>
      <c r="AT20" s="527" t="s">
        <v>51</v>
      </c>
      <c r="AU20" s="59" t="n">
        <f aca="false">(AS20+AR20)-(U20+T20)</f>
        <v>13.9347222222222</v>
      </c>
      <c r="AV20" s="517" t="n">
        <v>8825</v>
      </c>
      <c r="AW20" s="517" t="s">
        <v>631</v>
      </c>
      <c r="AX20" s="61" t="s">
        <v>58</v>
      </c>
      <c r="AY20" s="61" t="s">
        <v>72</v>
      </c>
      <c r="AZ20" s="61" t="s">
        <v>73</v>
      </c>
      <c r="BA20" s="61" t="s">
        <v>74</v>
      </c>
      <c r="BB20" s="122" t="s">
        <v>632</v>
      </c>
      <c r="BC20" s="101" t="s">
        <v>633</v>
      </c>
      <c r="BD20" s="66"/>
      <c r="BE20" s="326" t="s">
        <v>64</v>
      </c>
      <c r="BF20" s="68"/>
      <c r="BR20" s="99"/>
      <c r="BS20" s="99"/>
      <c r="BT20" s="99"/>
      <c r="CC20" s="99"/>
      <c r="CD20" s="99"/>
      <c r="CE20" s="99"/>
      <c r="CN20" s="99"/>
      <c r="CO20" s="99"/>
      <c r="CP20" s="99"/>
      <c r="CQ20" s="99"/>
      <c r="CR20" s="99"/>
      <c r="CS20" s="99"/>
      <c r="CT20" s="99"/>
      <c r="CU20" s="99"/>
      <c r="CV20" s="99"/>
      <c r="CW20" s="99"/>
      <c r="CX20" s="99"/>
      <c r="CY20" s="99"/>
      <c r="CZ20" s="478"/>
      <c r="DA20" s="478"/>
      <c r="DB20" s="478"/>
    </row>
    <row r="21" customFormat="false" ht="24.75" hidden="false" customHeight="true" outlineLevel="0" collapsed="false">
      <c r="A21" s="324"/>
      <c r="B21" s="487" t="n">
        <v>19</v>
      </c>
      <c r="C21" s="488" t="n">
        <v>2382</v>
      </c>
      <c r="D21" s="511" t="n">
        <v>30205435</v>
      </c>
      <c r="E21" s="512" t="s">
        <v>49</v>
      </c>
      <c r="F21" s="512" t="s">
        <v>44</v>
      </c>
      <c r="G21" s="512" t="s">
        <v>54</v>
      </c>
      <c r="H21" s="512" t="s">
        <v>87</v>
      </c>
      <c r="I21" s="513" t="n">
        <v>45403.8055555556</v>
      </c>
      <c r="J21" s="512" t="s">
        <v>77</v>
      </c>
      <c r="K21" s="492" t="s">
        <v>67</v>
      </c>
      <c r="L21" s="499" t="n">
        <v>45403</v>
      </c>
      <c r="M21" s="494" t="n">
        <v>0.805555555555556</v>
      </c>
      <c r="N21" s="495" t="s">
        <v>77</v>
      </c>
      <c r="O21" s="121" t="n">
        <v>45403</v>
      </c>
      <c r="P21" s="496" t="n">
        <v>0.805555555555556</v>
      </c>
      <c r="Q21" s="121"/>
      <c r="R21" s="496"/>
      <c r="S21" s="520"/>
      <c r="T21" s="121" t="n">
        <v>45403</v>
      </c>
      <c r="U21" s="496" t="n">
        <v>0.813888888888889</v>
      </c>
      <c r="V21" s="495" t="s">
        <v>77</v>
      </c>
      <c r="W21" s="497" t="n">
        <f aca="false">(U21+T21)-(P21+O21)</f>
        <v>0.00833333333333333</v>
      </c>
      <c r="X21" s="499" t="n">
        <v>45404</v>
      </c>
      <c r="Y21" s="494" t="n">
        <v>0.615277777777778</v>
      </c>
      <c r="Z21" s="495" t="s">
        <v>77</v>
      </c>
      <c r="AA21" s="55" t="n">
        <f aca="false">(Y21+X21)-(U21+T21)</f>
        <v>0.801388888888889</v>
      </c>
      <c r="AB21" s="75"/>
      <c r="AC21" s="498"/>
      <c r="AD21" s="54"/>
      <c r="AE21" s="55" t="n">
        <f aca="false">(AC21+AB21)-(Y21+X21)</f>
        <v>-45404.6152777778</v>
      </c>
      <c r="AF21" s="54"/>
      <c r="AG21" s="54"/>
      <c r="AH21" s="54"/>
      <c r="AI21" s="54"/>
      <c r="AJ21" s="55" t="n">
        <f aca="false">(AG21+AF21)-(U21+T21)</f>
        <v>-45403.8138888889</v>
      </c>
      <c r="AK21" s="499"/>
      <c r="AL21" s="494"/>
      <c r="AM21" s="527"/>
      <c r="AN21" s="55" t="n">
        <f aca="false">(AL21+AK21)-(U21+T21)</f>
        <v>-45403.8138888889</v>
      </c>
      <c r="AO21" s="56" t="n">
        <v>45406</v>
      </c>
      <c r="AP21" s="501" t="n">
        <v>0.641666666666667</v>
      </c>
      <c r="AQ21" s="57" t="n">
        <f aca="false">(AP21+AO21)-(U21+T21)</f>
        <v>2.82777777777778</v>
      </c>
      <c r="AR21" s="499" t="n">
        <v>45406</v>
      </c>
      <c r="AS21" s="494" t="n">
        <v>0.641666666666667</v>
      </c>
      <c r="AT21" s="495" t="s">
        <v>77</v>
      </c>
      <c r="AU21" s="59" t="n">
        <f aca="false">(AS21+AR21)-(U21+T21)</f>
        <v>2.82777777777778</v>
      </c>
      <c r="AV21" s="61"/>
      <c r="AW21" s="61"/>
      <c r="AX21" s="61" t="s">
        <v>58</v>
      </c>
      <c r="AY21" s="61" t="s">
        <v>72</v>
      </c>
      <c r="AZ21" s="61" t="s">
        <v>200</v>
      </c>
      <c r="BA21" s="61" t="s">
        <v>172</v>
      </c>
      <c r="BB21" s="122" t="s">
        <v>634</v>
      </c>
      <c r="BC21" s="101" t="s">
        <v>635</v>
      </c>
      <c r="BD21" s="66"/>
      <c r="BE21" s="326" t="s">
        <v>64</v>
      </c>
      <c r="BF21" s="68"/>
      <c r="BR21" s="99"/>
      <c r="BS21" s="99"/>
      <c r="BT21" s="99"/>
      <c r="CC21" s="99"/>
      <c r="CD21" s="99"/>
      <c r="CE21" s="99"/>
      <c r="CN21" s="99"/>
      <c r="CO21" s="99"/>
      <c r="CP21" s="99"/>
      <c r="CQ21" s="99"/>
      <c r="CR21" s="99"/>
      <c r="CS21" s="99"/>
      <c r="CT21" s="99"/>
      <c r="CU21" s="99"/>
      <c r="CV21" s="99"/>
      <c r="CW21" s="99"/>
      <c r="CX21" s="99"/>
      <c r="CY21" s="99"/>
      <c r="CZ21" s="478"/>
      <c r="DA21" s="478"/>
      <c r="DB21" s="478"/>
    </row>
    <row r="22" customFormat="false" ht="24.75" hidden="false" customHeight="true" outlineLevel="0" collapsed="false">
      <c r="A22" s="324" t="n">
        <v>4</v>
      </c>
      <c r="B22" s="519" t="n">
        <v>20</v>
      </c>
      <c r="C22" s="488" t="n">
        <v>2385</v>
      </c>
      <c r="D22" s="511" t="n">
        <v>30102339</v>
      </c>
      <c r="E22" s="512" t="s">
        <v>43</v>
      </c>
      <c r="F22" s="512" t="s">
        <v>44</v>
      </c>
      <c r="G22" s="512" t="s">
        <v>45</v>
      </c>
      <c r="H22" s="512" t="s">
        <v>46</v>
      </c>
      <c r="I22" s="513" t="n">
        <v>45404.6152777778</v>
      </c>
      <c r="J22" s="512" t="s">
        <v>77</v>
      </c>
      <c r="K22" s="492" t="s">
        <v>48</v>
      </c>
      <c r="L22" s="499" t="n">
        <v>45404</v>
      </c>
      <c r="M22" s="494" t="n">
        <v>0.615277777777778</v>
      </c>
      <c r="N22" s="534" t="s">
        <v>77</v>
      </c>
      <c r="O22" s="121" t="n">
        <v>45404</v>
      </c>
      <c r="P22" s="496" t="n">
        <v>0.615277777777778</v>
      </c>
      <c r="Q22" s="121"/>
      <c r="R22" s="496"/>
      <c r="S22" s="520"/>
      <c r="T22" s="121" t="n">
        <v>45404</v>
      </c>
      <c r="U22" s="496" t="n">
        <v>0.668055555555556</v>
      </c>
      <c r="V22" s="495" t="s">
        <v>77</v>
      </c>
      <c r="W22" s="497" t="n">
        <f aca="false">(U22+T22)-(P22+O22)</f>
        <v>0.0527777777777778</v>
      </c>
      <c r="X22" s="75"/>
      <c r="Y22" s="75"/>
      <c r="Z22" s="75"/>
      <c r="AA22" s="55" t="n">
        <f aca="false">(Y22+X22)-(U22+T22)</f>
        <v>-45404.6680555556</v>
      </c>
      <c r="AB22" s="75"/>
      <c r="AC22" s="498"/>
      <c r="AD22" s="54"/>
      <c r="AE22" s="55" t="n">
        <f aca="false">(AC22+AB22)-(Y22+X22)</f>
        <v>0</v>
      </c>
      <c r="AF22" s="54"/>
      <c r="AG22" s="54"/>
      <c r="AH22" s="54"/>
      <c r="AI22" s="54"/>
      <c r="AJ22" s="55" t="n">
        <f aca="false">(AG22+AF22)-(U22+T22)</f>
        <v>-45404.6680555556</v>
      </c>
      <c r="AK22" s="499"/>
      <c r="AL22" s="520"/>
      <c r="AM22" s="520"/>
      <c r="AN22" s="55" t="n">
        <f aca="false">(AL22+AK22)-(U22+T22)</f>
        <v>-45404.6680555556</v>
      </c>
      <c r="AO22" s="56" t="n">
        <v>45405</v>
      </c>
      <c r="AP22" s="501" t="n">
        <v>0.802777777777778</v>
      </c>
      <c r="AQ22" s="57" t="n">
        <f aca="false">(AP22+AO22)-(U22+T22)</f>
        <v>1.13472222222222</v>
      </c>
      <c r="AR22" s="499" t="n">
        <v>45405</v>
      </c>
      <c r="AS22" s="494" t="n">
        <v>0.802777777777778</v>
      </c>
      <c r="AT22" s="527" t="s">
        <v>77</v>
      </c>
      <c r="AU22" s="59" t="n">
        <f aca="false">(AS22+AR22)-(U22+T22)</f>
        <v>1.13472222222222</v>
      </c>
      <c r="AV22" s="61"/>
      <c r="AW22" s="61"/>
      <c r="AX22" s="61" t="s">
        <v>90</v>
      </c>
      <c r="AY22" s="61" t="s">
        <v>91</v>
      </c>
      <c r="AZ22" s="61" t="s">
        <v>92</v>
      </c>
      <c r="BA22" s="61" t="s">
        <v>636</v>
      </c>
      <c r="BB22" s="122" t="s">
        <v>637</v>
      </c>
      <c r="BC22" s="101" t="s">
        <v>638</v>
      </c>
      <c r="BD22" s="66"/>
      <c r="BE22" s="326" t="s">
        <v>64</v>
      </c>
      <c r="BF22" s="68"/>
      <c r="BJ22" s="535" t="s">
        <v>135</v>
      </c>
      <c r="BK22" s="536" t="s">
        <v>136</v>
      </c>
      <c r="BL22" s="537" t="s">
        <v>137</v>
      </c>
      <c r="BM22" s="538" t="s">
        <v>52</v>
      </c>
      <c r="BN22" s="539" t="s">
        <v>48</v>
      </c>
      <c r="BO22" s="540" t="s">
        <v>67</v>
      </c>
      <c r="BP22" s="541" t="s">
        <v>138</v>
      </c>
      <c r="BQ22" s="542" t="s">
        <v>139</v>
      </c>
      <c r="BR22" s="99"/>
      <c r="BS22" s="99"/>
      <c r="BT22" s="99"/>
      <c r="BU22" s="535" t="s">
        <v>135</v>
      </c>
      <c r="BV22" s="536" t="s">
        <v>136</v>
      </c>
      <c r="BW22" s="537" t="s">
        <v>137</v>
      </c>
      <c r="BX22" s="538" t="s">
        <v>52</v>
      </c>
      <c r="BY22" s="539" t="s">
        <v>48</v>
      </c>
      <c r="BZ22" s="540" t="s">
        <v>67</v>
      </c>
      <c r="CA22" s="541" t="s">
        <v>138</v>
      </c>
      <c r="CB22" s="542" t="s">
        <v>139</v>
      </c>
      <c r="CC22" s="99"/>
      <c r="CD22" s="99"/>
      <c r="CE22" s="99"/>
      <c r="CF22" s="535" t="s">
        <v>135</v>
      </c>
      <c r="CG22" s="536" t="s">
        <v>136</v>
      </c>
      <c r="CH22" s="537" t="s">
        <v>137</v>
      </c>
      <c r="CI22" s="538" t="s">
        <v>52</v>
      </c>
      <c r="CJ22" s="539" t="s">
        <v>48</v>
      </c>
      <c r="CK22" s="540" t="s">
        <v>67</v>
      </c>
      <c r="CL22" s="541" t="s">
        <v>138</v>
      </c>
      <c r="CM22" s="542" t="s">
        <v>139</v>
      </c>
      <c r="CN22" s="99"/>
      <c r="CO22" s="99"/>
      <c r="CP22" s="99"/>
      <c r="CQ22" s="535" t="s">
        <v>135</v>
      </c>
      <c r="CR22" s="536" t="s">
        <v>136</v>
      </c>
      <c r="CS22" s="537" t="s">
        <v>137</v>
      </c>
      <c r="CT22" s="538" t="s">
        <v>52</v>
      </c>
      <c r="CU22" s="539" t="s">
        <v>48</v>
      </c>
      <c r="CV22" s="540" t="s">
        <v>67</v>
      </c>
      <c r="CW22" s="541" t="s">
        <v>138</v>
      </c>
      <c r="CX22" s="542" t="s">
        <v>139</v>
      </c>
      <c r="CY22" s="99"/>
      <c r="CZ22" s="478"/>
      <c r="DA22" s="478"/>
      <c r="DB22" s="478"/>
    </row>
    <row r="23" customFormat="false" ht="24.75" hidden="false" customHeight="true" outlineLevel="0" collapsed="false">
      <c r="A23" s="324"/>
      <c r="B23" s="487" t="n">
        <v>21</v>
      </c>
      <c r="C23" s="488" t="n">
        <v>2386</v>
      </c>
      <c r="D23" s="511" t="n">
        <v>30302479</v>
      </c>
      <c r="E23" s="512" t="s">
        <v>53</v>
      </c>
      <c r="F23" s="512" t="s">
        <v>44</v>
      </c>
      <c r="G23" s="512" t="s">
        <v>45</v>
      </c>
      <c r="H23" s="512" t="s">
        <v>79</v>
      </c>
      <c r="I23" s="513" t="n">
        <v>45404.8166666667</v>
      </c>
      <c r="J23" s="512" t="s">
        <v>77</v>
      </c>
      <c r="K23" s="492" t="s">
        <v>71</v>
      </c>
      <c r="L23" s="499" t="n">
        <v>45404</v>
      </c>
      <c r="M23" s="494" t="n">
        <v>0.809027777777778</v>
      </c>
      <c r="N23" s="495" t="s">
        <v>77</v>
      </c>
      <c r="O23" s="121" t="n">
        <v>45404</v>
      </c>
      <c r="P23" s="496" t="n">
        <v>0.816666666666667</v>
      </c>
      <c r="Q23" s="121" t="n">
        <v>45410</v>
      </c>
      <c r="R23" s="496" t="n">
        <v>0.840972222222222</v>
      </c>
      <c r="S23" s="495" t="s">
        <v>77</v>
      </c>
      <c r="T23" s="121" t="n">
        <v>45410</v>
      </c>
      <c r="U23" s="496" t="n">
        <v>0.859722222222222</v>
      </c>
      <c r="V23" s="495" t="s">
        <v>77</v>
      </c>
      <c r="W23" s="497" t="n">
        <f aca="false">(U23+T23)-(P23+O23)</f>
        <v>6.04305555555556</v>
      </c>
      <c r="X23" s="499" t="n">
        <v>45411</v>
      </c>
      <c r="Y23" s="494" t="n">
        <v>0.725694444444445</v>
      </c>
      <c r="Z23" s="495" t="s">
        <v>77</v>
      </c>
      <c r="AA23" s="55" t="n">
        <f aca="false">(Y23+X23)-(U23+T23)</f>
        <v>0.865972222222222</v>
      </c>
      <c r="AB23" s="75" t="n">
        <v>45412</v>
      </c>
      <c r="AC23" s="498" t="n">
        <v>0.792361111111111</v>
      </c>
      <c r="AD23" s="514" t="s">
        <v>77</v>
      </c>
      <c r="AE23" s="55" t="n">
        <f aca="false">(AC23+AB23)-(Y23+X23)</f>
        <v>1.06666666666667</v>
      </c>
      <c r="AF23" s="499" t="n">
        <v>45414</v>
      </c>
      <c r="AG23" s="494" t="n">
        <v>0.734722222222222</v>
      </c>
      <c r="AH23" s="495" t="s">
        <v>77</v>
      </c>
      <c r="AI23" s="54"/>
      <c r="AJ23" s="55" t="n">
        <f aca="false">(AG23+AF23)-(U23+T23)</f>
        <v>3.875</v>
      </c>
      <c r="AK23" s="499"/>
      <c r="AL23" s="494"/>
      <c r="AM23" s="527"/>
      <c r="AN23" s="55" t="n">
        <f aca="false">(AL23+AK23)-(U23+T23)</f>
        <v>-45410.8597222222</v>
      </c>
      <c r="AO23" s="56" t="n">
        <v>45421</v>
      </c>
      <c r="AP23" s="501" t="n">
        <v>0.743055555555556</v>
      </c>
      <c r="AQ23" s="57" t="n">
        <f aca="false">(AP23+AO23)-(U23+T23)</f>
        <v>10.8833333333333</v>
      </c>
      <c r="AR23" s="499" t="n">
        <v>45421</v>
      </c>
      <c r="AS23" s="494" t="n">
        <v>0.743055555555556</v>
      </c>
      <c r="AT23" s="495" t="s">
        <v>77</v>
      </c>
      <c r="AU23" s="59" t="n">
        <f aca="false">(AS23+AR23)-(U23+T23)</f>
        <v>10.8833333333333</v>
      </c>
      <c r="AV23" s="61"/>
      <c r="AW23" s="61" t="s">
        <v>639</v>
      </c>
      <c r="AX23" s="61" t="s">
        <v>578</v>
      </c>
      <c r="AY23" s="61" t="s">
        <v>99</v>
      </c>
      <c r="AZ23" s="43" t="s">
        <v>640</v>
      </c>
      <c r="BA23" s="43" t="s">
        <v>177</v>
      </c>
      <c r="BB23" s="122" t="s">
        <v>641</v>
      </c>
      <c r="BC23" s="101" t="s">
        <v>642</v>
      </c>
      <c r="BD23" s="66"/>
      <c r="BE23" s="326" t="s">
        <v>64</v>
      </c>
      <c r="BF23" s="68"/>
      <c r="BJ23" s="543" t="s">
        <v>51</v>
      </c>
      <c r="BK23" s="544" t="n">
        <v>1</v>
      </c>
      <c r="BL23" s="545" t="n">
        <f aca="false">BK23/BK26</f>
        <v>0.333333333333333</v>
      </c>
      <c r="BM23" s="546" t="n">
        <v>1</v>
      </c>
      <c r="BN23" s="546" t="n">
        <v>0</v>
      </c>
      <c r="BO23" s="546" t="n">
        <v>0</v>
      </c>
      <c r="BP23" s="546" t="n">
        <v>0</v>
      </c>
      <c r="BQ23" s="547" t="n">
        <f aca="false">BK23</f>
        <v>1</v>
      </c>
      <c r="BR23" s="99"/>
      <c r="BS23" s="99"/>
      <c r="BT23" s="99"/>
      <c r="BU23" s="543" t="s">
        <v>51</v>
      </c>
      <c r="BV23" s="544" t="n">
        <v>10</v>
      </c>
      <c r="BW23" s="545" t="n">
        <f aca="false">BV23/BV26</f>
        <v>0.714285714285714</v>
      </c>
      <c r="BX23" s="546" t="n">
        <v>5</v>
      </c>
      <c r="BY23" s="546" t="n">
        <v>2</v>
      </c>
      <c r="BZ23" s="546" t="n">
        <v>1</v>
      </c>
      <c r="CA23" s="546" t="n">
        <v>2</v>
      </c>
      <c r="CB23" s="547" t="n">
        <f aca="false">BV23</f>
        <v>10</v>
      </c>
      <c r="CC23" s="99"/>
      <c r="CD23" s="99"/>
      <c r="CE23" s="99"/>
      <c r="CF23" s="548" t="s">
        <v>51</v>
      </c>
      <c r="CG23" s="544" t="n">
        <v>1</v>
      </c>
      <c r="CH23" s="545" t="n">
        <f aca="false">CG23/CG26</f>
        <v>0.1</v>
      </c>
      <c r="CI23" s="546" t="n">
        <v>0</v>
      </c>
      <c r="CJ23" s="546" t="n">
        <v>1</v>
      </c>
      <c r="CK23" s="546" t="n">
        <v>0</v>
      </c>
      <c r="CL23" s="546" t="n">
        <v>0</v>
      </c>
      <c r="CM23" s="547" t="n">
        <f aca="false">CG23</f>
        <v>1</v>
      </c>
      <c r="CN23" s="99"/>
      <c r="CO23" s="99"/>
      <c r="CP23" s="99"/>
      <c r="CQ23" s="543" t="s">
        <v>51</v>
      </c>
      <c r="CR23" s="544" t="n">
        <v>1</v>
      </c>
      <c r="CS23" s="545" t="n">
        <f aca="false">CR23/CR26</f>
        <v>0.0909090909090909</v>
      </c>
      <c r="CT23" s="546" t="n">
        <v>0</v>
      </c>
      <c r="CU23" s="546" t="n">
        <v>0</v>
      </c>
      <c r="CV23" s="546" t="n">
        <v>0</v>
      </c>
      <c r="CW23" s="546" t="n">
        <v>1</v>
      </c>
      <c r="CX23" s="547" t="n">
        <f aca="false">CR23</f>
        <v>1</v>
      </c>
      <c r="CY23" s="99"/>
      <c r="CZ23" s="478"/>
      <c r="DA23" s="478"/>
      <c r="DB23" s="478"/>
    </row>
    <row r="24" customFormat="false" ht="24.75" hidden="false" customHeight="true" outlineLevel="0" collapsed="false">
      <c r="A24" s="324"/>
      <c r="B24" s="487" t="n">
        <v>22</v>
      </c>
      <c r="C24" s="488" t="n">
        <v>2389</v>
      </c>
      <c r="D24" s="511" t="n">
        <v>1126751237</v>
      </c>
      <c r="E24" s="512" t="s">
        <v>49</v>
      </c>
      <c r="F24" s="512" t="s">
        <v>44</v>
      </c>
      <c r="G24" s="512" t="s">
        <v>54</v>
      </c>
      <c r="H24" s="512" t="s">
        <v>97</v>
      </c>
      <c r="I24" s="513" t="n">
        <v>45404.8875</v>
      </c>
      <c r="J24" s="512" t="s">
        <v>77</v>
      </c>
      <c r="K24" s="492" t="s">
        <v>71</v>
      </c>
      <c r="L24" s="499" t="n">
        <v>45404</v>
      </c>
      <c r="M24" s="494" t="n">
        <v>0.8875</v>
      </c>
      <c r="N24" s="495" t="s">
        <v>77</v>
      </c>
      <c r="O24" s="121" t="n">
        <v>45404</v>
      </c>
      <c r="P24" s="496" t="n">
        <v>0.8875</v>
      </c>
      <c r="Q24" s="121"/>
      <c r="R24" s="496"/>
      <c r="S24" s="54"/>
      <c r="T24" s="121" t="n">
        <v>45405</v>
      </c>
      <c r="U24" s="496" t="n">
        <v>0.619444444444445</v>
      </c>
      <c r="V24" s="514" t="s">
        <v>77</v>
      </c>
      <c r="W24" s="497" t="n">
        <f aca="false">(U24+T24)-(P24+O24)</f>
        <v>0.731944444444444</v>
      </c>
      <c r="X24" s="499" t="n">
        <v>45405</v>
      </c>
      <c r="Y24" s="494" t="n">
        <v>0.802777777777778</v>
      </c>
      <c r="Z24" s="495" t="s">
        <v>77</v>
      </c>
      <c r="AA24" s="55" t="n">
        <f aca="false">(Y24+X24)-(U24+T24)</f>
        <v>0.183333333333333</v>
      </c>
      <c r="AB24" s="75" t="n">
        <v>45406</v>
      </c>
      <c r="AC24" s="498" t="n">
        <v>0.640972222222222</v>
      </c>
      <c r="AD24" s="514" t="s">
        <v>77</v>
      </c>
      <c r="AE24" s="55" t="n">
        <f aca="false">(AC24+AB24)-(Y24+X24)</f>
        <v>0.838194444444445</v>
      </c>
      <c r="AF24" s="54"/>
      <c r="AG24" s="54"/>
      <c r="AH24" s="54"/>
      <c r="AI24" s="54"/>
      <c r="AJ24" s="55" t="n">
        <f aca="false">(AG24+AF24)-(U24+T24)</f>
        <v>-45405.6194444444</v>
      </c>
      <c r="AK24" s="499"/>
      <c r="AL24" s="494"/>
      <c r="AM24" s="527"/>
      <c r="AN24" s="55" t="n">
        <f aca="false">(AL24+AK24)-(U24+T24)</f>
        <v>-45405.6194444444</v>
      </c>
      <c r="AO24" s="56" t="n">
        <v>45410</v>
      </c>
      <c r="AP24" s="501" t="n">
        <v>0.609027777777778</v>
      </c>
      <c r="AQ24" s="57" t="n">
        <f aca="false">(AP24+AO24)-(U24+T24)</f>
        <v>4.98958333333333</v>
      </c>
      <c r="AR24" s="499" t="n">
        <v>45410</v>
      </c>
      <c r="AS24" s="494" t="n">
        <v>0.609027777777778</v>
      </c>
      <c r="AT24" s="495" t="s">
        <v>77</v>
      </c>
      <c r="AU24" s="59" t="n">
        <f aca="false">(AS24+AR24)-(U24+T24)</f>
        <v>4.98958333333333</v>
      </c>
      <c r="AV24" s="61"/>
      <c r="AW24" s="61"/>
      <c r="AX24" s="61" t="s">
        <v>58</v>
      </c>
      <c r="AY24" s="61" t="s">
        <v>572</v>
      </c>
      <c r="AZ24" s="61" t="s">
        <v>60</v>
      </c>
      <c r="BA24" s="61" t="s">
        <v>501</v>
      </c>
      <c r="BB24" s="122" t="s">
        <v>643</v>
      </c>
      <c r="BC24" s="101" t="s">
        <v>644</v>
      </c>
      <c r="BD24" s="66"/>
      <c r="BE24" s="331" t="s">
        <v>156</v>
      </c>
      <c r="BF24" s="68"/>
      <c r="BJ24" s="543" t="s">
        <v>77</v>
      </c>
      <c r="BK24" s="544" t="n">
        <v>2</v>
      </c>
      <c r="BL24" s="545" t="n">
        <f aca="false">BK24/BK26</f>
        <v>0.666666666666667</v>
      </c>
      <c r="BM24" s="546" t="n">
        <v>1</v>
      </c>
      <c r="BN24" s="546" t="n">
        <v>1</v>
      </c>
      <c r="BO24" s="546" t="n">
        <v>0</v>
      </c>
      <c r="BP24" s="546" t="n">
        <v>0</v>
      </c>
      <c r="BQ24" s="547" t="n">
        <f aca="false">BK24</f>
        <v>2</v>
      </c>
      <c r="BR24" s="99"/>
      <c r="BS24" s="99"/>
      <c r="BT24" s="99"/>
      <c r="BU24" s="543" t="s">
        <v>77</v>
      </c>
      <c r="BV24" s="544" t="n">
        <v>3</v>
      </c>
      <c r="BW24" s="545" t="n">
        <f aca="false">BV24/BV26</f>
        <v>0.214285714285714</v>
      </c>
      <c r="BX24" s="546" t="n">
        <v>1</v>
      </c>
      <c r="BY24" s="546" t="n">
        <v>0</v>
      </c>
      <c r="BZ24" s="546" t="n">
        <v>1</v>
      </c>
      <c r="CA24" s="546" t="n">
        <v>1</v>
      </c>
      <c r="CB24" s="547" t="n">
        <f aca="false">BV24</f>
        <v>3</v>
      </c>
      <c r="CC24" s="99"/>
      <c r="CD24" s="99"/>
      <c r="CE24" s="99"/>
      <c r="CF24" s="548" t="s">
        <v>77</v>
      </c>
      <c r="CG24" s="544" t="n">
        <v>8</v>
      </c>
      <c r="CH24" s="545" t="n">
        <f aca="false">CG24/CG26</f>
        <v>0.8</v>
      </c>
      <c r="CI24" s="546" t="n">
        <v>0</v>
      </c>
      <c r="CJ24" s="546" t="n">
        <v>0</v>
      </c>
      <c r="CK24" s="546" t="n">
        <v>0</v>
      </c>
      <c r="CL24" s="546" t="n">
        <v>8</v>
      </c>
      <c r="CM24" s="547" t="n">
        <f aca="false">CG24</f>
        <v>8</v>
      </c>
      <c r="CN24" s="99"/>
      <c r="CO24" s="99"/>
      <c r="CP24" s="99"/>
      <c r="CQ24" s="543" t="s">
        <v>77</v>
      </c>
      <c r="CR24" s="544" t="n">
        <v>9</v>
      </c>
      <c r="CS24" s="545" t="n">
        <f aca="false">CR24/CR26</f>
        <v>0.818181818181818</v>
      </c>
      <c r="CT24" s="546" t="n">
        <v>0</v>
      </c>
      <c r="CU24" s="546" t="n">
        <v>0</v>
      </c>
      <c r="CV24" s="546" t="n">
        <v>0</v>
      </c>
      <c r="CW24" s="546" t="n">
        <v>9</v>
      </c>
      <c r="CX24" s="547" t="n">
        <f aca="false">CR24</f>
        <v>9</v>
      </c>
      <c r="CY24" s="99"/>
      <c r="CZ24" s="478"/>
      <c r="DA24" s="478"/>
      <c r="DB24" s="478"/>
    </row>
    <row r="25" customFormat="false" ht="24.75" hidden="false" customHeight="true" outlineLevel="0" collapsed="false">
      <c r="A25" s="324"/>
      <c r="B25" s="519" t="n">
        <v>23</v>
      </c>
      <c r="C25" s="526" t="n">
        <v>2393</v>
      </c>
      <c r="D25" s="511" t="n">
        <v>1290513</v>
      </c>
      <c r="E25" s="512" t="s">
        <v>53</v>
      </c>
      <c r="F25" s="512" t="s">
        <v>44</v>
      </c>
      <c r="G25" s="512" t="s">
        <v>45</v>
      </c>
      <c r="H25" s="512" t="s">
        <v>46</v>
      </c>
      <c r="I25" s="513" t="n">
        <v>45405.5722222222</v>
      </c>
      <c r="J25" s="512" t="s">
        <v>51</v>
      </c>
      <c r="K25" s="492" t="s">
        <v>48</v>
      </c>
      <c r="L25" s="499" t="n">
        <v>45405</v>
      </c>
      <c r="M25" s="494" t="n">
        <v>0.564583333333333</v>
      </c>
      <c r="N25" s="495" t="s">
        <v>51</v>
      </c>
      <c r="O25" s="121" t="n">
        <v>45405</v>
      </c>
      <c r="P25" s="496" t="n">
        <v>0.572222222222222</v>
      </c>
      <c r="Q25" s="121" t="n">
        <v>45406</v>
      </c>
      <c r="R25" s="496" t="n">
        <v>0.420833333333333</v>
      </c>
      <c r="S25" s="514" t="s">
        <v>51</v>
      </c>
      <c r="T25" s="121" t="n">
        <v>45406</v>
      </c>
      <c r="U25" s="496" t="n">
        <v>0.420833333333333</v>
      </c>
      <c r="V25" s="514" t="s">
        <v>51</v>
      </c>
      <c r="W25" s="497" t="n">
        <f aca="false">(U25+T25)-(P25+O25)</f>
        <v>0.848611111111111</v>
      </c>
      <c r="X25" s="75"/>
      <c r="Y25" s="75"/>
      <c r="Z25" s="75"/>
      <c r="AA25" s="55" t="n">
        <f aca="false">(Y25+X25)-(U25+T25)</f>
        <v>-45406.4208333333</v>
      </c>
      <c r="AB25" s="75"/>
      <c r="AC25" s="498"/>
      <c r="AD25" s="54"/>
      <c r="AE25" s="55" t="n">
        <f aca="false">(AC25+AB25)-(Y25+X25)</f>
        <v>0</v>
      </c>
      <c r="AF25" s="54"/>
      <c r="AG25" s="54"/>
      <c r="AH25" s="54"/>
      <c r="AI25" s="54"/>
      <c r="AJ25" s="55" t="n">
        <f aca="false">(AG25+AF25)-(U25+T25)</f>
        <v>-45406.4208333333</v>
      </c>
      <c r="AK25" s="499"/>
      <c r="AL25" s="520"/>
      <c r="AM25" s="520"/>
      <c r="AN25" s="55" t="n">
        <f aca="false">(AL25+AK25)-(U25+T25)</f>
        <v>-45406.4208333333</v>
      </c>
      <c r="AO25" s="56" t="n">
        <v>45407</v>
      </c>
      <c r="AP25" s="501" t="n">
        <v>0.727083333333333</v>
      </c>
      <c r="AQ25" s="57" t="n">
        <f aca="false">(AP25+AO25)-(U25+T25)</f>
        <v>1.30625</v>
      </c>
      <c r="AR25" s="499" t="n">
        <v>45407</v>
      </c>
      <c r="AS25" s="494" t="n">
        <v>0.727083333333333</v>
      </c>
      <c r="AT25" s="495" t="s">
        <v>51</v>
      </c>
      <c r="AU25" s="59" t="n">
        <f aca="false">(AS25+AR25)-(U25+T25)</f>
        <v>1.30625</v>
      </c>
      <c r="AV25" s="61"/>
      <c r="AW25" s="61" t="s">
        <v>645</v>
      </c>
      <c r="AX25" s="61" t="s">
        <v>90</v>
      </c>
      <c r="AY25" s="61" t="s">
        <v>91</v>
      </c>
      <c r="AZ25" s="61" t="s">
        <v>92</v>
      </c>
      <c r="BA25" s="61" t="s">
        <v>636</v>
      </c>
      <c r="BB25" s="122" t="s">
        <v>646</v>
      </c>
      <c r="BC25" s="101" t="s">
        <v>647</v>
      </c>
      <c r="BD25" s="66"/>
      <c r="BE25" s="331" t="s">
        <v>156</v>
      </c>
      <c r="BF25" s="68"/>
      <c r="BJ25" s="543" t="s">
        <v>47</v>
      </c>
      <c r="BK25" s="544" t="n">
        <v>0</v>
      </c>
      <c r="BL25" s="545" t="n">
        <f aca="false">BK25/BK26</f>
        <v>0</v>
      </c>
      <c r="BM25" s="546" t="n">
        <v>0</v>
      </c>
      <c r="BN25" s="546" t="n">
        <v>0</v>
      </c>
      <c r="BO25" s="546" t="n">
        <v>0</v>
      </c>
      <c r="BP25" s="546" t="n">
        <v>0</v>
      </c>
      <c r="BQ25" s="547" t="n">
        <f aca="false">BK25</f>
        <v>0</v>
      </c>
      <c r="BR25" s="99"/>
      <c r="BS25" s="99"/>
      <c r="BT25" s="99"/>
      <c r="BU25" s="543" t="s">
        <v>47</v>
      </c>
      <c r="BV25" s="544" t="n">
        <v>1</v>
      </c>
      <c r="BW25" s="545" t="n">
        <f aca="false">BV25/BV26</f>
        <v>0.0714285714285714</v>
      </c>
      <c r="BX25" s="546" t="n">
        <v>0</v>
      </c>
      <c r="BY25" s="546" t="n">
        <v>0</v>
      </c>
      <c r="BZ25" s="546" t="n">
        <v>0</v>
      </c>
      <c r="CA25" s="546" t="n">
        <v>1</v>
      </c>
      <c r="CB25" s="547" t="n">
        <f aca="false">BV25</f>
        <v>1</v>
      </c>
      <c r="CC25" s="99"/>
      <c r="CD25" s="99"/>
      <c r="CE25" s="99"/>
      <c r="CF25" s="548" t="s">
        <v>47</v>
      </c>
      <c r="CG25" s="544" t="n">
        <v>1</v>
      </c>
      <c r="CH25" s="545" t="n">
        <f aca="false">CG25/CG26</f>
        <v>0.1</v>
      </c>
      <c r="CI25" s="546" t="n">
        <v>1</v>
      </c>
      <c r="CJ25" s="546" t="n">
        <v>0</v>
      </c>
      <c r="CK25" s="546" t="n">
        <v>0</v>
      </c>
      <c r="CL25" s="546" t="n">
        <v>0</v>
      </c>
      <c r="CM25" s="547" t="n">
        <f aca="false">CG25</f>
        <v>1</v>
      </c>
      <c r="CN25" s="99"/>
      <c r="CO25" s="99"/>
      <c r="CP25" s="99"/>
      <c r="CQ25" s="543" t="s">
        <v>47</v>
      </c>
      <c r="CR25" s="544" t="n">
        <v>1</v>
      </c>
      <c r="CS25" s="545" t="n">
        <f aca="false">CR25/CR26</f>
        <v>0.0909090909090909</v>
      </c>
      <c r="CT25" s="546" t="n">
        <v>0</v>
      </c>
      <c r="CU25" s="546" t="n">
        <v>0</v>
      </c>
      <c r="CV25" s="546" t="n">
        <v>0</v>
      </c>
      <c r="CW25" s="546" t="n">
        <v>1</v>
      </c>
      <c r="CX25" s="547" t="n">
        <f aca="false">CR25</f>
        <v>1</v>
      </c>
      <c r="CY25" s="99"/>
      <c r="CZ25" s="478"/>
      <c r="DA25" s="478"/>
      <c r="DB25" s="478"/>
    </row>
    <row r="26" customFormat="false" ht="24.75" hidden="false" customHeight="true" outlineLevel="0" collapsed="false">
      <c r="A26" s="324"/>
      <c r="B26" s="487" t="n">
        <v>24</v>
      </c>
      <c r="C26" s="488" t="n">
        <v>2394</v>
      </c>
      <c r="D26" s="511" t="n">
        <v>20160064</v>
      </c>
      <c r="E26" s="512" t="s">
        <v>53</v>
      </c>
      <c r="F26" s="512" t="s">
        <v>44</v>
      </c>
      <c r="G26" s="512" t="s">
        <v>54</v>
      </c>
      <c r="H26" s="512" t="s">
        <v>171</v>
      </c>
      <c r="I26" s="513" t="n">
        <v>45406.3159722222</v>
      </c>
      <c r="J26" s="512" t="s">
        <v>77</v>
      </c>
      <c r="K26" s="492" t="s">
        <v>71</v>
      </c>
      <c r="L26" s="499" t="n">
        <v>45405</v>
      </c>
      <c r="M26" s="494" t="n">
        <v>0.689583333333333</v>
      </c>
      <c r="N26" s="495" t="s">
        <v>77</v>
      </c>
      <c r="O26" s="121" t="n">
        <v>45406</v>
      </c>
      <c r="P26" s="496" t="n">
        <v>0.315972222222222</v>
      </c>
      <c r="Q26" s="121" t="n">
        <v>45406</v>
      </c>
      <c r="R26" s="496" t="n">
        <v>0.315972222222222</v>
      </c>
      <c r="S26" s="495" t="s">
        <v>77</v>
      </c>
      <c r="T26" s="121" t="n">
        <v>45406</v>
      </c>
      <c r="U26" s="496" t="n">
        <v>0.838194444444445</v>
      </c>
      <c r="V26" s="495" t="s">
        <v>77</v>
      </c>
      <c r="W26" s="497" t="n">
        <f aca="false">(U26+T26)-(P26+O26)</f>
        <v>0.522222222222222</v>
      </c>
      <c r="X26" s="499" t="n">
        <v>45409</v>
      </c>
      <c r="Y26" s="494" t="n">
        <v>0.775694444444445</v>
      </c>
      <c r="Z26" s="495" t="s">
        <v>77</v>
      </c>
      <c r="AA26" s="55" t="n">
        <f aca="false">(Y26+X26)-(U26+T26)</f>
        <v>2.9375</v>
      </c>
      <c r="AB26" s="75" t="n">
        <v>45410</v>
      </c>
      <c r="AC26" s="498" t="n">
        <v>0.700694444444444</v>
      </c>
      <c r="AD26" s="514" t="s">
        <v>77</v>
      </c>
      <c r="AE26" s="55" t="n">
        <f aca="false">(AC26+AB26)-(Y26+X26)</f>
        <v>0.925</v>
      </c>
      <c r="AF26" s="54"/>
      <c r="AG26" s="54"/>
      <c r="AH26" s="54"/>
      <c r="AI26" s="54"/>
      <c r="AJ26" s="55" t="n">
        <f aca="false">(AG26+AF26)-(U26+T26)</f>
        <v>-45406.8381944444</v>
      </c>
      <c r="AK26" s="499"/>
      <c r="AL26" s="520"/>
      <c r="AM26" s="520"/>
      <c r="AN26" s="55" t="n">
        <f aca="false">(AL26+AK26)-(U26+T26)</f>
        <v>-45406.8381944444</v>
      </c>
      <c r="AO26" s="56" t="n">
        <v>45411</v>
      </c>
      <c r="AP26" s="501" t="n">
        <v>0.724305555555556</v>
      </c>
      <c r="AQ26" s="57" t="n">
        <f aca="false">(AP26+AO26)-(U26+T26)</f>
        <v>4.88611111111111</v>
      </c>
      <c r="AR26" s="499" t="n">
        <v>45411</v>
      </c>
      <c r="AS26" s="494" t="n">
        <v>0.724305555555556</v>
      </c>
      <c r="AT26" s="495" t="s">
        <v>77</v>
      </c>
      <c r="AU26" s="59" t="n">
        <f aca="false">(AS26+AR26)-(U26+T26)</f>
        <v>4.88611111111111</v>
      </c>
      <c r="AV26" s="61" t="n">
        <v>90799</v>
      </c>
      <c r="AW26" s="43" t="s">
        <v>648</v>
      </c>
      <c r="AX26" s="61" t="s">
        <v>90</v>
      </c>
      <c r="AY26" s="61" t="s">
        <v>91</v>
      </c>
      <c r="AZ26" s="61" t="s">
        <v>148</v>
      </c>
      <c r="BA26" s="43" t="s">
        <v>649</v>
      </c>
      <c r="BB26" s="122" t="s">
        <v>650</v>
      </c>
      <c r="BC26" s="101" t="s">
        <v>651</v>
      </c>
      <c r="BD26" s="66"/>
      <c r="BE26" s="326" t="s">
        <v>64</v>
      </c>
      <c r="BF26" s="68"/>
      <c r="BJ26" s="549" t="s">
        <v>139</v>
      </c>
      <c r="BK26" s="550" t="n">
        <f aca="false">SUBTOTAL(9,BK23:BK25)</f>
        <v>3</v>
      </c>
      <c r="BL26" s="551" t="n">
        <f aca="false">SUBTOTAL(9,BL23:BL25)</f>
        <v>1</v>
      </c>
      <c r="BM26" s="552" t="n">
        <f aca="false">SUM(BM23:BM25)</f>
        <v>2</v>
      </c>
      <c r="BN26" s="552" t="n">
        <f aca="false">SUM(BN23:BN25)</f>
        <v>1</v>
      </c>
      <c r="BO26" s="552" t="n">
        <f aca="false">SUM(BO23:BO25)</f>
        <v>0</v>
      </c>
      <c r="BP26" s="552" t="n">
        <f aca="false">SUM(BP23:BP25)</f>
        <v>0</v>
      </c>
      <c r="BQ26" s="550" t="n">
        <f aca="false">SUBTOTAL(9,BQ23:BQ25)</f>
        <v>3</v>
      </c>
      <c r="BR26" s="99"/>
      <c r="BS26" s="99"/>
      <c r="BT26" s="99"/>
      <c r="BU26" s="549" t="s">
        <v>139</v>
      </c>
      <c r="BV26" s="550" t="n">
        <f aca="false">SUBTOTAL(9,BV23:BV25)</f>
        <v>14</v>
      </c>
      <c r="BW26" s="551" t="n">
        <f aca="false">SUBTOTAL(9,BW23:BW25)</f>
        <v>1</v>
      </c>
      <c r="BX26" s="552" t="n">
        <f aca="false">SUM(BX23:BX25)</f>
        <v>6</v>
      </c>
      <c r="BY26" s="552" t="n">
        <f aca="false">SUM(BY23:BY25)</f>
        <v>2</v>
      </c>
      <c r="BZ26" s="552" t="n">
        <f aca="false">SUM(BZ23:BZ25)</f>
        <v>2</v>
      </c>
      <c r="CA26" s="552" t="n">
        <f aca="false">SUM(CA23:CA25)</f>
        <v>4</v>
      </c>
      <c r="CB26" s="550" t="n">
        <f aca="false">SUBTOTAL(9,CB23:CB25)</f>
        <v>14</v>
      </c>
      <c r="CC26" s="99"/>
      <c r="CD26" s="99"/>
      <c r="CE26" s="99"/>
      <c r="CF26" s="549" t="s">
        <v>139</v>
      </c>
      <c r="CG26" s="550" t="n">
        <f aca="false">SUBTOTAL(9,CG23:CG25)</f>
        <v>10</v>
      </c>
      <c r="CH26" s="551" t="n">
        <f aca="false">CH23+CH24+CH25</f>
        <v>1</v>
      </c>
      <c r="CI26" s="553" t="n">
        <f aca="false">SUBTOTAL(9,CI23:CI25)</f>
        <v>1</v>
      </c>
      <c r="CJ26" s="553" t="n">
        <f aca="false">SUBTOTAL(9,CJ23:CJ25)</f>
        <v>1</v>
      </c>
      <c r="CK26" s="553" t="n">
        <f aca="false">SUBTOTAL(9,CK23:CK25)</f>
        <v>0</v>
      </c>
      <c r="CL26" s="553" t="n">
        <f aca="false">SUBTOTAL(9,CL23:CL25)</f>
        <v>8</v>
      </c>
      <c r="CM26" s="550" t="n">
        <f aca="false">SUM(CI26:CL26)</f>
        <v>10</v>
      </c>
      <c r="CN26" s="99"/>
      <c r="CO26" s="99"/>
      <c r="CP26" s="99"/>
      <c r="CQ26" s="549" t="s">
        <v>139</v>
      </c>
      <c r="CR26" s="550" t="n">
        <f aca="false">SUBTOTAL(9,CR23:CR25)</f>
        <v>11</v>
      </c>
      <c r="CS26" s="554" t="n">
        <f aca="false">CS23+CS24+CS25</f>
        <v>1</v>
      </c>
      <c r="CT26" s="553" t="n">
        <f aca="false">SUBTOTAL(9,CT23:CT25)</f>
        <v>0</v>
      </c>
      <c r="CU26" s="553" t="n">
        <f aca="false">SUBTOTAL(9,CU23:CU25)</f>
        <v>0</v>
      </c>
      <c r="CV26" s="553" t="n">
        <f aca="false">SUBTOTAL(9,CV23:CV25)</f>
        <v>0</v>
      </c>
      <c r="CW26" s="553" t="n">
        <f aca="false">SUBTOTAL(9,CW23:CW25)</f>
        <v>11</v>
      </c>
      <c r="CX26" s="550" t="n">
        <f aca="false">SUM(CT26:CW26)</f>
        <v>11</v>
      </c>
      <c r="CY26" s="99"/>
      <c r="CZ26" s="478"/>
      <c r="DA26" s="478"/>
      <c r="DB26" s="478"/>
    </row>
    <row r="27" customFormat="false" ht="24.75" hidden="false" customHeight="true" outlineLevel="0" collapsed="false">
      <c r="A27" s="324"/>
      <c r="B27" s="519" t="n">
        <v>25</v>
      </c>
      <c r="C27" s="488" t="n">
        <v>2396</v>
      </c>
      <c r="D27" s="511" t="n">
        <v>30269344</v>
      </c>
      <c r="E27" s="512" t="s">
        <v>56</v>
      </c>
      <c r="F27" s="512" t="s">
        <v>44</v>
      </c>
      <c r="G27" s="512" t="s">
        <v>54</v>
      </c>
      <c r="H27" s="512" t="s">
        <v>652</v>
      </c>
      <c r="I27" s="513" t="n">
        <v>45405.8541666667</v>
      </c>
      <c r="J27" s="512" t="s">
        <v>77</v>
      </c>
      <c r="K27" s="492" t="s">
        <v>71</v>
      </c>
      <c r="L27" s="499" t="n">
        <v>45405</v>
      </c>
      <c r="M27" s="494" t="n">
        <v>0.847916666666667</v>
      </c>
      <c r="N27" s="495" t="s">
        <v>77</v>
      </c>
      <c r="O27" s="121" t="n">
        <v>45405</v>
      </c>
      <c r="P27" s="496" t="n">
        <v>0.854166666666667</v>
      </c>
      <c r="Q27" s="121" t="n">
        <v>45405</v>
      </c>
      <c r="R27" s="496" t="n">
        <v>0.854861111111111</v>
      </c>
      <c r="S27" s="495" t="s">
        <v>77</v>
      </c>
      <c r="T27" s="121" t="n">
        <v>45406</v>
      </c>
      <c r="U27" s="496" t="n">
        <v>0.640277777777778</v>
      </c>
      <c r="V27" s="495" t="s">
        <v>77</v>
      </c>
      <c r="W27" s="497" t="n">
        <f aca="false">(U27+T27)-(P27+O27)</f>
        <v>0.786111111111111</v>
      </c>
      <c r="X27" s="499" t="n">
        <v>45409</v>
      </c>
      <c r="Y27" s="494" t="n">
        <v>0.776388888888889</v>
      </c>
      <c r="Z27" s="495" t="s">
        <v>77</v>
      </c>
      <c r="AA27" s="55" t="n">
        <f aca="false">(Y27+X27)-(U27+T27)</f>
        <v>3.13611111111111</v>
      </c>
      <c r="AB27" s="75" t="n">
        <v>45410</v>
      </c>
      <c r="AC27" s="498" t="n">
        <v>0.701388888888889</v>
      </c>
      <c r="AD27" s="514" t="s">
        <v>77</v>
      </c>
      <c r="AE27" s="55" t="n">
        <f aca="false">(AC27+AB27)-(Y27+X27)</f>
        <v>0.925</v>
      </c>
      <c r="AF27" s="499" t="n">
        <v>45411</v>
      </c>
      <c r="AG27" s="494" t="n">
        <v>0.728472222222222</v>
      </c>
      <c r="AH27" s="495" t="s">
        <v>77</v>
      </c>
      <c r="AI27" s="54"/>
      <c r="AJ27" s="55" t="n">
        <f aca="false">(AG27+AF27)-(U27+T27)</f>
        <v>5.08819444444444</v>
      </c>
      <c r="AK27" s="499"/>
      <c r="AL27" s="520"/>
      <c r="AM27" s="520"/>
      <c r="AN27" s="55" t="n">
        <f aca="false">(AL27+AK27)-(U27+T27)</f>
        <v>-45406.6402777778</v>
      </c>
      <c r="AO27" s="56" t="n">
        <v>45414</v>
      </c>
      <c r="AP27" s="501" t="n">
        <v>0.802083333333333</v>
      </c>
      <c r="AQ27" s="57" t="n">
        <f aca="false">(AP27+AO27)-(U27+T27)</f>
        <v>8.16180555555556</v>
      </c>
      <c r="AR27" s="499" t="n">
        <v>45414</v>
      </c>
      <c r="AS27" s="494" t="n">
        <v>0.802083333333333</v>
      </c>
      <c r="AT27" s="527" t="s">
        <v>77</v>
      </c>
      <c r="AU27" s="59" t="n">
        <f aca="false">(AS27+AR27)-(U27+T27)</f>
        <v>8.16180555555556</v>
      </c>
      <c r="AV27" s="61" t="n">
        <v>90024</v>
      </c>
      <c r="AW27" s="61" t="s">
        <v>653</v>
      </c>
      <c r="AX27" s="61" t="s">
        <v>578</v>
      </c>
      <c r="AY27" s="61" t="s">
        <v>99</v>
      </c>
      <c r="AZ27" s="43" t="s">
        <v>640</v>
      </c>
      <c r="BA27" s="43" t="s">
        <v>177</v>
      </c>
      <c r="BB27" s="122" t="s">
        <v>654</v>
      </c>
      <c r="BC27" s="101" t="s">
        <v>655</v>
      </c>
      <c r="BD27" s="66"/>
      <c r="BE27" s="326" t="s">
        <v>64</v>
      </c>
      <c r="BF27" s="68"/>
      <c r="BR27" s="99"/>
      <c r="BS27" s="99"/>
      <c r="BT27" s="99"/>
      <c r="CC27" s="99"/>
      <c r="CD27" s="99"/>
      <c r="CE27" s="99"/>
      <c r="CN27" s="99"/>
      <c r="CO27" s="99"/>
      <c r="CP27" s="99"/>
      <c r="CY27" s="99"/>
      <c r="CZ27" s="478"/>
      <c r="DA27" s="478"/>
      <c r="DB27" s="478"/>
    </row>
    <row r="28" customFormat="false" ht="24.75" hidden="false" customHeight="true" outlineLevel="0" collapsed="false">
      <c r="A28" s="324"/>
      <c r="B28" s="487" t="n">
        <v>26</v>
      </c>
      <c r="C28" s="521" t="n">
        <v>2397</v>
      </c>
      <c r="D28" s="511" t="n">
        <v>30130893</v>
      </c>
      <c r="E28" s="512" t="s">
        <v>49</v>
      </c>
      <c r="F28" s="512" t="s">
        <v>44</v>
      </c>
      <c r="G28" s="512" t="s">
        <v>45</v>
      </c>
      <c r="H28" s="512" t="s">
        <v>50</v>
      </c>
      <c r="I28" s="513" t="n">
        <v>45405.6520833333</v>
      </c>
      <c r="J28" s="512" t="s">
        <v>51</v>
      </c>
      <c r="K28" s="492" t="s">
        <v>52</v>
      </c>
      <c r="L28" s="499" t="n">
        <v>45405</v>
      </c>
      <c r="M28" s="494" t="n">
        <v>0.652083333333333</v>
      </c>
      <c r="N28" s="495" t="s">
        <v>51</v>
      </c>
      <c r="O28" s="121" t="n">
        <v>45405</v>
      </c>
      <c r="P28" s="496" t="n">
        <v>0.652083333333333</v>
      </c>
      <c r="Q28" s="121"/>
      <c r="R28" s="496"/>
      <c r="S28" s="520"/>
      <c r="T28" s="121" t="n">
        <v>45406</v>
      </c>
      <c r="U28" s="496" t="n">
        <v>0.414583333333333</v>
      </c>
      <c r="V28" s="495" t="s">
        <v>51</v>
      </c>
      <c r="W28" s="497" t="n">
        <f aca="false">(U28+T28)-(P28+O28)</f>
        <v>0.7625</v>
      </c>
      <c r="X28" s="75"/>
      <c r="Y28" s="75"/>
      <c r="Z28" s="75"/>
      <c r="AA28" s="55" t="n">
        <f aca="false">(Y28+X28)-(U28+T28)</f>
        <v>-45406.4145833333</v>
      </c>
      <c r="AB28" s="75"/>
      <c r="AC28" s="498"/>
      <c r="AD28" s="54"/>
      <c r="AE28" s="55" t="n">
        <f aca="false">(AC28+AB28)-(Y28+X28)</f>
        <v>0</v>
      </c>
      <c r="AF28" s="54"/>
      <c r="AG28" s="54"/>
      <c r="AH28" s="54"/>
      <c r="AI28" s="54"/>
      <c r="AJ28" s="55" t="n">
        <f aca="false">(AG28+AF28)-(U28+T28)</f>
        <v>-45406.4145833333</v>
      </c>
      <c r="AK28" s="499"/>
      <c r="AL28" s="494"/>
      <c r="AM28" s="527"/>
      <c r="AN28" s="55" t="n">
        <f aca="false">(AL28+AK28)-(U28+T28)</f>
        <v>-45406.4145833333</v>
      </c>
      <c r="AO28" s="56" t="n">
        <v>45406</v>
      </c>
      <c r="AP28" s="501" t="n">
        <v>0.679166666666667</v>
      </c>
      <c r="AQ28" s="57" t="n">
        <f aca="false">(AP28+AO28)-(U28+T28)</f>
        <v>0.264583333333333</v>
      </c>
      <c r="AR28" s="499" t="n">
        <v>45406</v>
      </c>
      <c r="AS28" s="494" t="n">
        <v>0.679166666666667</v>
      </c>
      <c r="AT28" s="527" t="s">
        <v>51</v>
      </c>
      <c r="AU28" s="59" t="n">
        <f aca="false">(AS28+AR28)-(U28+T28)</f>
        <v>0.264583333333333</v>
      </c>
      <c r="AV28" s="61"/>
      <c r="AW28" s="61"/>
      <c r="AX28" s="61" t="s">
        <v>58</v>
      </c>
      <c r="AY28" s="61" t="s">
        <v>572</v>
      </c>
      <c r="AZ28" s="61" t="s">
        <v>60</v>
      </c>
      <c r="BA28" s="61" t="s">
        <v>501</v>
      </c>
      <c r="BB28" s="122" t="s">
        <v>656</v>
      </c>
      <c r="BC28" s="101" t="s">
        <v>657</v>
      </c>
      <c r="BD28" s="66"/>
      <c r="BE28" s="326" t="s">
        <v>64</v>
      </c>
      <c r="BF28" s="68"/>
      <c r="BJ28" s="555" t="s">
        <v>170</v>
      </c>
      <c r="BK28" s="542" t="n">
        <v>3</v>
      </c>
      <c r="BL28" s="556" t="n">
        <f aca="false">BK28/44</f>
        <v>0.0681818181818182</v>
      </c>
      <c r="BM28" s="557"/>
      <c r="BN28" s="558"/>
      <c r="BO28" s="558"/>
      <c r="BP28" s="558"/>
      <c r="BQ28" s="558"/>
      <c r="BR28" s="99"/>
      <c r="BS28" s="99"/>
      <c r="BT28" s="99"/>
      <c r="BU28" s="555" t="s">
        <v>228</v>
      </c>
      <c r="BV28" s="542" t="n">
        <f aca="false">BV26</f>
        <v>14</v>
      </c>
      <c r="BW28" s="556" t="n">
        <f aca="false">BV28/44</f>
        <v>0.318181818181818</v>
      </c>
      <c r="BX28" s="557"/>
      <c r="BY28" s="558"/>
      <c r="BZ28" s="558"/>
      <c r="CA28" s="558"/>
      <c r="CB28" s="558"/>
      <c r="CC28" s="99"/>
      <c r="CD28" s="99"/>
      <c r="CE28" s="99"/>
      <c r="CK28" s="478"/>
      <c r="CL28" s="478"/>
      <c r="CM28" s="478"/>
      <c r="CN28" s="99"/>
      <c r="CO28" s="99"/>
      <c r="CP28" s="99"/>
      <c r="CY28" s="99"/>
      <c r="CZ28" s="478"/>
      <c r="DA28" s="478"/>
      <c r="DB28" s="478"/>
    </row>
    <row r="29" customFormat="false" ht="24.75" hidden="false" customHeight="true" outlineLevel="0" collapsed="false">
      <c r="A29" s="324"/>
      <c r="B29" s="487" t="n">
        <v>27</v>
      </c>
      <c r="C29" s="488" t="n">
        <v>2398</v>
      </c>
      <c r="D29" s="511" t="n">
        <v>30155142</v>
      </c>
      <c r="E29" s="512" t="s">
        <v>49</v>
      </c>
      <c r="F29" s="512" t="s">
        <v>44</v>
      </c>
      <c r="G29" s="512" t="s">
        <v>45</v>
      </c>
      <c r="H29" s="512" t="s">
        <v>50</v>
      </c>
      <c r="I29" s="513" t="n">
        <v>45406.5986111111</v>
      </c>
      <c r="J29" s="512" t="s">
        <v>51</v>
      </c>
      <c r="K29" s="492" t="s">
        <v>52</v>
      </c>
      <c r="L29" s="499" t="n">
        <v>45406</v>
      </c>
      <c r="M29" s="494" t="n">
        <v>0.598611111111111</v>
      </c>
      <c r="N29" s="495" t="s">
        <v>51</v>
      </c>
      <c r="O29" s="121" t="n">
        <v>45406</v>
      </c>
      <c r="P29" s="496" t="n">
        <v>0.598611111111111</v>
      </c>
      <c r="Q29" s="121"/>
      <c r="R29" s="496"/>
      <c r="S29" s="54"/>
      <c r="T29" s="499" t="n">
        <v>45406</v>
      </c>
      <c r="U29" s="494" t="n">
        <v>0.598611111111111</v>
      </c>
      <c r="V29" s="495" t="s">
        <v>51</v>
      </c>
      <c r="W29" s="497" t="n">
        <f aca="false">(U29+T29)-(P29+O29)</f>
        <v>0</v>
      </c>
      <c r="X29" s="75"/>
      <c r="Y29" s="75"/>
      <c r="Z29" s="75"/>
      <c r="AA29" s="55" t="n">
        <f aca="false">(Y29+X29)-(U29+T29)</f>
        <v>-45406.5986111111</v>
      </c>
      <c r="AB29" s="75"/>
      <c r="AC29" s="498"/>
      <c r="AD29" s="54"/>
      <c r="AE29" s="55" t="n">
        <f aca="false">(AC29+AB29)-(Y29+X29)</f>
        <v>0</v>
      </c>
      <c r="AF29" s="54"/>
      <c r="AG29" s="54"/>
      <c r="AH29" s="54"/>
      <c r="AI29" s="54"/>
      <c r="AJ29" s="55" t="n">
        <f aca="false">(AG29+AF29)-(U29+T29)</f>
        <v>-45406.5986111111</v>
      </c>
      <c r="AK29" s="499"/>
      <c r="AL29" s="494"/>
      <c r="AM29" s="527"/>
      <c r="AN29" s="55" t="n">
        <f aca="false">(AL29+AK29)-(U29+T29)</f>
        <v>-45406.5986111111</v>
      </c>
      <c r="AO29" s="56" t="n">
        <v>45407</v>
      </c>
      <c r="AP29" s="501" t="n">
        <v>0.661111111111111</v>
      </c>
      <c r="AQ29" s="57" t="n">
        <f aca="false">(AP29+AO29)-(U29+T29)</f>
        <v>1.0625</v>
      </c>
      <c r="AR29" s="499" t="n">
        <v>45407</v>
      </c>
      <c r="AS29" s="494" t="n">
        <v>0.661111111111111</v>
      </c>
      <c r="AT29" s="495" t="s">
        <v>51</v>
      </c>
      <c r="AU29" s="59" t="n">
        <f aca="false">(AS29+AR29)-(U29+T29)</f>
        <v>1.0625</v>
      </c>
      <c r="AV29" s="61"/>
      <c r="AW29" s="61"/>
      <c r="AX29" s="61" t="s">
        <v>58</v>
      </c>
      <c r="AY29" s="61" t="s">
        <v>572</v>
      </c>
      <c r="AZ29" s="61" t="s">
        <v>60</v>
      </c>
      <c r="BA29" s="61" t="s">
        <v>501</v>
      </c>
      <c r="BB29" s="122" t="s">
        <v>658</v>
      </c>
      <c r="BC29" s="101" t="s">
        <v>659</v>
      </c>
      <c r="BD29" s="66"/>
      <c r="BE29" s="326" t="s">
        <v>64</v>
      </c>
      <c r="BF29" s="68"/>
      <c r="BJ29" s="559"/>
      <c r="BK29" s="559"/>
      <c r="BL29" s="559"/>
      <c r="BM29" s="559"/>
      <c r="BN29" s="558"/>
      <c r="BO29" s="558"/>
      <c r="BP29" s="558"/>
      <c r="BQ29" s="558"/>
      <c r="BR29" s="99"/>
      <c r="BS29" s="99"/>
      <c r="BT29" s="99"/>
      <c r="BU29" s="559"/>
      <c r="BV29" s="559"/>
      <c r="BW29" s="559"/>
      <c r="BX29" s="559"/>
      <c r="BY29" s="558"/>
      <c r="BZ29" s="558"/>
      <c r="CA29" s="558"/>
      <c r="CB29" s="558"/>
      <c r="CC29" s="99"/>
      <c r="CD29" s="99"/>
      <c r="CE29" s="99"/>
      <c r="CF29" s="555" t="s">
        <v>64</v>
      </c>
      <c r="CG29" s="542" t="n">
        <f aca="false">CG26</f>
        <v>10</v>
      </c>
      <c r="CH29" s="556" t="n">
        <f aca="false">CG29/48</f>
        <v>0.208333333333333</v>
      </c>
      <c r="CI29" s="557"/>
      <c r="CJ29" s="558"/>
      <c r="CK29" s="478"/>
      <c r="CL29" s="478"/>
      <c r="CM29" s="478"/>
      <c r="CN29" s="478"/>
      <c r="CO29" s="99"/>
      <c r="CP29" s="99"/>
      <c r="CQ29" s="555" t="s">
        <v>660</v>
      </c>
      <c r="CR29" s="542" t="n">
        <f aca="false">CR26</f>
        <v>11</v>
      </c>
      <c r="CS29" s="556" t="n">
        <f aca="false">CR29/44</f>
        <v>0.25</v>
      </c>
      <c r="CT29" s="557"/>
      <c r="CU29" s="558"/>
      <c r="CV29" s="558"/>
      <c r="CW29" s="558"/>
      <c r="CX29" s="558"/>
      <c r="CY29" s="99"/>
      <c r="CZ29" s="478"/>
      <c r="DA29" s="478"/>
      <c r="DB29" s="478"/>
    </row>
    <row r="30" customFormat="false" ht="24.75" hidden="false" customHeight="true" outlineLevel="0" collapsed="false">
      <c r="A30" s="324"/>
      <c r="B30" s="519" t="n">
        <v>28</v>
      </c>
      <c r="C30" s="488" t="n">
        <v>2400</v>
      </c>
      <c r="D30" s="511" t="n">
        <v>30095494</v>
      </c>
      <c r="E30" s="512" t="s">
        <v>53</v>
      </c>
      <c r="F30" s="512" t="s">
        <v>44</v>
      </c>
      <c r="G30" s="512" t="s">
        <v>54</v>
      </c>
      <c r="H30" s="512" t="s">
        <v>597</v>
      </c>
      <c r="I30" s="513" t="n">
        <v>45406.8659722222</v>
      </c>
      <c r="J30" s="512" t="s">
        <v>77</v>
      </c>
      <c r="K30" s="492" t="s">
        <v>71</v>
      </c>
      <c r="L30" s="499" t="n">
        <v>45406</v>
      </c>
      <c r="M30" s="494" t="n">
        <v>0.861111111111111</v>
      </c>
      <c r="N30" s="495" t="s">
        <v>77</v>
      </c>
      <c r="O30" s="121" t="n">
        <v>45406</v>
      </c>
      <c r="P30" s="496" t="n">
        <v>0.865972222222222</v>
      </c>
      <c r="Q30" s="121" t="n">
        <v>45413</v>
      </c>
      <c r="R30" s="496" t="n">
        <v>0.407638888888889</v>
      </c>
      <c r="S30" s="495" t="s">
        <v>77</v>
      </c>
      <c r="T30" s="121" t="n">
        <v>45413</v>
      </c>
      <c r="U30" s="496" t="n">
        <v>0.410416666666667</v>
      </c>
      <c r="V30" s="495" t="s">
        <v>77</v>
      </c>
      <c r="W30" s="497" t="n">
        <f aca="false">(U30+T30)-(P30+O30)</f>
        <v>6.54444444444444</v>
      </c>
      <c r="X30" s="499" t="n">
        <v>45413</v>
      </c>
      <c r="Y30" s="560" t="n">
        <v>0.410416666666667</v>
      </c>
      <c r="Z30" s="495" t="s">
        <v>77</v>
      </c>
      <c r="AA30" s="55" t="n">
        <f aca="false">(Y30+X30)-(U30+T30)</f>
        <v>0</v>
      </c>
      <c r="AB30" s="75" t="n">
        <v>45414</v>
      </c>
      <c r="AC30" s="498" t="n">
        <v>0.703472222222222</v>
      </c>
      <c r="AD30" s="495" t="s">
        <v>77</v>
      </c>
      <c r="AE30" s="55" t="n">
        <f aca="false">(AC30+AB30)-(Y30+X30)</f>
        <v>1.29305555555556</v>
      </c>
      <c r="AF30" s="499" t="n">
        <v>45417</v>
      </c>
      <c r="AG30" s="560" t="n">
        <v>0.452777777777778</v>
      </c>
      <c r="AH30" s="495" t="s">
        <v>77</v>
      </c>
      <c r="AI30" s="54"/>
      <c r="AJ30" s="55" t="n">
        <f aca="false">(AG30+AF30)-(U30+T30)</f>
        <v>4.04236111111111</v>
      </c>
      <c r="AK30" s="499"/>
      <c r="AL30" s="520"/>
      <c r="AM30" s="520"/>
      <c r="AN30" s="55" t="n">
        <f aca="false">(AL30+AK30)-(U30+T30)</f>
        <v>-45413.4104166667</v>
      </c>
      <c r="AO30" s="56"/>
      <c r="AP30" s="501"/>
      <c r="AQ30" s="57" t="n">
        <f aca="false">(AP30+AO30)-(U30+T30)</f>
        <v>-45413.4104166667</v>
      </c>
      <c r="AR30" s="499"/>
      <c r="AS30" s="494"/>
      <c r="AT30" s="520"/>
      <c r="AU30" s="59" t="n">
        <f aca="false">(AS30+AR30)-(U30+T30)</f>
        <v>-45413.4104166667</v>
      </c>
      <c r="AV30" s="517" t="n">
        <v>90247</v>
      </c>
      <c r="AW30" s="533" t="s">
        <v>628</v>
      </c>
      <c r="AX30" s="61" t="s">
        <v>578</v>
      </c>
      <c r="AY30" s="61" t="s">
        <v>99</v>
      </c>
      <c r="AZ30" s="43" t="s">
        <v>640</v>
      </c>
      <c r="BA30" s="43" t="s">
        <v>177</v>
      </c>
      <c r="BB30" s="122" t="s">
        <v>661</v>
      </c>
      <c r="BC30" s="101" t="s">
        <v>662</v>
      </c>
      <c r="BD30" s="66"/>
      <c r="BE30" s="326" t="s">
        <v>64</v>
      </c>
      <c r="BF30" s="68"/>
      <c r="BJ30" s="561" t="s">
        <v>52</v>
      </c>
      <c r="BK30" s="539" t="s">
        <v>48</v>
      </c>
      <c r="BL30" s="540" t="s">
        <v>67</v>
      </c>
      <c r="BM30" s="541" t="s">
        <v>138</v>
      </c>
      <c r="BN30" s="558"/>
      <c r="BO30" s="558"/>
      <c r="BP30" s="558"/>
      <c r="BQ30" s="558"/>
      <c r="BR30" s="99"/>
      <c r="BS30" s="99"/>
      <c r="BT30" s="99"/>
      <c r="BU30" s="561" t="s">
        <v>52</v>
      </c>
      <c r="BV30" s="539" t="s">
        <v>48</v>
      </c>
      <c r="BW30" s="540" t="s">
        <v>67</v>
      </c>
      <c r="BX30" s="541" t="s">
        <v>138</v>
      </c>
      <c r="BY30" s="558"/>
      <c r="BZ30" s="558"/>
      <c r="CA30" s="558"/>
      <c r="CB30" s="558"/>
      <c r="CC30" s="99"/>
      <c r="CD30" s="99"/>
      <c r="CE30" s="99"/>
      <c r="CF30" s="559"/>
      <c r="CG30" s="559"/>
      <c r="CH30" s="559"/>
      <c r="CI30" s="559"/>
      <c r="CJ30" s="558"/>
      <c r="CK30" s="478"/>
      <c r="CL30" s="478"/>
      <c r="CM30" s="478"/>
      <c r="CN30" s="478"/>
      <c r="CO30" s="99"/>
      <c r="CP30" s="99"/>
      <c r="CQ30" s="559"/>
      <c r="CR30" s="559"/>
      <c r="CS30" s="559"/>
      <c r="CT30" s="559"/>
      <c r="CU30" s="558"/>
      <c r="CV30" s="558"/>
      <c r="CW30" s="558"/>
      <c r="CX30" s="558"/>
      <c r="CY30" s="99"/>
      <c r="CZ30" s="478"/>
      <c r="DA30" s="478"/>
      <c r="DB30" s="478"/>
    </row>
    <row r="31" customFormat="false" ht="24.75" hidden="false" customHeight="true" outlineLevel="0" collapsed="false">
      <c r="A31" s="324"/>
      <c r="B31" s="487" t="n">
        <v>29</v>
      </c>
      <c r="C31" s="488" t="n">
        <v>2404</v>
      </c>
      <c r="D31" s="511" t="n">
        <v>505151067</v>
      </c>
      <c r="E31" s="512" t="s">
        <v>53</v>
      </c>
      <c r="F31" s="512" t="s">
        <v>44</v>
      </c>
      <c r="G31" s="512" t="s">
        <v>45</v>
      </c>
      <c r="H31" s="512" t="s">
        <v>465</v>
      </c>
      <c r="I31" s="513" t="n">
        <v>45409.7451388889</v>
      </c>
      <c r="J31" s="512" t="s">
        <v>77</v>
      </c>
      <c r="K31" s="492" t="s">
        <v>71</v>
      </c>
      <c r="L31" s="499" t="n">
        <v>45409</v>
      </c>
      <c r="M31" s="494" t="n">
        <v>0.745138888888889</v>
      </c>
      <c r="N31" s="520" t="s">
        <v>298</v>
      </c>
      <c r="O31" s="121" t="n">
        <v>45409</v>
      </c>
      <c r="P31" s="496" t="n">
        <v>0.745138888888889</v>
      </c>
      <c r="Q31" s="121" t="n">
        <v>45410</v>
      </c>
      <c r="R31" s="496" t="n">
        <v>0.828472222222222</v>
      </c>
      <c r="S31" s="495" t="s">
        <v>77</v>
      </c>
      <c r="T31" s="121" t="n">
        <v>45410</v>
      </c>
      <c r="U31" s="496" t="n">
        <v>0.840277777777778</v>
      </c>
      <c r="V31" s="514" t="s">
        <v>77</v>
      </c>
      <c r="W31" s="497" t="n">
        <f aca="false">(U31+T31)-(P31+O31)</f>
        <v>1.09513888888889</v>
      </c>
      <c r="X31" s="499" t="n">
        <v>45411</v>
      </c>
      <c r="Y31" s="494" t="n">
        <v>0.725694444444445</v>
      </c>
      <c r="Z31" s="495" t="s">
        <v>77</v>
      </c>
      <c r="AA31" s="55" t="n">
        <f aca="false">(Y31+X31)-(U31+T31)</f>
        <v>0.885416666666667</v>
      </c>
      <c r="AB31" s="75" t="n">
        <v>45412</v>
      </c>
      <c r="AC31" s="498" t="n">
        <v>0.677777777777778</v>
      </c>
      <c r="AD31" s="514" t="s">
        <v>77</v>
      </c>
      <c r="AE31" s="55" t="n">
        <f aca="false">(AC31+AB31)-(Y31+X31)</f>
        <v>0.952083333333333</v>
      </c>
      <c r="AF31" s="499" t="n">
        <v>45414</v>
      </c>
      <c r="AG31" s="494" t="n">
        <v>0.588194444444445</v>
      </c>
      <c r="AH31" s="495" t="s">
        <v>77</v>
      </c>
      <c r="AI31" s="54"/>
      <c r="AJ31" s="55" t="n">
        <f aca="false">(AG31+AF31)-(U31+T31)</f>
        <v>3.74791666666667</v>
      </c>
      <c r="AK31" s="499"/>
      <c r="AL31" s="520"/>
      <c r="AM31" s="520"/>
      <c r="AN31" s="55" t="n">
        <f aca="false">(AL31+AK31)-(U31+T31)</f>
        <v>-45410.8402777778</v>
      </c>
      <c r="AO31" s="56" t="n">
        <v>45417</v>
      </c>
      <c r="AP31" s="501" t="n">
        <v>0.447222222222222</v>
      </c>
      <c r="AQ31" s="57" t="n">
        <f aca="false">(AP31+AO31)-(U31+T31)</f>
        <v>6.60694444444444</v>
      </c>
      <c r="AR31" s="499" t="n">
        <v>45417</v>
      </c>
      <c r="AS31" s="494" t="n">
        <v>0.447222222222222</v>
      </c>
      <c r="AT31" s="527" t="s">
        <v>77</v>
      </c>
      <c r="AU31" s="59" t="n">
        <f aca="false">(AS31+AR31)-(U31+T31)</f>
        <v>6.60694444444444</v>
      </c>
      <c r="AV31" s="61"/>
      <c r="AW31" s="61"/>
      <c r="AX31" s="61" t="s">
        <v>58</v>
      </c>
      <c r="AY31" s="61" t="s">
        <v>572</v>
      </c>
      <c r="AZ31" s="61" t="s">
        <v>663</v>
      </c>
      <c r="BA31" s="61" t="s">
        <v>664</v>
      </c>
      <c r="BB31" s="122" t="s">
        <v>665</v>
      </c>
      <c r="BC31" s="101" t="s">
        <v>666</v>
      </c>
      <c r="BD31" s="66"/>
      <c r="BE31" s="326" t="s">
        <v>64</v>
      </c>
      <c r="BF31" s="68"/>
      <c r="BJ31" s="562" t="n">
        <v>2</v>
      </c>
      <c r="BK31" s="563" t="n">
        <v>1</v>
      </c>
      <c r="BL31" s="563" t="n">
        <v>0</v>
      </c>
      <c r="BM31" s="563" t="n">
        <v>0</v>
      </c>
      <c r="BN31" s="558"/>
      <c r="BO31" s="558"/>
      <c r="BP31" s="558"/>
      <c r="BQ31" s="558"/>
      <c r="BR31" s="99"/>
      <c r="BS31" s="99"/>
      <c r="BT31" s="99"/>
      <c r="BU31" s="562" t="n">
        <f aca="false">BX26</f>
        <v>6</v>
      </c>
      <c r="BV31" s="563" t="n">
        <f aca="false">BY26</f>
        <v>2</v>
      </c>
      <c r="BW31" s="563" t="n">
        <f aca="false">BZ26</f>
        <v>2</v>
      </c>
      <c r="BX31" s="563" t="n">
        <f aca="false">CA26</f>
        <v>4</v>
      </c>
      <c r="BY31" s="558"/>
      <c r="BZ31" s="558"/>
      <c r="CA31" s="558"/>
      <c r="CB31" s="558"/>
      <c r="CC31" s="99"/>
      <c r="CD31" s="99"/>
      <c r="CE31" s="99"/>
      <c r="CF31" s="561" t="s">
        <v>52</v>
      </c>
      <c r="CG31" s="539" t="s">
        <v>48</v>
      </c>
      <c r="CH31" s="540" t="s">
        <v>67</v>
      </c>
      <c r="CI31" s="541" t="s">
        <v>138</v>
      </c>
      <c r="CJ31" s="558"/>
      <c r="CK31" s="478"/>
      <c r="CL31" s="478"/>
      <c r="CM31" s="478"/>
      <c r="CN31" s="478"/>
      <c r="CO31" s="99"/>
      <c r="CP31" s="99"/>
      <c r="CQ31" s="561" t="s">
        <v>52</v>
      </c>
      <c r="CR31" s="539" t="s">
        <v>48</v>
      </c>
      <c r="CS31" s="540" t="s">
        <v>67</v>
      </c>
      <c r="CT31" s="541" t="s">
        <v>138</v>
      </c>
      <c r="CU31" s="558"/>
      <c r="CV31" s="558"/>
      <c r="CW31" s="558"/>
      <c r="CX31" s="558"/>
      <c r="CY31" s="99"/>
      <c r="CZ31" s="478"/>
      <c r="DA31" s="478"/>
      <c r="DB31" s="478"/>
    </row>
    <row r="32" customFormat="false" ht="24.75" hidden="false" customHeight="true" outlineLevel="0" collapsed="false">
      <c r="A32" s="324"/>
      <c r="B32" s="519" t="n">
        <v>30</v>
      </c>
      <c r="C32" s="521" t="n">
        <v>2405</v>
      </c>
      <c r="D32" s="489" t="n">
        <v>30151863</v>
      </c>
      <c r="E32" s="490" t="s">
        <v>43</v>
      </c>
      <c r="F32" s="490" t="s">
        <v>44</v>
      </c>
      <c r="G32" s="490" t="s">
        <v>45</v>
      </c>
      <c r="H32" s="490" t="s">
        <v>46</v>
      </c>
      <c r="I32" s="491" t="n">
        <v>45409.8208333333</v>
      </c>
      <c r="J32" s="490" t="s">
        <v>77</v>
      </c>
      <c r="K32" s="492" t="s">
        <v>52</v>
      </c>
      <c r="L32" s="499" t="n">
        <v>45409</v>
      </c>
      <c r="M32" s="494" t="n">
        <v>0.820833333333333</v>
      </c>
      <c r="N32" s="534" t="s">
        <v>77</v>
      </c>
      <c r="O32" s="121" t="n">
        <v>45409</v>
      </c>
      <c r="P32" s="496" t="n">
        <v>0.820833333333333</v>
      </c>
      <c r="Q32" s="121"/>
      <c r="R32" s="496"/>
      <c r="S32" s="54"/>
      <c r="T32" s="121" t="n">
        <v>45409</v>
      </c>
      <c r="U32" s="496" t="n">
        <v>0.825694444444444</v>
      </c>
      <c r="V32" s="495" t="s">
        <v>77</v>
      </c>
      <c r="W32" s="497" t="n">
        <f aca="false">(U32+T32)-(P32+O32)</f>
        <v>0.00486111111111111</v>
      </c>
      <c r="X32" s="75"/>
      <c r="Y32" s="75"/>
      <c r="Z32" s="75"/>
      <c r="AA32" s="55" t="n">
        <f aca="false">(Y32+X32)-(U32+T32)</f>
        <v>-45409.8256944444</v>
      </c>
      <c r="AB32" s="75"/>
      <c r="AC32" s="498"/>
      <c r="AD32" s="54"/>
      <c r="AE32" s="55" t="n">
        <f aca="false">(AC32+AB32)-(Y32+X32)</f>
        <v>0</v>
      </c>
      <c r="AF32" s="54"/>
      <c r="AG32" s="54"/>
      <c r="AH32" s="54"/>
      <c r="AI32" s="54"/>
      <c r="AJ32" s="55" t="n">
        <f aca="false">(AG32+AF32)-(U32+T32)</f>
        <v>-45409.8256944444</v>
      </c>
      <c r="AK32" s="499"/>
      <c r="AL32" s="494"/>
      <c r="AM32" s="527"/>
      <c r="AN32" s="55" t="n">
        <f aca="false">(AL32+AK32)-(U32+T32)</f>
        <v>-45409.8256944444</v>
      </c>
      <c r="AO32" s="56" t="n">
        <v>45409</v>
      </c>
      <c r="AP32" s="501" t="n">
        <v>0.851388888888889</v>
      </c>
      <c r="AQ32" s="57" t="n">
        <f aca="false">(AP32+AO32)-(U32+T32)</f>
        <v>0.0256944444444444</v>
      </c>
      <c r="AR32" s="499" t="n">
        <v>45409</v>
      </c>
      <c r="AS32" s="494" t="n">
        <v>0.851388888888889</v>
      </c>
      <c r="AT32" s="495" t="s">
        <v>77</v>
      </c>
      <c r="AU32" s="59" t="n">
        <f aca="false">(AS32+AR32)-(U32+T32)</f>
        <v>0.0256944444444444</v>
      </c>
      <c r="AV32" s="61"/>
      <c r="AW32" s="61"/>
      <c r="AX32" s="61" t="s">
        <v>90</v>
      </c>
      <c r="AY32" s="61" t="s">
        <v>91</v>
      </c>
      <c r="AZ32" s="61" t="s">
        <v>92</v>
      </c>
      <c r="BA32" s="61" t="s">
        <v>636</v>
      </c>
      <c r="BB32" s="122" t="s">
        <v>667</v>
      </c>
      <c r="BC32" s="101" t="s">
        <v>668</v>
      </c>
      <c r="BD32" s="66"/>
      <c r="BE32" s="326" t="s">
        <v>64</v>
      </c>
      <c r="BF32" s="68"/>
      <c r="BJ32" s="564" t="n">
        <f aca="false">BJ31/BK28</f>
        <v>0.666666666666667</v>
      </c>
      <c r="BK32" s="564" t="n">
        <f aca="false">BK31/BK28</f>
        <v>0.333333333333333</v>
      </c>
      <c r="BL32" s="564" t="n">
        <f aca="false">BL31/BK28</f>
        <v>0</v>
      </c>
      <c r="BM32" s="564" t="n">
        <f aca="false">BM31/BK28</f>
        <v>0</v>
      </c>
      <c r="BN32" s="558"/>
      <c r="BO32" s="558"/>
      <c r="BP32" s="558"/>
      <c r="BQ32" s="558"/>
      <c r="BR32" s="99"/>
      <c r="BS32" s="99"/>
      <c r="BT32" s="99"/>
      <c r="BU32" s="564" t="n">
        <f aca="false">BU31/BV28</f>
        <v>0.428571428571429</v>
      </c>
      <c r="BV32" s="564" t="n">
        <f aca="false">BV31/BV28</f>
        <v>0.142857142857143</v>
      </c>
      <c r="BW32" s="564" t="n">
        <f aca="false">BW31/BV28</f>
        <v>0.142857142857143</v>
      </c>
      <c r="BX32" s="564" t="n">
        <f aca="false">BX31/BV28</f>
        <v>0.285714285714286</v>
      </c>
      <c r="BY32" s="558"/>
      <c r="BZ32" s="558"/>
      <c r="CA32" s="558"/>
      <c r="CB32" s="558"/>
      <c r="CC32" s="99"/>
      <c r="CD32" s="99"/>
      <c r="CE32" s="99"/>
      <c r="CF32" s="562" t="n">
        <f aca="false">CI26</f>
        <v>1</v>
      </c>
      <c r="CG32" s="563" t="n">
        <f aca="false">CJ26</f>
        <v>1</v>
      </c>
      <c r="CH32" s="563" t="n">
        <f aca="false">CK26</f>
        <v>0</v>
      </c>
      <c r="CI32" s="563" t="n">
        <f aca="false">CL26</f>
        <v>8</v>
      </c>
      <c r="CJ32" s="558"/>
      <c r="CK32" s="478"/>
      <c r="CL32" s="478"/>
      <c r="CM32" s="478"/>
      <c r="CN32" s="478"/>
      <c r="CO32" s="99"/>
      <c r="CP32" s="99"/>
      <c r="CQ32" s="562" t="n">
        <f aca="false">CT26</f>
        <v>0</v>
      </c>
      <c r="CR32" s="563" t="n">
        <f aca="false">CU26</f>
        <v>0</v>
      </c>
      <c r="CS32" s="563" t="n">
        <f aca="false">CV26</f>
        <v>0</v>
      </c>
      <c r="CT32" s="563" t="n">
        <f aca="false">CW26</f>
        <v>11</v>
      </c>
      <c r="CU32" s="558"/>
      <c r="CV32" s="558"/>
      <c r="CW32" s="558"/>
      <c r="CX32" s="558"/>
      <c r="CY32" s="99"/>
      <c r="CZ32" s="478"/>
      <c r="DA32" s="478"/>
      <c r="DB32" s="478"/>
    </row>
    <row r="33" customFormat="false" ht="24.75" hidden="false" customHeight="true" outlineLevel="0" collapsed="false">
      <c r="A33" s="324"/>
      <c r="B33" s="487" t="n">
        <v>31</v>
      </c>
      <c r="C33" s="488" t="n">
        <v>2406</v>
      </c>
      <c r="D33" s="489" t="n">
        <v>30307760</v>
      </c>
      <c r="E33" s="490" t="s">
        <v>49</v>
      </c>
      <c r="F33" s="490" t="s">
        <v>65</v>
      </c>
      <c r="G33" s="490" t="s">
        <v>54</v>
      </c>
      <c r="H33" s="490" t="s">
        <v>358</v>
      </c>
      <c r="I33" s="491" t="n">
        <v>45409.6666666667</v>
      </c>
      <c r="J33" s="490" t="s">
        <v>51</v>
      </c>
      <c r="K33" s="492" t="s">
        <v>67</v>
      </c>
      <c r="L33" s="499" t="n">
        <v>45409</v>
      </c>
      <c r="M33" s="494" t="n">
        <v>0.666666666666667</v>
      </c>
      <c r="N33" s="534" t="s">
        <v>51</v>
      </c>
      <c r="O33" s="121" t="n">
        <v>45409</v>
      </c>
      <c r="P33" s="496" t="n">
        <v>0.666666666666667</v>
      </c>
      <c r="Q33" s="121"/>
      <c r="R33" s="496"/>
      <c r="S33" s="520"/>
      <c r="T33" s="121" t="n">
        <v>45410</v>
      </c>
      <c r="U33" s="496" t="n">
        <v>0.472916666666667</v>
      </c>
      <c r="V33" s="495" t="s">
        <v>51</v>
      </c>
      <c r="W33" s="497" t="n">
        <f aca="false">(U33+T33)-(P33+O33)</f>
        <v>0.80625</v>
      </c>
      <c r="X33" s="499" t="n">
        <v>45410</v>
      </c>
      <c r="Y33" s="494" t="n">
        <v>0.561111111111111</v>
      </c>
      <c r="Z33" s="495" t="s">
        <v>51</v>
      </c>
      <c r="AA33" s="55" t="n">
        <f aca="false">(Y33+X33)-(U33+T33)</f>
        <v>0.0881944444444445</v>
      </c>
      <c r="AB33" s="75"/>
      <c r="AC33" s="498"/>
      <c r="AD33" s="520"/>
      <c r="AE33" s="55" t="n">
        <f aca="false">(AC33+AB33)-(Y33+X33)</f>
        <v>-45410.5611111111</v>
      </c>
      <c r="AF33" s="54"/>
      <c r="AG33" s="54"/>
      <c r="AH33" s="54"/>
      <c r="AI33" s="54"/>
      <c r="AJ33" s="55" t="n">
        <f aca="false">(AG33+AF33)-(U33+T33)</f>
        <v>-45410.4729166667</v>
      </c>
      <c r="AK33" s="499"/>
      <c r="AL33" s="520"/>
      <c r="AM33" s="520"/>
      <c r="AN33" s="55" t="n">
        <f aca="false">(AL33+AK33)-(U33+T33)</f>
        <v>-45410.4729166667</v>
      </c>
      <c r="AO33" s="56" t="n">
        <v>45412</v>
      </c>
      <c r="AP33" s="501" t="n">
        <v>0.64375</v>
      </c>
      <c r="AQ33" s="57" t="n">
        <f aca="false">(AP33+AO33)-(U33+T33)</f>
        <v>2.17083333333333</v>
      </c>
      <c r="AR33" s="499" t="n">
        <v>45412</v>
      </c>
      <c r="AS33" s="494" t="n">
        <v>0.64375</v>
      </c>
      <c r="AT33" s="495" t="s">
        <v>51</v>
      </c>
      <c r="AU33" s="59" t="n">
        <f aca="false">(AS33+AR33)-(U33+T33)</f>
        <v>2.17083333333333</v>
      </c>
      <c r="AV33" s="61"/>
      <c r="AW33" s="61"/>
      <c r="AX33" s="61" t="s">
        <v>90</v>
      </c>
      <c r="AY33" s="61" t="s">
        <v>91</v>
      </c>
      <c r="AZ33" s="61" t="s">
        <v>92</v>
      </c>
      <c r="BA33" s="61" t="s">
        <v>636</v>
      </c>
      <c r="BB33" s="122" t="s">
        <v>669</v>
      </c>
      <c r="BC33" s="101" t="s">
        <v>670</v>
      </c>
      <c r="BD33" s="66"/>
      <c r="BE33" s="331" t="s">
        <v>156</v>
      </c>
      <c r="BF33" s="68"/>
      <c r="BJ33" s="557"/>
      <c r="BK33" s="557"/>
      <c r="BL33" s="557"/>
      <c r="BM33" s="557"/>
      <c r="BN33" s="565"/>
      <c r="BO33" s="558"/>
      <c r="BP33" s="558"/>
      <c r="BQ33" s="558"/>
      <c r="BR33" s="99"/>
      <c r="BS33" s="99"/>
      <c r="BT33" s="99"/>
      <c r="BU33" s="557"/>
      <c r="BV33" s="557"/>
      <c r="BW33" s="557"/>
      <c r="BX33" s="557"/>
      <c r="BY33" s="565"/>
      <c r="BZ33" s="558"/>
      <c r="CA33" s="558"/>
      <c r="CB33" s="558"/>
      <c r="CC33" s="99"/>
      <c r="CD33" s="99"/>
      <c r="CE33" s="99"/>
      <c r="CF33" s="564" t="n">
        <f aca="false">CF32/CG29</f>
        <v>0.1</v>
      </c>
      <c r="CG33" s="564" t="n">
        <f aca="false">CG32/CG29</f>
        <v>0.1</v>
      </c>
      <c r="CH33" s="564" t="n">
        <f aca="false">CH32/CG29</f>
        <v>0</v>
      </c>
      <c r="CI33" s="564" t="n">
        <f aca="false">CI32/CG29</f>
        <v>0.8</v>
      </c>
      <c r="CJ33" s="558"/>
      <c r="CK33" s="478"/>
      <c r="CL33" s="478"/>
      <c r="CM33" s="478"/>
      <c r="CN33" s="478"/>
      <c r="CO33" s="99"/>
      <c r="CP33" s="99"/>
      <c r="CQ33" s="564" t="n">
        <f aca="false">CQ32/CR29</f>
        <v>0</v>
      </c>
      <c r="CR33" s="564" t="n">
        <f aca="false">CR32/CR29</f>
        <v>0</v>
      </c>
      <c r="CS33" s="564" t="n">
        <f aca="false">CS32/CR29</f>
        <v>0</v>
      </c>
      <c r="CT33" s="564" t="n">
        <f aca="false">CT32/CR29</f>
        <v>1</v>
      </c>
      <c r="CU33" s="558"/>
      <c r="CV33" s="558"/>
      <c r="CW33" s="558"/>
      <c r="CX33" s="558"/>
      <c r="CY33" s="99"/>
      <c r="CZ33" s="478"/>
      <c r="DA33" s="478"/>
      <c r="DB33" s="478"/>
    </row>
    <row r="34" customFormat="false" ht="24.75" hidden="false" customHeight="true" outlineLevel="0" collapsed="false">
      <c r="A34" s="324"/>
      <c r="B34" s="487" t="n">
        <v>32</v>
      </c>
      <c r="C34" s="488" t="n">
        <v>2407</v>
      </c>
      <c r="D34" s="489" t="n">
        <v>30307760</v>
      </c>
      <c r="E34" s="490" t="s">
        <v>49</v>
      </c>
      <c r="F34" s="490" t="s">
        <v>69</v>
      </c>
      <c r="G34" s="490" t="s">
        <v>80</v>
      </c>
      <c r="H34" s="490" t="s">
        <v>362</v>
      </c>
      <c r="I34" s="491" t="n">
        <v>45410.5583333333</v>
      </c>
      <c r="J34" s="490" t="s">
        <v>51</v>
      </c>
      <c r="K34" s="492" t="s">
        <v>71</v>
      </c>
      <c r="L34" s="499" t="n">
        <v>45410</v>
      </c>
      <c r="M34" s="494" t="n">
        <v>0.558333333333333</v>
      </c>
      <c r="N34" s="534" t="s">
        <v>51</v>
      </c>
      <c r="O34" s="121" t="n">
        <v>45410</v>
      </c>
      <c r="P34" s="496" t="n">
        <v>0.558333333333333</v>
      </c>
      <c r="Q34" s="121"/>
      <c r="R34" s="496"/>
      <c r="S34" s="520"/>
      <c r="T34" s="121" t="n">
        <v>45410</v>
      </c>
      <c r="U34" s="496" t="n">
        <v>0.560416666666667</v>
      </c>
      <c r="V34" s="514" t="s">
        <v>51</v>
      </c>
      <c r="W34" s="497" t="n">
        <f aca="false">(U34+T34)-(P34+O34)</f>
        <v>0.00208333333333333</v>
      </c>
      <c r="X34" s="499" t="n">
        <v>45412</v>
      </c>
      <c r="Y34" s="494" t="n">
        <v>0.449305555555556</v>
      </c>
      <c r="Z34" s="495" t="s">
        <v>51</v>
      </c>
      <c r="AA34" s="55" t="n">
        <f aca="false">(Y34+X34)-(U34+T34)</f>
        <v>1.88888888888889</v>
      </c>
      <c r="AB34" s="75" t="n">
        <v>45412</v>
      </c>
      <c r="AC34" s="498" t="n">
        <v>0.643055555555556</v>
      </c>
      <c r="AD34" s="514" t="s">
        <v>51</v>
      </c>
      <c r="AE34" s="55" t="n">
        <f aca="false">(AC34+AB34)-(Y34+X34)</f>
        <v>0.19375</v>
      </c>
      <c r="AF34" s="499" t="n">
        <v>45413</v>
      </c>
      <c r="AG34" s="494" t="n">
        <v>0.624305555555556</v>
      </c>
      <c r="AH34" s="495" t="s">
        <v>51</v>
      </c>
      <c r="AI34" s="54"/>
      <c r="AJ34" s="55" t="n">
        <f aca="false">(AG34+AF34)-(U34+T34)</f>
        <v>3.06388888888889</v>
      </c>
      <c r="AK34" s="499"/>
      <c r="AL34" s="520"/>
      <c r="AM34" s="520"/>
      <c r="AN34" s="55" t="n">
        <f aca="false">(AL34+AK34)-(U34+T34)</f>
        <v>-45410.5604166667</v>
      </c>
      <c r="AO34" s="56" t="n">
        <v>45421</v>
      </c>
      <c r="AP34" s="501" t="n">
        <v>0.768055555555556</v>
      </c>
      <c r="AQ34" s="57" t="n">
        <f aca="false">(AP34+AO34)-(U34+T34)</f>
        <v>11.2076388888889</v>
      </c>
      <c r="AR34" s="499" t="n">
        <v>45421</v>
      </c>
      <c r="AS34" s="494" t="n">
        <v>0.768055555555556</v>
      </c>
      <c r="AT34" s="527" t="s">
        <v>51</v>
      </c>
      <c r="AU34" s="59" t="n">
        <f aca="false">(AS34+AR34)-(U34+T34)</f>
        <v>11.2076388888889</v>
      </c>
      <c r="AV34" s="61"/>
      <c r="AW34" s="61"/>
      <c r="AX34" s="61" t="s">
        <v>90</v>
      </c>
      <c r="AY34" s="61" t="s">
        <v>91</v>
      </c>
      <c r="AZ34" s="61" t="s">
        <v>106</v>
      </c>
      <c r="BA34" s="43" t="s">
        <v>159</v>
      </c>
      <c r="BB34" s="101" t="s">
        <v>671</v>
      </c>
      <c r="BC34" s="101" t="s">
        <v>672</v>
      </c>
      <c r="BD34" s="66"/>
      <c r="BE34" s="326" t="s">
        <v>64</v>
      </c>
      <c r="BF34" s="68"/>
      <c r="BJ34" s="566" t="s">
        <v>189</v>
      </c>
      <c r="BK34" s="567" t="n">
        <v>0</v>
      </c>
      <c r="BL34" s="556" t="n">
        <f aca="false">BK34/BK37</f>
        <v>0</v>
      </c>
      <c r="BM34" s="557"/>
      <c r="BN34" s="558"/>
      <c r="BO34" s="558"/>
      <c r="BP34" s="558"/>
      <c r="BQ34" s="558"/>
      <c r="BR34" s="99"/>
      <c r="BS34" s="99"/>
      <c r="BT34" s="99"/>
      <c r="BU34" s="566" t="s">
        <v>189</v>
      </c>
      <c r="BV34" s="567" t="n">
        <v>1</v>
      </c>
      <c r="BW34" s="556" t="n">
        <f aca="false">BV34/BV37</f>
        <v>0.0714285714285714</v>
      </c>
      <c r="BX34" s="557"/>
      <c r="BY34" s="558"/>
      <c r="BZ34" s="558"/>
      <c r="CA34" s="558"/>
      <c r="CB34" s="558"/>
      <c r="CC34" s="99"/>
      <c r="CD34" s="99"/>
      <c r="CE34" s="99"/>
      <c r="CF34" s="557"/>
      <c r="CG34" s="557"/>
      <c r="CH34" s="557"/>
      <c r="CI34" s="557"/>
      <c r="CJ34" s="565"/>
      <c r="CK34" s="478"/>
      <c r="CL34" s="478"/>
      <c r="CM34" s="478"/>
      <c r="CN34" s="478"/>
      <c r="CO34" s="99"/>
      <c r="CP34" s="99"/>
      <c r="CQ34" s="568"/>
      <c r="CR34" s="568"/>
      <c r="CS34" s="568"/>
      <c r="CT34" s="568"/>
      <c r="CU34" s="558"/>
      <c r="CV34" s="558"/>
      <c r="CW34" s="558"/>
      <c r="CX34" s="558"/>
      <c r="CY34" s="99"/>
      <c r="CZ34" s="478"/>
      <c r="DA34" s="478"/>
      <c r="DB34" s="478"/>
    </row>
    <row r="35" customFormat="false" ht="24.75" hidden="false" customHeight="true" outlineLevel="0" collapsed="false">
      <c r="A35" s="324"/>
      <c r="B35" s="519" t="n">
        <v>33</v>
      </c>
      <c r="C35" s="503" t="n">
        <v>2408</v>
      </c>
      <c r="D35" s="569" t="n">
        <v>30066695</v>
      </c>
      <c r="E35" s="570" t="s">
        <v>49</v>
      </c>
      <c r="F35" s="570" t="s">
        <v>65</v>
      </c>
      <c r="G35" s="570" t="s">
        <v>45</v>
      </c>
      <c r="H35" s="570" t="s">
        <v>66</v>
      </c>
      <c r="I35" s="571" t="n">
        <v>45410.7013888889</v>
      </c>
      <c r="J35" s="570" t="s">
        <v>77</v>
      </c>
      <c r="K35" s="492" t="s">
        <v>52</v>
      </c>
      <c r="L35" s="499" t="n">
        <v>45410</v>
      </c>
      <c r="M35" s="494" t="n">
        <v>0.701388888888889</v>
      </c>
      <c r="N35" s="534" t="s">
        <v>77</v>
      </c>
      <c r="O35" s="121" t="n">
        <v>45410</v>
      </c>
      <c r="P35" s="496" t="n">
        <v>0.701388888888889</v>
      </c>
      <c r="Q35" s="121"/>
      <c r="R35" s="496"/>
      <c r="S35" s="520"/>
      <c r="T35" s="121" t="n">
        <v>45410</v>
      </c>
      <c r="U35" s="496" t="n">
        <v>0.838194444444445</v>
      </c>
      <c r="V35" s="495" t="s">
        <v>77</v>
      </c>
      <c r="W35" s="497" t="n">
        <f aca="false">(U35+T35)-(P35+O35)</f>
        <v>0.136805555555556</v>
      </c>
      <c r="X35" s="75"/>
      <c r="Y35" s="75"/>
      <c r="Z35" s="75"/>
      <c r="AA35" s="55" t="n">
        <f aca="false">(Y35+X35)-(U35+T35)</f>
        <v>-45410.8381944444</v>
      </c>
      <c r="AB35" s="75"/>
      <c r="AC35" s="498"/>
      <c r="AD35" s="520"/>
      <c r="AE35" s="55" t="n">
        <f aca="false">(AC35+AB35)-(Y35+X35)</f>
        <v>0</v>
      </c>
      <c r="AF35" s="54"/>
      <c r="AG35" s="54"/>
      <c r="AH35" s="54"/>
      <c r="AI35" s="54"/>
      <c r="AJ35" s="55" t="n">
        <f aca="false">(AG35+AF35)-(U35+T35)</f>
        <v>-45410.8381944444</v>
      </c>
      <c r="AK35" s="499"/>
      <c r="AL35" s="520"/>
      <c r="AM35" s="520"/>
      <c r="AN35" s="55" t="n">
        <f aca="false">(AL35+AK35)-(U35+T35)</f>
        <v>-45410.8381944444</v>
      </c>
      <c r="AO35" s="56" t="n">
        <v>45411</v>
      </c>
      <c r="AP35" s="501" t="n">
        <v>0.713194444444445</v>
      </c>
      <c r="AQ35" s="57" t="n">
        <f aca="false">(AP35+AO35)-(U35+T35)</f>
        <v>0.875</v>
      </c>
      <c r="AR35" s="499" t="n">
        <v>45411</v>
      </c>
      <c r="AS35" s="494" t="n">
        <v>0.713194444444445</v>
      </c>
      <c r="AT35" s="527" t="s">
        <v>77</v>
      </c>
      <c r="AU35" s="59" t="n">
        <f aca="false">(AS35+AR35)-(U35+T35)</f>
        <v>0.875</v>
      </c>
      <c r="AV35" s="61"/>
      <c r="AW35" s="61"/>
      <c r="AX35" s="61" t="s">
        <v>90</v>
      </c>
      <c r="AY35" s="61" t="s">
        <v>123</v>
      </c>
      <c r="AZ35" s="61" t="s">
        <v>673</v>
      </c>
      <c r="BA35" s="61" t="s">
        <v>674</v>
      </c>
      <c r="BB35" s="122" t="s">
        <v>675</v>
      </c>
      <c r="BC35" s="101" t="s">
        <v>676</v>
      </c>
      <c r="BD35" s="66"/>
      <c r="BE35" s="326" t="s">
        <v>64</v>
      </c>
      <c r="BF35" s="68"/>
      <c r="BJ35" s="562" t="s">
        <v>193</v>
      </c>
      <c r="BK35" s="492" t="n">
        <v>3</v>
      </c>
      <c r="BL35" s="556" t="n">
        <f aca="false">BK35/BK37</f>
        <v>1</v>
      </c>
      <c r="BM35" s="572"/>
      <c r="BN35" s="558"/>
      <c r="BO35" s="558"/>
      <c r="BP35" s="558"/>
      <c r="BQ35" s="558"/>
      <c r="BR35" s="99"/>
      <c r="BS35" s="99"/>
      <c r="BT35" s="99"/>
      <c r="BU35" s="562" t="s">
        <v>193</v>
      </c>
      <c r="BV35" s="492" t="n">
        <v>9</v>
      </c>
      <c r="BW35" s="556" t="n">
        <f aca="false">BV35/BV37</f>
        <v>0.642857142857143</v>
      </c>
      <c r="BX35" s="572"/>
      <c r="BY35" s="558"/>
      <c r="BZ35" s="558"/>
      <c r="CA35" s="558"/>
      <c r="CB35" s="558"/>
      <c r="CC35" s="99"/>
      <c r="CD35" s="99"/>
      <c r="CE35" s="99"/>
      <c r="CF35" s="566" t="s">
        <v>189</v>
      </c>
      <c r="CG35" s="567" t="n">
        <v>0</v>
      </c>
      <c r="CH35" s="556" t="n">
        <f aca="false">CG35/CG38</f>
        <v>0</v>
      </c>
      <c r="CI35" s="557"/>
      <c r="CJ35" s="478"/>
      <c r="CK35" s="478"/>
      <c r="CL35" s="478"/>
      <c r="CM35" s="478"/>
      <c r="CN35" s="478"/>
      <c r="CO35" s="99"/>
      <c r="CP35" s="99"/>
      <c r="CQ35" s="557"/>
      <c r="CR35" s="557"/>
      <c r="CS35" s="557"/>
      <c r="CT35" s="557"/>
      <c r="CU35" s="565"/>
      <c r="CV35" s="558"/>
      <c r="CW35" s="478"/>
      <c r="CX35" s="478"/>
      <c r="CY35" s="478"/>
      <c r="CZ35" s="478"/>
      <c r="DA35" s="478"/>
      <c r="DB35" s="478"/>
    </row>
    <row r="36" customFormat="false" ht="24.75" hidden="false" customHeight="true" outlineLevel="0" collapsed="false">
      <c r="A36" s="324"/>
      <c r="B36" s="487" t="n">
        <v>34</v>
      </c>
      <c r="C36" s="488" t="n">
        <v>2410</v>
      </c>
      <c r="D36" s="489" t="n">
        <v>30322382</v>
      </c>
      <c r="E36" s="490" t="s">
        <v>56</v>
      </c>
      <c r="F36" s="490" t="s">
        <v>69</v>
      </c>
      <c r="G36" s="490" t="s">
        <v>54</v>
      </c>
      <c r="H36" s="490" t="s">
        <v>468</v>
      </c>
      <c r="I36" s="491" t="n">
        <v>45410.8854166667</v>
      </c>
      <c r="J36" s="490" t="s">
        <v>51</v>
      </c>
      <c r="K36" s="492" t="s">
        <v>71</v>
      </c>
      <c r="L36" s="499" t="n">
        <v>45410</v>
      </c>
      <c r="M36" s="494" t="n">
        <v>0.816666666666667</v>
      </c>
      <c r="N36" s="495" t="s">
        <v>51</v>
      </c>
      <c r="O36" s="121" t="n">
        <v>45410</v>
      </c>
      <c r="P36" s="496" t="n">
        <v>0.885416666666667</v>
      </c>
      <c r="Q36" s="121" t="n">
        <v>45412</v>
      </c>
      <c r="R36" s="496" t="n">
        <v>0.638194444444444</v>
      </c>
      <c r="S36" s="514" t="s">
        <v>51</v>
      </c>
      <c r="T36" s="121" t="n">
        <v>45412</v>
      </c>
      <c r="U36" s="496" t="n">
        <v>0.638194444444444</v>
      </c>
      <c r="V36" s="495" t="s">
        <v>51</v>
      </c>
      <c r="W36" s="497" t="n">
        <f aca="false">(U36+T36)-(P36+O36)</f>
        <v>1.75277777777778</v>
      </c>
      <c r="X36" s="499" t="n">
        <v>45413</v>
      </c>
      <c r="Y36" s="494" t="n">
        <v>0.625</v>
      </c>
      <c r="Z36" s="495" t="s">
        <v>51</v>
      </c>
      <c r="AA36" s="55" t="n">
        <f aca="false">(Y36+X36)-(U36+T36)</f>
        <v>0.986805555555556</v>
      </c>
      <c r="AB36" s="75" t="n">
        <v>45416</v>
      </c>
      <c r="AC36" s="498" t="n">
        <v>0.386805555555556</v>
      </c>
      <c r="AD36" s="514" t="s">
        <v>51</v>
      </c>
      <c r="AE36" s="55" t="n">
        <f aca="false">(AC36+AB36)-(Y36+X36)</f>
        <v>2.76180555555556</v>
      </c>
      <c r="AF36" s="499" t="n">
        <v>45420</v>
      </c>
      <c r="AG36" s="494" t="n">
        <v>0.426388888888889</v>
      </c>
      <c r="AH36" s="495" t="s">
        <v>51</v>
      </c>
      <c r="AI36" s="54"/>
      <c r="AJ36" s="55" t="n">
        <f aca="false">(AG36+AF36)-(U36+T36)</f>
        <v>7.78819444444445</v>
      </c>
      <c r="AK36" s="499"/>
      <c r="AL36" s="520"/>
      <c r="AM36" s="520"/>
      <c r="AN36" s="55" t="n">
        <f aca="false">(AL36+AK36)-(U36+T36)</f>
        <v>-45412.6381944444</v>
      </c>
      <c r="AO36" s="56" t="n">
        <v>45421</v>
      </c>
      <c r="AP36" s="501" t="n">
        <v>0.755555555555556</v>
      </c>
      <c r="AQ36" s="57" t="n">
        <f aca="false">(AP36+AO36)-(U36+T36)</f>
        <v>9.11736111111111</v>
      </c>
      <c r="AR36" s="499" t="n">
        <v>45421</v>
      </c>
      <c r="AS36" s="494" t="n">
        <v>0.755555555555556</v>
      </c>
      <c r="AT36" s="495" t="s">
        <v>51</v>
      </c>
      <c r="AU36" s="59" t="n">
        <f aca="false">(AS36+AR36)-(U36+T36)</f>
        <v>9.11736111111111</v>
      </c>
      <c r="AV36" s="61"/>
      <c r="AW36" s="61"/>
      <c r="AX36" s="61" t="s">
        <v>578</v>
      </c>
      <c r="AY36" s="61" t="s">
        <v>110</v>
      </c>
      <c r="AZ36" s="43" t="s">
        <v>132</v>
      </c>
      <c r="BA36" s="43" t="s">
        <v>112</v>
      </c>
      <c r="BB36" s="122" t="s">
        <v>677</v>
      </c>
      <c r="BC36" s="101" t="s">
        <v>678</v>
      </c>
      <c r="BD36" s="66"/>
      <c r="BE36" s="326" t="s">
        <v>64</v>
      </c>
      <c r="BF36" s="68"/>
      <c r="BJ36" s="562" t="s">
        <v>199</v>
      </c>
      <c r="BK36" s="492" t="n">
        <v>0</v>
      </c>
      <c r="BL36" s="556" t="n">
        <f aca="false">BK36/BK37</f>
        <v>0</v>
      </c>
      <c r="BM36" s="572"/>
      <c r="BN36" s="558"/>
      <c r="BO36" s="558"/>
      <c r="BP36" s="558"/>
      <c r="BQ36" s="558"/>
      <c r="BR36" s="99"/>
      <c r="BS36" s="99"/>
      <c r="BT36" s="99"/>
      <c r="BU36" s="562" t="s">
        <v>199</v>
      </c>
      <c r="BV36" s="492" t="n">
        <v>4</v>
      </c>
      <c r="BW36" s="556" t="n">
        <f aca="false">BV36/BV37</f>
        <v>0.285714285714286</v>
      </c>
      <c r="BX36" s="572"/>
      <c r="BY36" s="558"/>
      <c r="BZ36" s="558"/>
      <c r="CA36" s="558"/>
      <c r="CB36" s="558"/>
      <c r="CC36" s="99"/>
      <c r="CD36" s="99"/>
      <c r="CE36" s="99"/>
      <c r="CF36" s="562" t="s">
        <v>193</v>
      </c>
      <c r="CG36" s="492" t="n">
        <v>10</v>
      </c>
      <c r="CH36" s="556" t="n">
        <f aca="false">CG36/CG38</f>
        <v>1</v>
      </c>
      <c r="CI36" s="572"/>
      <c r="CJ36" s="478"/>
      <c r="CK36" s="478"/>
      <c r="CL36" s="478"/>
      <c r="CM36" s="478"/>
      <c r="CN36" s="478"/>
      <c r="CO36" s="99"/>
      <c r="CP36" s="99"/>
      <c r="CQ36" s="566" t="s">
        <v>189</v>
      </c>
      <c r="CR36" s="542" t="n">
        <v>3</v>
      </c>
      <c r="CS36" s="556" t="n">
        <f aca="false">CR36/CR39</f>
        <v>0.333333333333333</v>
      </c>
      <c r="CT36" s="557"/>
      <c r="CU36" s="558"/>
      <c r="CV36" s="558"/>
      <c r="CW36" s="478"/>
      <c r="CX36" s="478"/>
      <c r="CY36" s="478"/>
    </row>
    <row r="37" customFormat="false" ht="24.75" hidden="false" customHeight="true" outlineLevel="0" collapsed="false">
      <c r="A37" s="324"/>
      <c r="B37" s="519" t="n">
        <v>35</v>
      </c>
      <c r="C37" s="488" t="n">
        <v>2413</v>
      </c>
      <c r="D37" s="511" t="n">
        <v>30303663</v>
      </c>
      <c r="E37" s="512" t="s">
        <v>56</v>
      </c>
      <c r="F37" s="512" t="s">
        <v>44</v>
      </c>
      <c r="G37" s="512" t="s">
        <v>54</v>
      </c>
      <c r="H37" s="512" t="s">
        <v>128</v>
      </c>
      <c r="I37" s="513" t="n">
        <v>45411.8506944444</v>
      </c>
      <c r="J37" s="512" t="s">
        <v>77</v>
      </c>
      <c r="K37" s="492" t="s">
        <v>71</v>
      </c>
      <c r="L37" s="499" t="n">
        <v>45411</v>
      </c>
      <c r="M37" s="494" t="n">
        <v>0.788888888888889</v>
      </c>
      <c r="N37" s="534" t="s">
        <v>77</v>
      </c>
      <c r="O37" s="121" t="n">
        <v>45411</v>
      </c>
      <c r="P37" s="496" t="n">
        <v>0.850694444444445</v>
      </c>
      <c r="Q37" s="121" t="n">
        <v>45412</v>
      </c>
      <c r="R37" s="496" t="n">
        <v>0.759722222222222</v>
      </c>
      <c r="S37" s="495" t="s">
        <v>77</v>
      </c>
      <c r="T37" s="121" t="n">
        <v>45412</v>
      </c>
      <c r="U37" s="496" t="n">
        <v>0.760416666666667</v>
      </c>
      <c r="V37" s="495" t="s">
        <v>77</v>
      </c>
      <c r="W37" s="497" t="n">
        <f aca="false">(U37+T37)-(P37+O37)</f>
        <v>0.909722222222222</v>
      </c>
      <c r="X37" s="499" t="n">
        <v>45412</v>
      </c>
      <c r="Y37" s="560" t="n">
        <v>0.763194444444444</v>
      </c>
      <c r="Z37" s="495" t="s">
        <v>77</v>
      </c>
      <c r="AA37" s="55" t="n">
        <f aca="false">(Y37+X37)-(U37+T37)</f>
        <v>0.00277777777777778</v>
      </c>
      <c r="AB37" s="75" t="n">
        <v>45414</v>
      </c>
      <c r="AC37" s="498" t="n">
        <v>0.801388888888889</v>
      </c>
      <c r="AD37" s="514" t="s">
        <v>77</v>
      </c>
      <c r="AE37" s="55" t="n">
        <f aca="false">(AC37+AB37)-(Y37+X37)</f>
        <v>2.03819444444444</v>
      </c>
      <c r="AF37" s="499" t="n">
        <v>45417</v>
      </c>
      <c r="AG37" s="494" t="n">
        <v>0.447916666666667</v>
      </c>
      <c r="AH37" s="495" t="s">
        <v>77</v>
      </c>
      <c r="AI37" s="54"/>
      <c r="AJ37" s="55" t="n">
        <f aca="false">(AG37+AF37)-(U37+T37)</f>
        <v>4.6875</v>
      </c>
      <c r="AK37" s="499"/>
      <c r="AL37" s="520"/>
      <c r="AM37" s="520"/>
      <c r="AN37" s="55" t="n">
        <f aca="false">(AL37+AK37)-(U37+T37)</f>
        <v>-45412.7604166667</v>
      </c>
      <c r="AO37" s="56" t="n">
        <v>45421</v>
      </c>
      <c r="AP37" s="501" t="n">
        <v>0.766666666666667</v>
      </c>
      <c r="AQ37" s="57" t="n">
        <f aca="false">(AP37+AO37)-(U37+T37)</f>
        <v>9.00625</v>
      </c>
      <c r="AR37" s="499" t="n">
        <v>45421</v>
      </c>
      <c r="AS37" s="494" t="n">
        <v>0.766666666666667</v>
      </c>
      <c r="AT37" s="495" t="s">
        <v>77</v>
      </c>
      <c r="AU37" s="59" t="n">
        <f aca="false">(AS37+AR37)-(U37+T37)</f>
        <v>9.00625</v>
      </c>
      <c r="AV37" s="61"/>
      <c r="AW37" s="61" t="s">
        <v>615</v>
      </c>
      <c r="AX37" s="61" t="s">
        <v>578</v>
      </c>
      <c r="AY37" s="61" t="s">
        <v>99</v>
      </c>
      <c r="AZ37" s="43" t="s">
        <v>640</v>
      </c>
      <c r="BA37" s="43" t="s">
        <v>177</v>
      </c>
      <c r="BB37" s="122" t="s">
        <v>679</v>
      </c>
      <c r="BC37" s="101" t="s">
        <v>680</v>
      </c>
      <c r="BD37" s="66"/>
      <c r="BE37" s="326" t="s">
        <v>64</v>
      </c>
      <c r="BF37" s="68"/>
      <c r="BJ37" s="573" t="s">
        <v>139</v>
      </c>
      <c r="BK37" s="574" t="n">
        <f aca="false">BK34+BK35+BK36</f>
        <v>3</v>
      </c>
      <c r="BL37" s="575" t="n">
        <f aca="false">SUM(BL34:BL36)</f>
        <v>1</v>
      </c>
      <c r="BM37" s="559"/>
      <c r="BN37" s="558"/>
      <c r="BO37" s="558"/>
      <c r="BP37" s="558"/>
      <c r="BQ37" s="558"/>
      <c r="BR37" s="99"/>
      <c r="BS37" s="99"/>
      <c r="BT37" s="99"/>
      <c r="BU37" s="573" t="s">
        <v>139</v>
      </c>
      <c r="BV37" s="574" t="n">
        <f aca="false">BV34+BV35+BV36</f>
        <v>14</v>
      </c>
      <c r="BW37" s="575" t="n">
        <f aca="false">SUM(BW34:BW36)</f>
        <v>1</v>
      </c>
      <c r="BX37" s="559"/>
      <c r="BY37" s="558"/>
      <c r="BZ37" s="558"/>
      <c r="CA37" s="558"/>
      <c r="CB37" s="558"/>
      <c r="CC37" s="99"/>
      <c r="CD37" s="99"/>
      <c r="CE37" s="99"/>
      <c r="CF37" s="562" t="s">
        <v>199</v>
      </c>
      <c r="CG37" s="492" t="n">
        <v>0</v>
      </c>
      <c r="CH37" s="556" t="n">
        <f aca="false">CG37/CG38</f>
        <v>0</v>
      </c>
      <c r="CI37" s="572"/>
      <c r="CJ37" s="478"/>
      <c r="CK37" s="478"/>
      <c r="CL37" s="478"/>
      <c r="CM37" s="478"/>
      <c r="CN37" s="478"/>
      <c r="CO37" s="99"/>
      <c r="CP37" s="99"/>
      <c r="CQ37" s="562" t="s">
        <v>193</v>
      </c>
      <c r="CR37" s="563" t="n">
        <v>6</v>
      </c>
      <c r="CS37" s="556" t="n">
        <f aca="false">CR37/CR39</f>
        <v>0.666666666666667</v>
      </c>
      <c r="CT37" s="572"/>
      <c r="CU37" s="558"/>
      <c r="CV37" s="558"/>
      <c r="CW37" s="478"/>
      <c r="CX37" s="478"/>
      <c r="CY37" s="478"/>
    </row>
    <row r="38" customFormat="false" ht="24.75" hidden="false" customHeight="true" outlineLevel="0" collapsed="false">
      <c r="A38" s="324"/>
      <c r="B38" s="487" t="n">
        <v>36</v>
      </c>
      <c r="C38" s="488" t="n">
        <v>2415</v>
      </c>
      <c r="D38" s="511" t="n">
        <v>30292654</v>
      </c>
      <c r="E38" s="512" t="s">
        <v>56</v>
      </c>
      <c r="F38" s="512" t="s">
        <v>69</v>
      </c>
      <c r="G38" s="512" t="s">
        <v>54</v>
      </c>
      <c r="H38" s="512" t="s">
        <v>609</v>
      </c>
      <c r="I38" s="513" t="n">
        <v>45411.8819444444</v>
      </c>
      <c r="J38" s="512" t="s">
        <v>77</v>
      </c>
      <c r="K38" s="492" t="s">
        <v>71</v>
      </c>
      <c r="L38" s="499" t="n">
        <v>45411</v>
      </c>
      <c r="M38" s="494" t="n">
        <v>0.829861111111111</v>
      </c>
      <c r="N38" s="495" t="s">
        <v>77</v>
      </c>
      <c r="O38" s="121" t="n">
        <v>45411</v>
      </c>
      <c r="P38" s="496" t="n">
        <v>0.881944444444445</v>
      </c>
      <c r="Q38" s="121" t="n">
        <v>45412</v>
      </c>
      <c r="R38" s="496" t="n">
        <v>0.620138888888889</v>
      </c>
      <c r="S38" s="495" t="s">
        <v>77</v>
      </c>
      <c r="T38" s="121" t="n">
        <v>45412</v>
      </c>
      <c r="U38" s="496" t="n">
        <v>0.776388888888889</v>
      </c>
      <c r="V38" s="495" t="s">
        <v>77</v>
      </c>
      <c r="W38" s="497" t="n">
        <f aca="false">(U38+T38)-(P38+O38)</f>
        <v>0.894444444444445</v>
      </c>
      <c r="X38" s="75"/>
      <c r="Y38" s="75"/>
      <c r="Z38" s="75"/>
      <c r="AA38" s="55" t="n">
        <f aca="false">(Y38+X38)-(U38+T38)</f>
        <v>-45412.7763888889</v>
      </c>
      <c r="AB38" s="75"/>
      <c r="AC38" s="498"/>
      <c r="AD38" s="54"/>
      <c r="AE38" s="55" t="n">
        <f aca="false">(AC38+AB38)-(Y38+X38)</f>
        <v>0</v>
      </c>
      <c r="AF38" s="54"/>
      <c r="AG38" s="54"/>
      <c r="AH38" s="54"/>
      <c r="AI38" s="54"/>
      <c r="AJ38" s="55" t="n">
        <f aca="false">(AG38+AF38)-(U38+T38)</f>
        <v>-45412.7763888889</v>
      </c>
      <c r="AK38" s="499"/>
      <c r="AL38" s="520"/>
      <c r="AM38" s="520"/>
      <c r="AN38" s="55" t="n">
        <f aca="false">(AL38+AK38)-(U38+T38)</f>
        <v>-45412.7763888889</v>
      </c>
      <c r="AO38" s="56" t="n">
        <v>45417</v>
      </c>
      <c r="AP38" s="501" t="n">
        <v>0.477777777777778</v>
      </c>
      <c r="AQ38" s="57" t="n">
        <f aca="false">(AP38+AO38)-(U38+T38)</f>
        <v>4.70138888888889</v>
      </c>
      <c r="AR38" s="499" t="n">
        <v>45417</v>
      </c>
      <c r="AS38" s="494" t="n">
        <v>0.477777777777778</v>
      </c>
      <c r="AT38" s="495" t="s">
        <v>77</v>
      </c>
      <c r="AU38" s="59" t="n">
        <f aca="false">(AS38+AR38)-(U38+T38)</f>
        <v>4.70138888888889</v>
      </c>
      <c r="AV38" s="61"/>
      <c r="AW38" s="61"/>
      <c r="AX38" s="61" t="s">
        <v>90</v>
      </c>
      <c r="AY38" s="61" t="s">
        <v>91</v>
      </c>
      <c r="AZ38" s="61" t="s">
        <v>106</v>
      </c>
      <c r="BA38" s="43" t="s">
        <v>159</v>
      </c>
      <c r="BB38" s="122" t="s">
        <v>681</v>
      </c>
      <c r="BC38" s="101" t="s">
        <v>682</v>
      </c>
      <c r="BD38" s="66"/>
      <c r="BE38" s="326" t="s">
        <v>64</v>
      </c>
      <c r="BF38" s="68"/>
      <c r="BJ38" s="576" t="s">
        <v>206</v>
      </c>
      <c r="BK38" s="492" t="n">
        <v>0</v>
      </c>
      <c r="BL38" s="577" t="n">
        <f aca="false">BK38/BK40</f>
        <v>0</v>
      </c>
      <c r="BM38" s="559"/>
      <c r="BN38" s="558"/>
      <c r="BO38" s="558"/>
      <c r="BP38" s="558"/>
      <c r="BQ38" s="558"/>
      <c r="BR38" s="99"/>
      <c r="BS38" s="99"/>
      <c r="BT38" s="99"/>
      <c r="BU38" s="562" t="s">
        <v>206</v>
      </c>
      <c r="BV38" s="492" t="n">
        <v>4</v>
      </c>
      <c r="BW38" s="577" t="n">
        <f aca="false">BV38/BV41</f>
        <v>0.285714285714286</v>
      </c>
      <c r="BX38" s="559"/>
      <c r="BY38" s="558"/>
      <c r="BZ38" s="558"/>
      <c r="CA38" s="558"/>
      <c r="CB38" s="558"/>
      <c r="CC38" s="99"/>
      <c r="CD38" s="99"/>
      <c r="CE38" s="99"/>
      <c r="CF38" s="573" t="s">
        <v>139</v>
      </c>
      <c r="CG38" s="574" t="n">
        <f aca="false">CG35+CG36+CG37</f>
        <v>10</v>
      </c>
      <c r="CH38" s="575" t="n">
        <f aca="false">SUM(CH35:CH37)</f>
        <v>1</v>
      </c>
      <c r="CI38" s="559"/>
      <c r="CJ38" s="478"/>
      <c r="CK38" s="478"/>
      <c r="CL38" s="478"/>
      <c r="CM38" s="478"/>
      <c r="CN38" s="478"/>
      <c r="CO38" s="99"/>
      <c r="CP38" s="99"/>
      <c r="CQ38" s="562" t="s">
        <v>199</v>
      </c>
      <c r="CR38" s="563" t="n">
        <v>0</v>
      </c>
      <c r="CS38" s="556" t="n">
        <f aca="false">CR38/CR39</f>
        <v>0</v>
      </c>
      <c r="CT38" s="572"/>
      <c r="CU38" s="558"/>
      <c r="CV38" s="558"/>
      <c r="CW38" s="478"/>
      <c r="CX38" s="478"/>
      <c r="CY38" s="478"/>
    </row>
    <row r="39" customFormat="false" ht="24.75" hidden="false" customHeight="true" outlineLevel="0" collapsed="false">
      <c r="A39" s="324"/>
      <c r="B39" s="487" t="n">
        <v>37</v>
      </c>
      <c r="C39" s="488" t="n">
        <v>2419</v>
      </c>
      <c r="D39" s="511" t="n">
        <v>1770024</v>
      </c>
      <c r="E39" s="512" t="s">
        <v>56</v>
      </c>
      <c r="F39" s="512" t="s">
        <v>44</v>
      </c>
      <c r="G39" s="512" t="s">
        <v>45</v>
      </c>
      <c r="H39" s="512" t="s">
        <v>79</v>
      </c>
      <c r="I39" s="513" t="n">
        <v>45412.6493055556</v>
      </c>
      <c r="J39" s="512" t="s">
        <v>77</v>
      </c>
      <c r="K39" s="492" t="s">
        <v>71</v>
      </c>
      <c r="L39" s="499" t="n">
        <v>45412</v>
      </c>
      <c r="M39" s="494" t="n">
        <v>0.646527777777778</v>
      </c>
      <c r="N39" s="534" t="s">
        <v>77</v>
      </c>
      <c r="O39" s="121" t="n">
        <v>45412</v>
      </c>
      <c r="P39" s="496" t="n">
        <v>0.649305555555556</v>
      </c>
      <c r="Q39" s="121" t="n">
        <v>45413</v>
      </c>
      <c r="R39" s="496" t="n">
        <v>0.365277777777778</v>
      </c>
      <c r="S39" s="495" t="s">
        <v>77</v>
      </c>
      <c r="T39" s="121" t="n">
        <v>45413</v>
      </c>
      <c r="U39" s="496" t="n">
        <v>0.40625</v>
      </c>
      <c r="V39" s="495" t="s">
        <v>77</v>
      </c>
      <c r="W39" s="497" t="n">
        <f aca="false">(U39+T39)-(P39+O39)</f>
        <v>0.756944444444444</v>
      </c>
      <c r="X39" s="499" t="n">
        <v>45413</v>
      </c>
      <c r="Y39" s="494" t="n">
        <v>0.432638888888889</v>
      </c>
      <c r="Z39" s="495" t="s">
        <v>77</v>
      </c>
      <c r="AA39" s="55" t="n">
        <f aca="false">(Y39+X39)-(U39+T39)</f>
        <v>0.0263888888888889</v>
      </c>
      <c r="AB39" s="75" t="n">
        <v>45414</v>
      </c>
      <c r="AC39" s="498" t="n">
        <v>0.83125</v>
      </c>
      <c r="AD39" s="514" t="s">
        <v>77</v>
      </c>
      <c r="AE39" s="55" t="n">
        <f aca="false">(AC39+AB39)-(Y39+X39)</f>
        <v>1.39861111111111</v>
      </c>
      <c r="AF39" s="54"/>
      <c r="AG39" s="54"/>
      <c r="AH39" s="54"/>
      <c r="AI39" s="54"/>
      <c r="AJ39" s="55" t="n">
        <f aca="false">(AG39+AF39)-(U39+T39)</f>
        <v>-45413.40625</v>
      </c>
      <c r="AK39" s="499" t="n">
        <v>45417</v>
      </c>
      <c r="AL39" s="494" t="n">
        <v>0.447222222222222</v>
      </c>
      <c r="AM39" s="495" t="s">
        <v>77</v>
      </c>
      <c r="AN39" s="55" t="n">
        <f aca="false">(AL39+AK39)-(U39+T39)</f>
        <v>4.04097222222222</v>
      </c>
      <c r="AO39" s="56"/>
      <c r="AP39" s="501"/>
      <c r="AQ39" s="57" t="n">
        <f aca="false">(AP39+AO39)-(U39+T39)</f>
        <v>-45413.40625</v>
      </c>
      <c r="AR39" s="499"/>
      <c r="AS39" s="494"/>
      <c r="AT39" s="527"/>
      <c r="AU39" s="59" t="n">
        <f aca="false">(AS39+AR39)-(U39+T39)</f>
        <v>-45413.40625</v>
      </c>
      <c r="AV39" s="61"/>
      <c r="AW39" s="61" t="s">
        <v>683</v>
      </c>
      <c r="AX39" s="61" t="s">
        <v>90</v>
      </c>
      <c r="AY39" s="61" t="s">
        <v>99</v>
      </c>
      <c r="AZ39" s="43" t="s">
        <v>640</v>
      </c>
      <c r="BA39" s="43" t="s">
        <v>177</v>
      </c>
      <c r="BB39" s="122" t="s">
        <v>684</v>
      </c>
      <c r="BC39" s="101" t="s">
        <v>685</v>
      </c>
      <c r="BD39" s="66"/>
      <c r="BE39" s="326" t="s">
        <v>64</v>
      </c>
      <c r="BF39" s="68"/>
      <c r="BJ39" s="576" t="s">
        <v>210</v>
      </c>
      <c r="BK39" s="492" t="n">
        <v>3</v>
      </c>
      <c r="BL39" s="577" t="n">
        <f aca="false">BK39/BK40</f>
        <v>1</v>
      </c>
      <c r="BM39" s="559"/>
      <c r="BN39" s="558"/>
      <c r="BO39" s="558"/>
      <c r="BP39" s="558"/>
      <c r="BQ39" s="558"/>
      <c r="BR39" s="99"/>
      <c r="BS39" s="99"/>
      <c r="BT39" s="99"/>
      <c r="BU39" s="562" t="s">
        <v>210</v>
      </c>
      <c r="BV39" s="492" t="n">
        <v>7</v>
      </c>
      <c r="BW39" s="577" t="n">
        <f aca="false">BV39/BV41</f>
        <v>0.5</v>
      </c>
      <c r="BX39" s="559"/>
      <c r="BY39" s="558"/>
      <c r="BZ39" s="558"/>
      <c r="CA39" s="558"/>
      <c r="CB39" s="558"/>
      <c r="CC39" s="99"/>
      <c r="CD39" s="99"/>
      <c r="CE39" s="99"/>
      <c r="CF39" s="562" t="s">
        <v>206</v>
      </c>
      <c r="CG39" s="492" t="n">
        <v>7</v>
      </c>
      <c r="CH39" s="577" t="n">
        <f aca="false">CG39/CG43</f>
        <v>0.7</v>
      </c>
      <c r="CI39" s="559"/>
      <c r="CJ39" s="478"/>
      <c r="CK39" s="478"/>
      <c r="CL39" s="478"/>
      <c r="CM39" s="478"/>
      <c r="CN39" s="478"/>
      <c r="CO39" s="99"/>
      <c r="CP39" s="99"/>
      <c r="CQ39" s="573" t="s">
        <v>139</v>
      </c>
      <c r="CR39" s="574" t="n">
        <f aca="false">CR36+CR37+CR38</f>
        <v>9</v>
      </c>
      <c r="CS39" s="575" t="n">
        <f aca="false">SUM(CS36:CS38)</f>
        <v>1</v>
      </c>
      <c r="CT39" s="559"/>
      <c r="CU39" s="558"/>
      <c r="CV39" s="558"/>
      <c r="CW39" s="478"/>
      <c r="CX39" s="478"/>
      <c r="CY39" s="478"/>
    </row>
    <row r="40" customFormat="false" ht="24.75" hidden="false" customHeight="true" outlineLevel="0" collapsed="false">
      <c r="A40" s="324"/>
      <c r="B40" s="519" t="n">
        <v>38</v>
      </c>
      <c r="C40" s="488" t="n">
        <v>2420</v>
      </c>
      <c r="D40" s="489" t="n">
        <v>30292654</v>
      </c>
      <c r="E40" s="490" t="s">
        <v>56</v>
      </c>
      <c r="F40" s="490" t="s">
        <v>69</v>
      </c>
      <c r="G40" s="490" t="s">
        <v>80</v>
      </c>
      <c r="H40" s="490" t="s">
        <v>614</v>
      </c>
      <c r="I40" s="491" t="n">
        <v>45412.7763888889</v>
      </c>
      <c r="J40" s="490" t="s">
        <v>77</v>
      </c>
      <c r="K40" s="492" t="s">
        <v>71</v>
      </c>
      <c r="L40" s="499" t="n">
        <v>45412</v>
      </c>
      <c r="M40" s="494" t="n">
        <v>0.776388888888889</v>
      </c>
      <c r="N40" s="495" t="s">
        <v>77</v>
      </c>
      <c r="O40" s="121" t="n">
        <v>45412</v>
      </c>
      <c r="P40" s="496" t="n">
        <v>0.776388888888889</v>
      </c>
      <c r="Q40" s="121"/>
      <c r="R40" s="496"/>
      <c r="S40" s="520"/>
      <c r="T40" s="121" t="n">
        <v>45412</v>
      </c>
      <c r="U40" s="496" t="n">
        <v>0.779861111111111</v>
      </c>
      <c r="V40" s="514" t="s">
        <v>77</v>
      </c>
      <c r="W40" s="497" t="n">
        <f aca="false">(U40+T40)-(P40+O40)</f>
        <v>0.00347222222222222</v>
      </c>
      <c r="X40" s="578" t="n">
        <v>45417</v>
      </c>
      <c r="Y40" s="579" t="n">
        <v>0.446527777777778</v>
      </c>
      <c r="Z40" s="580" t="s">
        <v>77</v>
      </c>
      <c r="AA40" s="55" t="n">
        <f aca="false">(Y40+X40)-(U40+T40)</f>
        <v>4.66666666666667</v>
      </c>
      <c r="AB40" s="75" t="n">
        <v>45417</v>
      </c>
      <c r="AC40" s="498" t="n">
        <v>0.446527777777778</v>
      </c>
      <c r="AD40" s="514" t="s">
        <v>77</v>
      </c>
      <c r="AE40" s="55" t="n">
        <f aca="false">(AC40+AB40)-(Y40+X40)</f>
        <v>0</v>
      </c>
      <c r="AF40" s="54"/>
      <c r="AG40" s="54"/>
      <c r="AH40" s="54"/>
      <c r="AI40" s="54"/>
      <c r="AJ40" s="55" t="n">
        <f aca="false">(AG40+AF40)-(U40+T40)</f>
        <v>-45412.7798611111</v>
      </c>
      <c r="AK40" s="75" t="n">
        <v>45418</v>
      </c>
      <c r="AL40" s="498" t="n">
        <v>0.594444444444444</v>
      </c>
      <c r="AM40" s="495" t="s">
        <v>77</v>
      </c>
      <c r="AN40" s="55" t="n">
        <f aca="false">(AL40+AK40)-(U40+T40)</f>
        <v>5.81458333333333</v>
      </c>
      <c r="AO40" s="56"/>
      <c r="AP40" s="501"/>
      <c r="AQ40" s="57" t="n">
        <f aca="false">(AP40+AO40)-(U40+T40)</f>
        <v>-45412.7798611111</v>
      </c>
      <c r="AR40" s="56"/>
      <c r="AS40" s="501"/>
      <c r="AT40" s="581"/>
      <c r="AU40" s="59" t="n">
        <f aca="false">(AS40+AR40)-(U40+T40)</f>
        <v>-45412.7798611111</v>
      </c>
      <c r="AV40" s="61"/>
      <c r="AW40" s="61"/>
      <c r="AX40" s="61" t="s">
        <v>90</v>
      </c>
      <c r="AY40" s="61" t="s">
        <v>91</v>
      </c>
      <c r="AZ40" s="61" t="s">
        <v>106</v>
      </c>
      <c r="BA40" s="43" t="s">
        <v>159</v>
      </c>
      <c r="BB40" s="122" t="s">
        <v>686</v>
      </c>
      <c r="BC40" s="101" t="s">
        <v>687</v>
      </c>
      <c r="BD40" s="66"/>
      <c r="BE40" s="326" t="s">
        <v>64</v>
      </c>
      <c r="BF40" s="68"/>
      <c r="BJ40" s="573" t="s">
        <v>139</v>
      </c>
      <c r="BK40" s="574" t="n">
        <f aca="false">BK38+BK39+BJ56</f>
        <v>3</v>
      </c>
      <c r="BL40" s="575" t="n">
        <f aca="false">BL38+BL39+BK56</f>
        <v>1</v>
      </c>
      <c r="BM40" s="559"/>
      <c r="BN40" s="558"/>
      <c r="BO40" s="558"/>
      <c r="BP40" s="558"/>
      <c r="BQ40" s="558"/>
      <c r="BR40" s="99"/>
      <c r="BS40" s="99"/>
      <c r="BT40" s="99"/>
      <c r="BU40" s="562" t="s">
        <v>214</v>
      </c>
      <c r="BV40" s="492" t="n">
        <v>3</v>
      </c>
      <c r="BW40" s="577" t="n">
        <f aca="false">BV40/BV41</f>
        <v>0.214285714285714</v>
      </c>
      <c r="BX40" s="559"/>
      <c r="BY40" s="558"/>
      <c r="BZ40" s="558"/>
      <c r="CA40" s="558"/>
      <c r="CB40" s="558"/>
      <c r="CC40" s="99"/>
      <c r="CD40" s="99"/>
      <c r="CE40" s="99"/>
      <c r="CF40" s="562" t="s">
        <v>210</v>
      </c>
      <c r="CG40" s="492" t="n">
        <v>3</v>
      </c>
      <c r="CH40" s="577" t="n">
        <f aca="false">CG40/CG43</f>
        <v>0.3</v>
      </c>
      <c r="CI40" s="559"/>
      <c r="CJ40" s="478"/>
      <c r="CK40" s="478"/>
      <c r="CL40" s="478"/>
      <c r="CM40" s="478"/>
      <c r="CN40" s="478"/>
      <c r="CO40" s="99"/>
      <c r="CP40" s="99"/>
      <c r="CQ40" s="562" t="s">
        <v>206</v>
      </c>
      <c r="CR40" s="492" t="n">
        <v>8</v>
      </c>
      <c r="CS40" s="577" t="n">
        <f aca="false">CR40/CR44</f>
        <v>0.727272727272727</v>
      </c>
      <c r="CT40" s="559"/>
      <c r="CU40" s="558"/>
      <c r="CV40" s="558"/>
      <c r="CW40" s="478"/>
      <c r="CX40" s="478"/>
      <c r="CY40" s="478"/>
    </row>
    <row r="41" customFormat="false" ht="15.75" hidden="false" customHeight="false" outlineLevel="0" collapsed="false">
      <c r="A41" s="582"/>
      <c r="B41" s="582"/>
      <c r="C41" s="583"/>
      <c r="K41" s="582"/>
      <c r="AS41" s="582"/>
      <c r="AU41" s="478"/>
      <c r="BN41" s="558"/>
      <c r="BO41" s="558"/>
      <c r="BP41" s="558"/>
      <c r="BQ41" s="558"/>
      <c r="BR41" s="99"/>
      <c r="BS41" s="99"/>
      <c r="BT41" s="99"/>
      <c r="BU41" s="573" t="s">
        <v>139</v>
      </c>
      <c r="BV41" s="574" t="n">
        <f aca="false">BV38+BV39+BV40</f>
        <v>14</v>
      </c>
      <c r="BW41" s="575" t="n">
        <f aca="false">BW38+BW39++BW40</f>
        <v>1</v>
      </c>
      <c r="BX41" s="559"/>
      <c r="BY41" s="558"/>
      <c r="BZ41" s="558"/>
      <c r="CA41" s="558"/>
      <c r="CB41" s="558"/>
      <c r="CC41" s="99"/>
      <c r="CD41" s="99"/>
      <c r="CE41" s="99"/>
      <c r="CF41" s="562" t="s">
        <v>688</v>
      </c>
      <c r="CG41" s="492" t="n">
        <v>0</v>
      </c>
      <c r="CH41" s="577" t="n">
        <f aca="false">CG41/CG43</f>
        <v>0</v>
      </c>
      <c r="CI41" s="559"/>
      <c r="CJ41" s="478"/>
      <c r="CK41" s="478"/>
      <c r="CL41" s="478"/>
      <c r="CM41" s="478"/>
      <c r="CN41" s="478"/>
      <c r="CO41" s="99"/>
      <c r="CP41" s="99"/>
      <c r="CQ41" s="562" t="s">
        <v>210</v>
      </c>
      <c r="CR41" s="492" t="n">
        <v>1</v>
      </c>
      <c r="CS41" s="577" t="n">
        <f aca="false">CR41/CR44</f>
        <v>0.0909090909090909</v>
      </c>
      <c r="CT41" s="559"/>
      <c r="CU41" s="558"/>
      <c r="CV41" s="558"/>
      <c r="CW41" s="478"/>
      <c r="CX41" s="478"/>
      <c r="CY41" s="478"/>
    </row>
    <row r="42" customFormat="false" ht="15" hidden="false" customHeight="true" outlineLevel="0" collapsed="false">
      <c r="A42" s="584"/>
      <c r="B42" s="194"/>
      <c r="C42" s="585"/>
      <c r="D42" s="194"/>
      <c r="E42" s="194"/>
      <c r="F42" s="194"/>
      <c r="G42" s="194"/>
      <c r="H42" s="194"/>
      <c r="I42" s="194"/>
      <c r="J42" s="194"/>
      <c r="K42" s="586"/>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478"/>
      <c r="AS42" s="478"/>
      <c r="AT42" s="478"/>
      <c r="AU42" s="478"/>
      <c r="AV42" s="194"/>
      <c r="AW42" s="194"/>
      <c r="AX42" s="194"/>
      <c r="AY42" s="194"/>
      <c r="AZ42" s="194"/>
      <c r="BA42" s="194"/>
      <c r="BB42" s="194"/>
      <c r="BC42" s="194"/>
      <c r="BD42" s="194"/>
      <c r="BE42" s="194"/>
      <c r="BF42" s="194"/>
      <c r="BJ42" s="99"/>
      <c r="BK42" s="99"/>
      <c r="BL42" s="99"/>
      <c r="BM42" s="99"/>
      <c r="BN42" s="99"/>
      <c r="BO42" s="99"/>
      <c r="BP42" s="99"/>
      <c r="BQ42" s="99"/>
      <c r="BR42" s="99"/>
      <c r="BS42" s="99"/>
      <c r="BT42" s="99"/>
      <c r="BU42" s="99"/>
      <c r="BV42" s="99"/>
      <c r="BW42" s="99"/>
      <c r="BX42" s="99"/>
      <c r="BY42" s="99"/>
      <c r="BZ42" s="99"/>
      <c r="CA42" s="99"/>
      <c r="CB42" s="99"/>
      <c r="CC42" s="99"/>
      <c r="CD42" s="99"/>
      <c r="CE42" s="99"/>
      <c r="CF42" s="562" t="s">
        <v>689</v>
      </c>
      <c r="CG42" s="492" t="n">
        <v>0</v>
      </c>
      <c r="CH42" s="577" t="n">
        <f aca="false">CG42/CG43</f>
        <v>0</v>
      </c>
      <c r="CI42" s="99"/>
      <c r="CJ42" s="478"/>
      <c r="CK42" s="478"/>
      <c r="CL42" s="478"/>
      <c r="CM42" s="478"/>
      <c r="CN42" s="478"/>
      <c r="CO42" s="99"/>
      <c r="CP42" s="99"/>
      <c r="CQ42" s="562" t="s">
        <v>688</v>
      </c>
      <c r="CR42" s="492" t="n">
        <v>1</v>
      </c>
      <c r="CS42" s="577" t="n">
        <f aca="false">CR42/CR44</f>
        <v>0.0909090909090909</v>
      </c>
      <c r="CT42" s="559"/>
      <c r="CU42" s="558"/>
      <c r="CV42" s="558"/>
      <c r="CW42" s="478"/>
      <c r="CX42" s="478"/>
      <c r="CY42" s="478"/>
    </row>
    <row r="43" customFormat="false" ht="46.25" hidden="false" customHeight="true" outlineLevel="0" collapsed="false">
      <c r="A43" s="194"/>
      <c r="B43" s="194"/>
      <c r="C43" s="557"/>
      <c r="D43" s="557"/>
      <c r="E43" s="194"/>
      <c r="F43" s="194"/>
      <c r="G43" s="194"/>
      <c r="H43" s="557"/>
      <c r="I43" s="194"/>
      <c r="J43" s="194"/>
      <c r="K43" s="557"/>
      <c r="L43" s="587" t="s">
        <v>135</v>
      </c>
      <c r="M43" s="588" t="s">
        <v>136</v>
      </c>
      <c r="N43" s="589" t="s">
        <v>137</v>
      </c>
      <c r="O43" s="590" t="s">
        <v>52</v>
      </c>
      <c r="P43" s="591" t="s">
        <v>48</v>
      </c>
      <c r="Q43" s="592" t="s">
        <v>67</v>
      </c>
      <c r="R43" s="593" t="s">
        <v>138</v>
      </c>
      <c r="S43" s="594" t="s">
        <v>139</v>
      </c>
      <c r="T43" s="557"/>
      <c r="U43" s="595" t="s">
        <v>306</v>
      </c>
      <c r="V43" s="595"/>
      <c r="W43" s="596" t="s">
        <v>307</v>
      </c>
      <c r="X43" s="597" t="s">
        <v>308</v>
      </c>
      <c r="Y43" s="597" t="s">
        <v>307</v>
      </c>
      <c r="Z43" s="598" t="s">
        <v>139</v>
      </c>
      <c r="AA43" s="99"/>
      <c r="AB43" s="99"/>
      <c r="AC43" s="99"/>
      <c r="AD43" s="99"/>
      <c r="AE43" s="99"/>
      <c r="AF43" s="599" t="s">
        <v>299</v>
      </c>
      <c r="AG43" s="600" t="s">
        <v>690</v>
      </c>
      <c r="AH43" s="600" t="s">
        <v>301</v>
      </c>
      <c r="AI43" s="600" t="s">
        <v>302</v>
      </c>
      <c r="AJ43" s="601" t="s">
        <v>303</v>
      </c>
      <c r="AK43" s="99"/>
      <c r="AL43" s="99"/>
      <c r="AM43" s="99"/>
      <c r="AN43" s="99"/>
      <c r="AO43" s="602" t="s">
        <v>206</v>
      </c>
      <c r="AP43" s="602"/>
      <c r="AQ43" s="603" t="s">
        <v>691</v>
      </c>
      <c r="AR43" s="478"/>
      <c r="AS43" s="478"/>
      <c r="AT43" s="478"/>
      <c r="AU43" s="478"/>
      <c r="AV43" s="99"/>
      <c r="AW43" s="99"/>
      <c r="AX43" s="99"/>
      <c r="AY43" s="99"/>
      <c r="AZ43" s="99"/>
      <c r="BA43" s="99"/>
      <c r="BB43" s="99"/>
      <c r="BC43" s="99"/>
      <c r="BD43" s="604" t="s">
        <v>692</v>
      </c>
      <c r="BE43" s="604" t="n">
        <f aca="false">B53</f>
        <v>38</v>
      </c>
      <c r="BF43" s="99"/>
      <c r="BJ43" s="99"/>
      <c r="BK43" s="99"/>
      <c r="BL43" s="99"/>
      <c r="BM43" s="99"/>
      <c r="BN43" s="99"/>
      <c r="BO43" s="99"/>
      <c r="BP43" s="99"/>
      <c r="BQ43" s="99"/>
      <c r="BR43" s="99"/>
      <c r="BS43" s="99"/>
      <c r="BT43" s="99"/>
      <c r="BU43" s="99"/>
      <c r="BV43" s="478"/>
      <c r="BW43" s="478"/>
      <c r="BX43" s="478"/>
      <c r="BY43" s="99"/>
      <c r="BZ43" s="99"/>
      <c r="CA43" s="99"/>
      <c r="CB43" s="99"/>
      <c r="CC43" s="99"/>
      <c r="CD43" s="99"/>
      <c r="CE43" s="99"/>
      <c r="CF43" s="573" t="s">
        <v>139</v>
      </c>
      <c r="CG43" s="574" t="n">
        <f aca="false">CG39+CG40+CG41+CG42</f>
        <v>10</v>
      </c>
      <c r="CH43" s="575" t="n">
        <f aca="false">CH39+CH40+CH41+CH42</f>
        <v>1</v>
      </c>
      <c r="CI43" s="99"/>
      <c r="CJ43" s="478"/>
      <c r="CK43" s="478"/>
      <c r="CL43" s="478"/>
      <c r="CM43" s="478"/>
      <c r="CN43" s="478"/>
      <c r="CO43" s="99"/>
      <c r="CP43" s="99"/>
      <c r="CQ43" s="562" t="s">
        <v>689</v>
      </c>
      <c r="CR43" s="492" t="n">
        <v>1</v>
      </c>
      <c r="CS43" s="577" t="n">
        <f aca="false">CR43/CR44</f>
        <v>0.0909090909090909</v>
      </c>
      <c r="CT43" s="99"/>
      <c r="CU43" s="99"/>
      <c r="CV43" s="99"/>
      <c r="CW43" s="478"/>
      <c r="CX43" s="478"/>
      <c r="CY43" s="478"/>
    </row>
    <row r="44" customFormat="false" ht="29.85" hidden="false" customHeight="false" outlineLevel="0" collapsed="false">
      <c r="A44" s="605" t="s">
        <v>297</v>
      </c>
      <c r="B44" s="606" t="n">
        <v>10</v>
      </c>
      <c r="C44" s="557"/>
      <c r="D44" s="557"/>
      <c r="E44" s="607" t="s">
        <v>228</v>
      </c>
      <c r="F44" s="608" t="n">
        <v>14</v>
      </c>
      <c r="G44" s="609" t="n">
        <f aca="false">F44/F48</f>
        <v>0.368421052631579</v>
      </c>
      <c r="H44" s="557"/>
      <c r="I44" s="610" t="s">
        <v>206</v>
      </c>
      <c r="J44" s="610"/>
      <c r="K44" s="557"/>
      <c r="L44" s="611" t="s">
        <v>51</v>
      </c>
      <c r="M44" s="612" t="n">
        <v>13</v>
      </c>
      <c r="N44" s="613" t="n">
        <f aca="false">M44/M50</f>
        <v>0.342105263157895</v>
      </c>
      <c r="O44" s="492" t="n">
        <v>6</v>
      </c>
      <c r="P44" s="492" t="n">
        <v>3</v>
      </c>
      <c r="Q44" s="492" t="n">
        <v>1</v>
      </c>
      <c r="R44" s="492" t="n">
        <v>3</v>
      </c>
      <c r="S44" s="614" t="n">
        <f aca="false">O45+P45+Q45+R45</f>
        <v>1</v>
      </c>
      <c r="T44" s="557"/>
      <c r="U44" s="615" t="s">
        <v>51</v>
      </c>
      <c r="V44" s="492" t="n">
        <v>2</v>
      </c>
      <c r="W44" s="613" t="n">
        <f aca="false">V44/Z47</f>
        <v>0.0540540540540541</v>
      </c>
      <c r="X44" s="492" t="n">
        <v>11</v>
      </c>
      <c r="Y44" s="613" t="n">
        <f aca="false">X44/Z47</f>
        <v>0.297297297297297</v>
      </c>
      <c r="Z44" s="616" t="n">
        <f aca="false">X44+V44</f>
        <v>13</v>
      </c>
      <c r="AA44" s="99"/>
      <c r="AB44" s="99"/>
      <c r="AC44" s="99"/>
      <c r="AD44" s="99"/>
      <c r="AE44" s="99"/>
      <c r="AF44" s="617" t="n">
        <v>4</v>
      </c>
      <c r="AG44" s="618"/>
      <c r="AH44" s="618"/>
      <c r="AI44" s="618"/>
      <c r="AJ44" s="619" t="s">
        <v>51</v>
      </c>
      <c r="AK44" s="99"/>
      <c r="AL44" s="99"/>
      <c r="AM44" s="99"/>
      <c r="AN44" s="99"/>
      <c r="AO44" s="620" t="s">
        <v>358</v>
      </c>
      <c r="AP44" s="621" t="n">
        <v>1</v>
      </c>
      <c r="AQ44" s="622" t="n">
        <f aca="false">AVERAGE(AR44:AX44)</f>
        <v>2.19</v>
      </c>
      <c r="AR44" s="492" t="n">
        <v>2.19</v>
      </c>
      <c r="AS44" s="623"/>
      <c r="AT44" s="623"/>
      <c r="AU44" s="623"/>
      <c r="AV44" s="623"/>
      <c r="AW44" s="624"/>
      <c r="AX44" s="624"/>
      <c r="AY44" s="624"/>
      <c r="AZ44" s="624"/>
      <c r="BA44" s="624"/>
      <c r="BB44" s="624"/>
      <c r="BC44" s="99"/>
      <c r="BD44" s="625" t="s">
        <v>693</v>
      </c>
      <c r="BE44" s="626"/>
      <c r="BF44" s="99"/>
      <c r="BJ44" s="99"/>
      <c r="BK44" s="99"/>
      <c r="BL44" s="99"/>
      <c r="BM44" s="99"/>
      <c r="BN44" s="99"/>
      <c r="BO44" s="99"/>
      <c r="BP44" s="99"/>
      <c r="BQ44" s="99"/>
      <c r="BR44" s="99"/>
      <c r="BS44" s="99"/>
      <c r="BT44" s="99"/>
      <c r="BV44" s="478"/>
      <c r="BW44" s="478"/>
      <c r="BX44" s="478"/>
      <c r="CD44" s="99"/>
      <c r="CE44" s="99"/>
      <c r="CF44" s="99"/>
      <c r="CG44" s="99"/>
      <c r="CH44" s="99"/>
      <c r="CI44" s="99"/>
      <c r="CJ44" s="478"/>
      <c r="CK44" s="478"/>
      <c r="CL44" s="478"/>
      <c r="CM44" s="478"/>
      <c r="CN44" s="478"/>
      <c r="CO44" s="99"/>
      <c r="CP44" s="99"/>
      <c r="CQ44" s="573" t="s">
        <v>139</v>
      </c>
      <c r="CR44" s="574" t="n">
        <f aca="false">CR40+CR41+CR42+CR43</f>
        <v>11</v>
      </c>
      <c r="CS44" s="575" t="n">
        <f aca="false">CS40+CS41+CS42+CS43</f>
        <v>1</v>
      </c>
      <c r="CT44" s="99"/>
      <c r="CU44" s="99"/>
      <c r="CV44" s="99"/>
      <c r="CW44" s="478"/>
      <c r="CX44" s="478"/>
      <c r="CY44" s="478"/>
    </row>
    <row r="45" customFormat="false" ht="15" hidden="false" customHeight="true" outlineLevel="0" collapsed="false">
      <c r="A45" s="627" t="s">
        <v>304</v>
      </c>
      <c r="B45" s="628" t="n">
        <v>2</v>
      </c>
      <c r="C45" s="557"/>
      <c r="D45" s="557"/>
      <c r="E45" s="629" t="s">
        <v>170</v>
      </c>
      <c r="F45" s="630" t="n">
        <v>3</v>
      </c>
      <c r="G45" s="631" t="n">
        <f aca="false">F45/F48</f>
        <v>0.0789473684210526</v>
      </c>
      <c r="H45" s="557"/>
      <c r="I45" s="632" t="s">
        <v>358</v>
      </c>
      <c r="J45" s="633" t="n">
        <v>1</v>
      </c>
      <c r="K45" s="557"/>
      <c r="L45" s="634" t="s">
        <v>307</v>
      </c>
      <c r="M45" s="612"/>
      <c r="N45" s="613"/>
      <c r="O45" s="613" t="n">
        <f aca="false">O44/M44</f>
        <v>0.461538461538462</v>
      </c>
      <c r="P45" s="613" t="n">
        <f aca="false">P44/M44</f>
        <v>0.230769230769231</v>
      </c>
      <c r="Q45" s="613" t="n">
        <f aca="false">Q44/M44</f>
        <v>0.0769230769230769</v>
      </c>
      <c r="R45" s="613" t="n">
        <f aca="false">R44/M44</f>
        <v>0.230769230769231</v>
      </c>
      <c r="S45" s="635"/>
      <c r="T45" s="557"/>
      <c r="U45" s="615" t="s">
        <v>77</v>
      </c>
      <c r="V45" s="492" t="n">
        <v>13</v>
      </c>
      <c r="W45" s="613" t="n">
        <f aca="false">V45/Z47</f>
        <v>0.351351351351351</v>
      </c>
      <c r="X45" s="492" t="n">
        <v>8</v>
      </c>
      <c r="Y45" s="613" t="n">
        <f aca="false">X45/Z47</f>
        <v>0.216216216216216</v>
      </c>
      <c r="Z45" s="616" t="n">
        <f aca="false">V45+X45</f>
        <v>21</v>
      </c>
      <c r="AA45" s="99"/>
      <c r="AB45" s="99"/>
      <c r="AC45" s="99"/>
      <c r="AD45" s="99"/>
      <c r="AE45" s="99"/>
      <c r="AF45" s="617"/>
      <c r="AG45" s="618"/>
      <c r="AH45" s="618"/>
      <c r="AI45" s="618" t="n">
        <v>4</v>
      </c>
      <c r="AJ45" s="619" t="s">
        <v>77</v>
      </c>
      <c r="AK45" s="99"/>
      <c r="AL45" s="99"/>
      <c r="AM45" s="99"/>
      <c r="AN45" s="99"/>
      <c r="AO45" s="620" t="s">
        <v>97</v>
      </c>
      <c r="AP45" s="633" t="n">
        <v>1</v>
      </c>
      <c r="AQ45" s="622" t="n">
        <f aca="false">AVERAGE(AR45:AX45)</f>
        <v>4.97</v>
      </c>
      <c r="AR45" s="492" t="n">
        <v>4.97</v>
      </c>
      <c r="AS45" s="623"/>
      <c r="AT45" s="623"/>
      <c r="AU45" s="623"/>
      <c r="AV45" s="623"/>
      <c r="AW45" s="636"/>
      <c r="AX45" s="636"/>
      <c r="AY45" s="637"/>
      <c r="AZ45" s="624"/>
      <c r="BA45" s="636"/>
      <c r="BB45" s="636"/>
      <c r="BC45" s="99"/>
      <c r="BD45" s="625" t="s">
        <v>694</v>
      </c>
      <c r="BE45" s="626"/>
      <c r="BF45" s="99"/>
      <c r="BJ45" s="99"/>
      <c r="BK45" s="99"/>
      <c r="BL45" s="99"/>
      <c r="BM45" s="99"/>
      <c r="BN45" s="99"/>
      <c r="BO45" s="99"/>
      <c r="BP45" s="99"/>
      <c r="BQ45" s="99"/>
      <c r="BR45" s="99"/>
      <c r="BS45" s="99"/>
      <c r="BT45" s="99"/>
      <c r="BU45" s="99"/>
      <c r="BV45" s="478"/>
      <c r="BW45" s="478"/>
      <c r="BX45" s="478"/>
      <c r="BY45" s="99"/>
      <c r="BZ45" s="99"/>
      <c r="CA45" s="99"/>
      <c r="CB45" s="99"/>
      <c r="CC45" s="99"/>
      <c r="CD45" s="99"/>
      <c r="CE45" s="99"/>
      <c r="CF45" s="99"/>
      <c r="CG45" s="99"/>
      <c r="CH45" s="99"/>
      <c r="CI45" s="99"/>
      <c r="CJ45" s="478"/>
      <c r="CK45" s="478"/>
      <c r="CL45" s="478"/>
      <c r="CM45" s="478"/>
      <c r="CN45" s="478"/>
      <c r="CO45" s="99"/>
      <c r="CP45" s="99"/>
      <c r="CQ45" s="99"/>
      <c r="CR45" s="99"/>
      <c r="CS45" s="99"/>
      <c r="CT45" s="99"/>
      <c r="CU45" s="99"/>
      <c r="CV45" s="99"/>
      <c r="CW45" s="478"/>
      <c r="CX45" s="478"/>
      <c r="CY45" s="478"/>
    </row>
    <row r="46" customFormat="false" ht="15" hidden="false" customHeight="true" outlineLevel="0" collapsed="false">
      <c r="A46" s="627" t="s">
        <v>309</v>
      </c>
      <c r="B46" s="628" t="n">
        <v>7</v>
      </c>
      <c r="C46" s="638"/>
      <c r="D46" s="557"/>
      <c r="E46" s="639" t="s">
        <v>207</v>
      </c>
      <c r="F46" s="630" t="n">
        <v>10</v>
      </c>
      <c r="G46" s="631" t="n">
        <f aca="false">F46/F48</f>
        <v>0.263157894736842</v>
      </c>
      <c r="H46" s="557"/>
      <c r="I46" s="632" t="s">
        <v>97</v>
      </c>
      <c r="J46" s="633" t="n">
        <v>1</v>
      </c>
      <c r="K46" s="557"/>
      <c r="L46" s="611" t="s">
        <v>77</v>
      </c>
      <c r="M46" s="612" t="n">
        <v>22</v>
      </c>
      <c r="N46" s="613" t="n">
        <f aca="false">M46/M50</f>
        <v>0.578947368421053</v>
      </c>
      <c r="O46" s="492" t="n">
        <v>1</v>
      </c>
      <c r="P46" s="492" t="n">
        <v>1</v>
      </c>
      <c r="Q46" s="492" t="n">
        <v>1</v>
      </c>
      <c r="R46" s="492" t="n">
        <v>18</v>
      </c>
      <c r="S46" s="614" t="n">
        <f aca="false">O47+P47+Q47+R47</f>
        <v>0.954545454545455</v>
      </c>
      <c r="T46" s="557"/>
      <c r="U46" s="615" t="s">
        <v>695</v>
      </c>
      <c r="V46" s="492" t="n">
        <v>1</v>
      </c>
      <c r="W46" s="613" t="n">
        <f aca="false">V46/Z47</f>
        <v>0.027027027027027</v>
      </c>
      <c r="X46" s="492" t="n">
        <v>2</v>
      </c>
      <c r="Y46" s="613" t="n">
        <f aca="false">X46/Z47</f>
        <v>0.0540540540540541</v>
      </c>
      <c r="Z46" s="616" t="n">
        <f aca="false">V46+X46</f>
        <v>3</v>
      </c>
      <c r="AA46" s="99"/>
      <c r="AB46" s="99"/>
      <c r="AC46" s="99"/>
      <c r="AD46" s="99"/>
      <c r="AE46" s="99"/>
      <c r="AF46" s="617"/>
      <c r="AG46" s="640"/>
      <c r="AH46" s="640"/>
      <c r="AI46" s="640"/>
      <c r="AJ46" s="641" t="s">
        <v>47</v>
      </c>
      <c r="AK46" s="99"/>
      <c r="AL46" s="99"/>
      <c r="AM46" s="99"/>
      <c r="AN46" s="99"/>
      <c r="AO46" s="620" t="s">
        <v>171</v>
      </c>
      <c r="AP46" s="633" t="n">
        <v>1</v>
      </c>
      <c r="AQ46" s="642" t="n">
        <f aca="false">AVERAGE(AR46:AX46)</f>
        <v>4.88</v>
      </c>
      <c r="AR46" s="492" t="n">
        <v>4.88</v>
      </c>
      <c r="AS46" s="623"/>
      <c r="AT46" s="623"/>
      <c r="AU46" s="623"/>
      <c r="AV46" s="623"/>
      <c r="AW46" s="636"/>
      <c r="AX46" s="624"/>
      <c r="AY46" s="624"/>
      <c r="AZ46" s="624"/>
      <c r="BA46" s="636"/>
      <c r="BB46" s="624"/>
      <c r="BC46" s="99"/>
      <c r="BD46" s="643" t="s">
        <v>696</v>
      </c>
      <c r="BE46" s="626"/>
      <c r="BF46" s="99"/>
      <c r="BJ46" s="99"/>
      <c r="BK46" s="99"/>
      <c r="BL46" s="99"/>
      <c r="BM46" s="99"/>
      <c r="BN46" s="99"/>
      <c r="BO46" s="99"/>
      <c r="BP46" s="99"/>
      <c r="BQ46" s="99"/>
      <c r="BR46" s="99"/>
      <c r="BS46" s="99"/>
      <c r="BT46" s="99"/>
      <c r="BU46" s="99"/>
      <c r="BV46" s="478"/>
      <c r="BW46" s="478"/>
      <c r="BX46" s="478"/>
      <c r="BY46" s="99"/>
      <c r="BZ46" s="99"/>
      <c r="CA46" s="99"/>
      <c r="CB46" s="99"/>
      <c r="CC46" s="99"/>
      <c r="CD46" s="99"/>
      <c r="CE46" s="99"/>
      <c r="CF46" s="99"/>
      <c r="CG46" s="99"/>
      <c r="CH46" s="99"/>
      <c r="CI46" s="99"/>
      <c r="CJ46" s="478"/>
      <c r="CK46" s="478"/>
      <c r="CL46" s="478"/>
      <c r="CM46" s="478"/>
      <c r="CN46" s="478"/>
      <c r="CO46" s="99"/>
      <c r="CP46" s="99"/>
      <c r="CQ46" s="99"/>
      <c r="CR46" s="99"/>
      <c r="CS46" s="99"/>
      <c r="CT46" s="99"/>
      <c r="CU46" s="99"/>
      <c r="CV46" s="99"/>
      <c r="CW46" s="478"/>
      <c r="CX46" s="478"/>
      <c r="CY46" s="478"/>
    </row>
    <row r="47" customFormat="false" ht="15" hidden="false" customHeight="true" outlineLevel="0" collapsed="false">
      <c r="A47" s="627" t="s">
        <v>310</v>
      </c>
      <c r="B47" s="628" t="n">
        <v>19</v>
      </c>
      <c r="C47" s="557"/>
      <c r="D47" s="557"/>
      <c r="E47" s="644" t="s">
        <v>194</v>
      </c>
      <c r="F47" s="630" t="n">
        <v>11</v>
      </c>
      <c r="G47" s="631" t="n">
        <f aca="false">F47/F48</f>
        <v>0.289473684210526</v>
      </c>
      <c r="H47" s="557"/>
      <c r="I47" s="632" t="s">
        <v>171</v>
      </c>
      <c r="J47" s="633" t="n">
        <v>1</v>
      </c>
      <c r="K47" s="557"/>
      <c r="L47" s="634" t="s">
        <v>307</v>
      </c>
      <c r="M47" s="612"/>
      <c r="N47" s="613"/>
      <c r="O47" s="613" t="n">
        <f aca="false">O46/M46</f>
        <v>0.0454545454545455</v>
      </c>
      <c r="P47" s="613" t="n">
        <f aca="false">P46/M46</f>
        <v>0.0454545454545455</v>
      </c>
      <c r="Q47" s="613" t="n">
        <f aca="false">Q46/M46</f>
        <v>0.0454545454545455</v>
      </c>
      <c r="R47" s="613" t="n">
        <f aca="false">R46/M46</f>
        <v>0.818181818181818</v>
      </c>
      <c r="S47" s="635"/>
      <c r="T47" s="557"/>
      <c r="U47" s="645" t="s">
        <v>139</v>
      </c>
      <c r="V47" s="646" t="n">
        <f aca="false">SUM(V44:V46)</f>
        <v>16</v>
      </c>
      <c r="W47" s="647" t="n">
        <f aca="false">W44+W45+W46</f>
        <v>0.432432432432432</v>
      </c>
      <c r="X47" s="646" t="n">
        <f aca="false">X44+X45+X46</f>
        <v>21</v>
      </c>
      <c r="Y47" s="648" t="n">
        <f aca="false">Y44+Y45+Y46</f>
        <v>0.567567567567568</v>
      </c>
      <c r="Z47" s="649" t="n">
        <f aca="false">Z44+Z45+Z46</f>
        <v>37</v>
      </c>
      <c r="AA47" s="99"/>
      <c r="AB47" s="99"/>
      <c r="AC47" s="99"/>
      <c r="AD47" s="99"/>
      <c r="AE47" s="99"/>
      <c r="AF47" s="194"/>
      <c r="AG47" s="194"/>
      <c r="AH47" s="194"/>
      <c r="AI47" s="194"/>
      <c r="AJ47" s="194"/>
      <c r="AK47" s="99"/>
      <c r="AL47" s="99"/>
      <c r="AM47" s="99"/>
      <c r="AN47" s="99"/>
      <c r="AO47" s="620" t="s">
        <v>477</v>
      </c>
      <c r="AP47" s="633" t="n">
        <v>2</v>
      </c>
      <c r="AQ47" s="642" t="n">
        <f aca="false">AVERAGE(AR47:AX47)</f>
        <v>8.85</v>
      </c>
      <c r="AR47" s="492" t="n">
        <v>3.8</v>
      </c>
      <c r="AS47" s="492" t="n">
        <v>13.9</v>
      </c>
      <c r="AT47" s="623"/>
      <c r="AU47" s="623"/>
      <c r="AV47" s="623"/>
      <c r="AW47" s="636"/>
      <c r="AX47" s="624"/>
      <c r="AY47" s="624"/>
      <c r="AZ47" s="624"/>
      <c r="BA47" s="636"/>
      <c r="BB47" s="624"/>
      <c r="BC47" s="478"/>
      <c r="BD47" s="643" t="s">
        <v>697</v>
      </c>
      <c r="BE47" s="626"/>
      <c r="BF47" s="99"/>
      <c r="BI47" s="99"/>
      <c r="BJ47" s="99"/>
      <c r="BK47" s="99"/>
      <c r="BL47" s="99"/>
      <c r="BM47" s="99"/>
      <c r="BN47" s="99"/>
      <c r="BO47" s="99"/>
      <c r="BP47" s="99"/>
      <c r="BQ47" s="99"/>
      <c r="BR47" s="99"/>
      <c r="BS47" s="99"/>
      <c r="BT47" s="99"/>
      <c r="BU47" s="478"/>
      <c r="BV47" s="478"/>
      <c r="BW47" s="478"/>
      <c r="BX47" s="99"/>
      <c r="BY47" s="99"/>
      <c r="BZ47" s="99"/>
      <c r="CA47" s="99"/>
      <c r="CB47" s="99"/>
      <c r="CC47" s="99"/>
      <c r="CD47" s="99"/>
      <c r="CE47" s="99"/>
      <c r="CF47" s="99"/>
      <c r="CG47" s="99"/>
      <c r="CH47" s="99"/>
      <c r="CI47" s="478"/>
      <c r="CJ47" s="478"/>
      <c r="CK47" s="478"/>
      <c r="CL47" s="99"/>
      <c r="CM47" s="99"/>
      <c r="CN47" s="99"/>
      <c r="CO47" s="99"/>
      <c r="CP47" s="99"/>
      <c r="CQ47" s="99"/>
      <c r="CR47" s="99"/>
      <c r="CS47" s="99"/>
      <c r="CT47" s="99"/>
      <c r="CU47" s="99"/>
      <c r="CV47" s="478"/>
      <c r="CW47" s="478"/>
      <c r="CX47" s="478"/>
    </row>
    <row r="48" s="194" customFormat="true" ht="15" hidden="false" customHeight="true" outlineLevel="0" collapsed="false">
      <c r="A48" s="650" t="s">
        <v>139</v>
      </c>
      <c r="B48" s="651" t="n">
        <f aca="false">B43+B44+B45+B46+B47</f>
        <v>38</v>
      </c>
      <c r="C48" s="557"/>
      <c r="D48" s="557"/>
      <c r="E48" s="652" t="s">
        <v>139</v>
      </c>
      <c r="F48" s="653" t="n">
        <f aca="false">F44+F45+F46+F47</f>
        <v>38</v>
      </c>
      <c r="G48" s="654" t="n">
        <f aca="false">G44+G45+G46+G47</f>
        <v>1</v>
      </c>
      <c r="H48" s="557"/>
      <c r="I48" s="632" t="s">
        <v>477</v>
      </c>
      <c r="J48" s="633" t="n">
        <v>2</v>
      </c>
      <c r="K48" s="557"/>
      <c r="L48" s="611" t="s">
        <v>695</v>
      </c>
      <c r="M48" s="612" t="n">
        <v>3</v>
      </c>
      <c r="N48" s="613" t="n">
        <f aca="false">M48/M50</f>
        <v>0.0789473684210526</v>
      </c>
      <c r="O48" s="492" t="n">
        <v>1</v>
      </c>
      <c r="P48" s="492" t="n">
        <v>0</v>
      </c>
      <c r="Q48" s="492" t="n">
        <v>0</v>
      </c>
      <c r="R48" s="492" t="n">
        <v>2</v>
      </c>
      <c r="S48" s="614" t="n">
        <f aca="false">O49+P49+Q49+R49</f>
        <v>1</v>
      </c>
      <c r="T48" s="557"/>
      <c r="U48" s="478"/>
      <c r="V48" s="478"/>
      <c r="W48" s="478"/>
      <c r="X48" s="478"/>
      <c r="Y48" s="478"/>
      <c r="Z48" s="655" t="n">
        <f aca="false">Y47+W47</f>
        <v>1</v>
      </c>
      <c r="AA48" s="99"/>
      <c r="AB48" s="99"/>
      <c r="AC48" s="99"/>
      <c r="AD48" s="99"/>
      <c r="AE48" s="99"/>
      <c r="AK48" s="99"/>
      <c r="AL48" s="99"/>
      <c r="AM48" s="99"/>
      <c r="AN48" s="99"/>
      <c r="AO48" s="620" t="s">
        <v>583</v>
      </c>
      <c r="AP48" s="633" t="n">
        <v>1</v>
      </c>
      <c r="AQ48" s="642" t="n">
        <f aca="false">AVERAGE(AR48:AX48)</f>
        <v>4.96</v>
      </c>
      <c r="AR48" s="492" t="n">
        <v>4.96</v>
      </c>
      <c r="AS48" s="623"/>
      <c r="AT48" s="623"/>
      <c r="AU48" s="623"/>
      <c r="AV48" s="623"/>
      <c r="AW48" s="636"/>
      <c r="AX48" s="624"/>
      <c r="AY48" s="624"/>
      <c r="AZ48" s="624"/>
      <c r="BA48" s="636"/>
      <c r="BB48" s="624"/>
      <c r="BC48" s="478"/>
      <c r="BD48" s="656" t="s">
        <v>698</v>
      </c>
      <c r="BE48" s="626"/>
      <c r="BF48" s="99"/>
      <c r="BI48" s="99"/>
      <c r="BJ48" s="99"/>
      <c r="BK48" s="99"/>
      <c r="BL48" s="99"/>
      <c r="BM48" s="99"/>
      <c r="BN48" s="99"/>
      <c r="BO48" s="99"/>
      <c r="BP48" s="99"/>
      <c r="BQ48" s="99"/>
      <c r="BR48" s="99"/>
      <c r="BS48" s="99"/>
      <c r="BT48" s="99"/>
      <c r="BU48" s="478"/>
      <c r="BV48" s="478"/>
      <c r="BW48" s="478"/>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478"/>
      <c r="CW48" s="478"/>
      <c r="CX48" s="478"/>
      <c r="CY48" s="1"/>
    </row>
    <row r="49" s="194" customFormat="true" ht="16.4" hidden="false" customHeight="false" outlineLevel="0" collapsed="false">
      <c r="C49" s="557"/>
      <c r="D49" s="557"/>
      <c r="E49" s="657" t="s">
        <v>189</v>
      </c>
      <c r="F49" s="630" t="n">
        <v>4</v>
      </c>
      <c r="G49" s="609" t="n">
        <f aca="false">F49/F52</f>
        <v>0.105263157894737</v>
      </c>
      <c r="H49" s="557"/>
      <c r="I49" s="632" t="s">
        <v>583</v>
      </c>
      <c r="J49" s="633" t="n">
        <v>1</v>
      </c>
      <c r="K49" s="557"/>
      <c r="L49" s="634" t="s">
        <v>307</v>
      </c>
      <c r="M49" s="612"/>
      <c r="N49" s="613"/>
      <c r="O49" s="613" t="n">
        <f aca="false">O48/M48</f>
        <v>0.333333333333333</v>
      </c>
      <c r="P49" s="613" t="n">
        <f aca="false">P48/M48</f>
        <v>0</v>
      </c>
      <c r="Q49" s="613" t="n">
        <f aca="false">Q48/M48</f>
        <v>0</v>
      </c>
      <c r="R49" s="613" t="n">
        <f aca="false">R48/M48</f>
        <v>0.666666666666667</v>
      </c>
      <c r="S49" s="635"/>
      <c r="T49" s="557"/>
      <c r="AA49" s="99"/>
      <c r="AB49" s="99"/>
      <c r="AC49" s="99"/>
      <c r="AD49" s="99"/>
      <c r="AE49" s="99"/>
      <c r="AF49" s="658"/>
      <c r="AG49" s="658"/>
      <c r="AH49" s="478"/>
      <c r="AI49" s="478"/>
      <c r="AJ49" s="478"/>
      <c r="AK49" s="99"/>
      <c r="AL49" s="99"/>
      <c r="AM49" s="99"/>
      <c r="AN49" s="99"/>
      <c r="AO49" s="620" t="s">
        <v>597</v>
      </c>
      <c r="AP49" s="633" t="n">
        <v>2</v>
      </c>
      <c r="AQ49" s="642" t="e">
        <f aca="false">AVERAGE(AR49:AX49)</f>
        <v>#DIV/0!</v>
      </c>
      <c r="AR49" s="659"/>
      <c r="AS49" s="659"/>
      <c r="AT49" s="623"/>
      <c r="AU49" s="623"/>
      <c r="AV49" s="623"/>
      <c r="AW49" s="636"/>
      <c r="AX49" s="624"/>
      <c r="AY49" s="624"/>
      <c r="AZ49" s="624"/>
      <c r="BA49" s="636"/>
      <c r="BB49" s="624"/>
      <c r="BC49" s="478"/>
      <c r="BD49" s="656" t="s">
        <v>699</v>
      </c>
      <c r="BE49" s="626"/>
      <c r="BF49" s="99"/>
      <c r="BH49" s="557"/>
      <c r="BI49" s="99"/>
      <c r="BJ49" s="99"/>
      <c r="BK49" s="99"/>
      <c r="BL49" s="99"/>
      <c r="BM49" s="99"/>
      <c r="BN49" s="99"/>
      <c r="BO49" s="99"/>
      <c r="BP49" s="99"/>
      <c r="BQ49" s="99"/>
      <c r="BR49" s="99"/>
      <c r="BS49" s="99"/>
      <c r="BT49" s="99"/>
      <c r="BU49" s="478"/>
      <c r="BV49" s="478"/>
      <c r="BW49" s="478"/>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478"/>
      <c r="CW49" s="478"/>
      <c r="CX49" s="478"/>
      <c r="CY49" s="1"/>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194" customFormat="true" ht="16.4" hidden="false" customHeight="true" outlineLevel="0" collapsed="false">
      <c r="C50" s="557"/>
      <c r="D50" s="557"/>
      <c r="E50" s="657" t="s">
        <v>193</v>
      </c>
      <c r="F50" s="630" t="n">
        <v>30</v>
      </c>
      <c r="G50" s="631" t="n">
        <f aca="false">F50/F52</f>
        <v>0.789473684210526</v>
      </c>
      <c r="H50" s="557"/>
      <c r="I50" s="632" t="s">
        <v>597</v>
      </c>
      <c r="J50" s="633" t="n">
        <v>2</v>
      </c>
      <c r="K50" s="557"/>
      <c r="L50" s="645" t="s">
        <v>139</v>
      </c>
      <c r="M50" s="660" t="n">
        <f aca="false">M44+M46+M48</f>
        <v>38</v>
      </c>
      <c r="N50" s="661" t="n">
        <f aca="false">N44+N46+N48</f>
        <v>1</v>
      </c>
      <c r="O50" s="662" t="n">
        <f aca="false">O44+O46+O48</f>
        <v>8</v>
      </c>
      <c r="P50" s="662" t="n">
        <f aca="false">P44+P46+P48</f>
        <v>4</v>
      </c>
      <c r="Q50" s="662" t="n">
        <f aca="false">Q44+Q46+Q48</f>
        <v>2</v>
      </c>
      <c r="R50" s="662" t="n">
        <f aca="false">R44+R46+R48</f>
        <v>23</v>
      </c>
      <c r="S50" s="663" t="n">
        <f aca="false">O51+P51+Q51+R51</f>
        <v>0.973684210526316</v>
      </c>
      <c r="T50" s="557"/>
      <c r="Z50" s="478"/>
      <c r="AA50" s="99"/>
      <c r="AB50" s="99"/>
      <c r="AC50" s="99"/>
      <c r="AD50" s="99"/>
      <c r="AE50" s="99"/>
      <c r="AF50" s="599" t="s">
        <v>318</v>
      </c>
      <c r="AG50" s="600" t="s">
        <v>690</v>
      </c>
      <c r="AH50" s="600" t="s">
        <v>301</v>
      </c>
      <c r="AI50" s="600" t="s">
        <v>302</v>
      </c>
      <c r="AJ50" s="601" t="s">
        <v>303</v>
      </c>
      <c r="AK50" s="99"/>
      <c r="AL50" s="99"/>
      <c r="AM50" s="99"/>
      <c r="AN50" s="99"/>
      <c r="AO50" s="620" t="s">
        <v>104</v>
      </c>
      <c r="AP50" s="633" t="n">
        <v>4</v>
      </c>
      <c r="AQ50" s="642" t="n">
        <f aca="false">AVERAGE(AR50:AX50)</f>
        <v>17.5425</v>
      </c>
      <c r="AR50" s="664" t="n">
        <v>14.18</v>
      </c>
      <c r="AS50" s="492" t="n">
        <v>0.85</v>
      </c>
      <c r="AT50" s="492" t="n">
        <v>36.18</v>
      </c>
      <c r="AU50" s="492" t="n">
        <v>18.96</v>
      </c>
      <c r="AV50" s="623"/>
      <c r="AW50" s="636"/>
      <c r="AX50" s="624"/>
      <c r="AY50" s="624"/>
      <c r="AZ50" s="624"/>
      <c r="BA50" s="636"/>
      <c r="BB50" s="624"/>
      <c r="BC50" s="478"/>
      <c r="BD50" s="656" t="s">
        <v>700</v>
      </c>
      <c r="BE50" s="626"/>
      <c r="BF50" s="99"/>
      <c r="BH50" s="557"/>
      <c r="BI50" s="99"/>
      <c r="BJ50" s="99"/>
      <c r="BK50" s="99"/>
      <c r="BL50" s="99"/>
      <c r="BM50" s="99"/>
      <c r="BN50" s="99"/>
      <c r="BO50" s="99"/>
      <c r="BP50" s="99"/>
      <c r="BQ50" s="99"/>
      <c r="BR50" s="99"/>
      <c r="BS50" s="99"/>
      <c r="BT50" s="99"/>
      <c r="BU50" s="478"/>
      <c r="BV50" s="478"/>
      <c r="BW50" s="478"/>
      <c r="BX50" s="99"/>
      <c r="BY50" s="99"/>
      <c r="BZ50" s="99"/>
      <c r="CA50" s="99"/>
      <c r="CB50" s="99"/>
      <c r="CC50" s="99"/>
      <c r="CD50" s="99"/>
      <c r="CE50" s="1"/>
      <c r="CF50" s="1"/>
      <c r="CG50" s="1"/>
      <c r="CH50" s="1"/>
      <c r="CI50" s="1"/>
      <c r="CJ50" s="1"/>
      <c r="CK50" s="1"/>
      <c r="CL50" s="1"/>
      <c r="CM50" s="1"/>
      <c r="CN50" s="99"/>
      <c r="CO50" s="99"/>
      <c r="CP50" s="99"/>
      <c r="CQ50" s="99"/>
      <c r="CR50" s="99"/>
      <c r="CS50" s="99"/>
      <c r="CT50" s="99"/>
      <c r="CU50" s="99"/>
      <c r="CV50" s="478"/>
      <c r="CW50" s="478"/>
      <c r="CX50" s="478"/>
      <c r="CY50" s="1"/>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194" customFormat="true" ht="16.4" hidden="false" customHeight="false" outlineLevel="0" collapsed="false">
      <c r="A51" s="605" t="s">
        <v>319</v>
      </c>
      <c r="B51" s="606" t="n">
        <v>12</v>
      </c>
      <c r="C51" s="638"/>
      <c r="D51" s="557"/>
      <c r="E51" s="657" t="s">
        <v>199</v>
      </c>
      <c r="F51" s="630" t="n">
        <v>4</v>
      </c>
      <c r="G51" s="631" t="n">
        <f aca="false">F51/F52</f>
        <v>0.105263157894737</v>
      </c>
      <c r="H51" s="557"/>
      <c r="I51" s="632" t="s">
        <v>104</v>
      </c>
      <c r="J51" s="633" t="n">
        <v>4</v>
      </c>
      <c r="K51" s="557"/>
      <c r="L51" s="645"/>
      <c r="M51" s="660"/>
      <c r="N51" s="661"/>
      <c r="O51" s="665" t="n">
        <f aca="false">O50/M50</f>
        <v>0.210526315789474</v>
      </c>
      <c r="P51" s="665" t="n">
        <f aca="false">P50/M50</f>
        <v>0.105263157894737</v>
      </c>
      <c r="Q51" s="665" t="n">
        <f aca="false">Q50/M50</f>
        <v>0.0526315789473684</v>
      </c>
      <c r="R51" s="665" t="n">
        <f aca="false">R50/M50</f>
        <v>0.605263157894737</v>
      </c>
      <c r="S51" s="663"/>
      <c r="T51" s="557"/>
      <c r="U51" s="478"/>
      <c r="V51" s="478"/>
      <c r="W51" s="478"/>
      <c r="X51" s="478"/>
      <c r="Y51" s="478"/>
      <c r="Z51" s="478"/>
      <c r="AA51" s="99"/>
      <c r="AB51" s="99"/>
      <c r="AC51" s="99"/>
      <c r="AD51" s="99"/>
      <c r="AE51" s="99"/>
      <c r="AF51" s="617" t="n">
        <v>2</v>
      </c>
      <c r="AG51" s="618"/>
      <c r="AH51" s="618"/>
      <c r="AI51" s="618"/>
      <c r="AJ51" s="619" t="s">
        <v>51</v>
      </c>
      <c r="AK51" s="99"/>
      <c r="AL51" s="99"/>
      <c r="AM51" s="99"/>
      <c r="AN51" s="99"/>
      <c r="AO51" s="620" t="s">
        <v>701</v>
      </c>
      <c r="AP51" s="633" t="n">
        <v>1</v>
      </c>
      <c r="AQ51" s="642" t="n">
        <f aca="false">AVERAGE(AR51:AX51)</f>
        <v>6.96</v>
      </c>
      <c r="AR51" s="492" t="n">
        <v>6.96</v>
      </c>
      <c r="AS51" s="623"/>
      <c r="AT51" s="623"/>
      <c r="AU51" s="623"/>
      <c r="AV51" s="623"/>
      <c r="AW51" s="624"/>
      <c r="AX51" s="624"/>
      <c r="AY51" s="624"/>
      <c r="AZ51" s="624"/>
      <c r="BA51" s="624"/>
      <c r="BB51" s="624"/>
      <c r="BC51" s="478"/>
      <c r="BD51" s="666" t="s">
        <v>702</v>
      </c>
      <c r="BE51" s="626"/>
      <c r="BF51" s="99"/>
      <c r="BH51" s="557"/>
      <c r="BI51" s="1"/>
      <c r="BJ51" s="1"/>
      <c r="BK51" s="1"/>
      <c r="BL51" s="1"/>
      <c r="BM51" s="1"/>
      <c r="BN51" s="1"/>
      <c r="BO51" s="1"/>
      <c r="BP51" s="1"/>
      <c r="BQ51" s="1"/>
      <c r="BR51" s="1"/>
      <c r="BS51" s="1"/>
      <c r="BT51" s="99"/>
      <c r="BU51" s="478"/>
      <c r="BV51" s="478"/>
      <c r="BW51" s="478"/>
      <c r="BX51" s="99"/>
      <c r="BY51" s="99"/>
      <c r="BZ51" s="99"/>
      <c r="CA51" s="99"/>
      <c r="CB51" s="99"/>
      <c r="CC51" s="1"/>
      <c r="CD51" s="1"/>
      <c r="CE51" s="99"/>
      <c r="CF51" s="99"/>
      <c r="CG51" s="99"/>
      <c r="CH51" s="99"/>
      <c r="CI51" s="99"/>
      <c r="CJ51" s="99"/>
      <c r="CK51" s="99"/>
      <c r="CL51" s="99"/>
      <c r="CM51" s="99"/>
      <c r="CN51" s="1"/>
      <c r="CO51" s="1"/>
      <c r="CP51" s="1"/>
      <c r="CQ51" s="1"/>
      <c r="CR51" s="1"/>
      <c r="CS51" s="1"/>
      <c r="CT51" s="1"/>
      <c r="CU51" s="1"/>
      <c r="CV51" s="478"/>
      <c r="CW51" s="478"/>
      <c r="CX51" s="478"/>
      <c r="CY51" s="1"/>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194" customFormat="true" ht="16.4" hidden="false" customHeight="false" outlineLevel="0" collapsed="false">
      <c r="A52" s="627" t="s">
        <v>320</v>
      </c>
      <c r="B52" s="628" t="n">
        <v>26</v>
      </c>
      <c r="C52" s="557"/>
      <c r="D52" s="557"/>
      <c r="E52" s="667" t="s">
        <v>139</v>
      </c>
      <c r="F52" s="668" t="n">
        <f aca="false">F49+F50+F51</f>
        <v>38</v>
      </c>
      <c r="G52" s="654" t="n">
        <f aca="false">G49+G50+G51</f>
        <v>1</v>
      </c>
      <c r="H52" s="557"/>
      <c r="I52" s="632" t="s">
        <v>701</v>
      </c>
      <c r="J52" s="633" t="n">
        <v>1</v>
      </c>
      <c r="K52" s="557"/>
      <c r="L52" s="557"/>
      <c r="M52" s="557"/>
      <c r="N52" s="557"/>
      <c r="O52" s="557"/>
      <c r="P52" s="557"/>
      <c r="Q52" s="557"/>
      <c r="R52" s="557"/>
      <c r="S52" s="557"/>
      <c r="T52" s="557"/>
      <c r="U52" s="557"/>
      <c r="V52" s="557"/>
      <c r="W52" s="557"/>
      <c r="X52" s="557"/>
      <c r="Y52" s="557"/>
      <c r="Z52" s="478"/>
      <c r="AA52" s="99"/>
      <c r="AB52" s="99"/>
      <c r="AC52" s="99"/>
      <c r="AD52" s="99"/>
      <c r="AE52" s="99"/>
      <c r="AF52" s="617"/>
      <c r="AG52" s="618"/>
      <c r="AH52" s="618"/>
      <c r="AI52" s="618" t="n">
        <v>2</v>
      </c>
      <c r="AJ52" s="619" t="s">
        <v>77</v>
      </c>
      <c r="AK52" s="99"/>
      <c r="AL52" s="99"/>
      <c r="AM52" s="99"/>
      <c r="AN52" s="99"/>
      <c r="AO52" s="620" t="s">
        <v>703</v>
      </c>
      <c r="AP52" s="633" t="n">
        <v>1</v>
      </c>
      <c r="AQ52" s="642" t="n">
        <f aca="false">AVERAGE(AR52:AX52)</f>
        <v>8.14</v>
      </c>
      <c r="AR52" s="492" t="n">
        <v>8.14</v>
      </c>
      <c r="AS52" s="623"/>
      <c r="AT52" s="623"/>
      <c r="AU52" s="623"/>
      <c r="AV52" s="623"/>
      <c r="AW52" s="624"/>
      <c r="AX52" s="624"/>
      <c r="AY52" s="624"/>
      <c r="AZ52" s="624"/>
      <c r="BA52" s="624"/>
      <c r="BB52" s="624"/>
      <c r="BC52" s="478"/>
      <c r="BD52" s="669" t="s">
        <v>704</v>
      </c>
      <c r="BE52" s="670" t="e">
        <f aca="false">(BE48/BE45)*100</f>
        <v>#DIV/0!</v>
      </c>
      <c r="BF52" s="99"/>
      <c r="BH52" s="557"/>
      <c r="BI52" s="99"/>
      <c r="BJ52" s="99"/>
      <c r="BK52" s="99"/>
      <c r="BL52" s="99"/>
      <c r="BM52" s="99"/>
      <c r="BN52" s="99"/>
      <c r="BO52" s="99"/>
      <c r="BP52" s="99"/>
      <c r="BQ52" s="99"/>
      <c r="BR52" s="99"/>
      <c r="BS52" s="99"/>
      <c r="BT52" s="99"/>
      <c r="BU52" s="478"/>
      <c r="BV52" s="478"/>
      <c r="BW52" s="478"/>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478"/>
      <c r="CW52" s="478"/>
      <c r="CX52" s="478"/>
      <c r="CY52" s="1"/>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194" customFormat="true" ht="16.4" hidden="false" customHeight="false" outlineLevel="0" collapsed="false">
      <c r="A53" s="650" t="s">
        <v>139</v>
      </c>
      <c r="B53" s="651" t="n">
        <f aca="false">B51+B52</f>
        <v>38</v>
      </c>
      <c r="C53" s="557"/>
      <c r="D53" s="557"/>
      <c r="E53" s="657" t="s">
        <v>206</v>
      </c>
      <c r="F53" s="630" t="n">
        <v>19</v>
      </c>
      <c r="G53" s="671" t="n">
        <f aca="false">F53/F57</f>
        <v>0.5</v>
      </c>
      <c r="H53" s="557"/>
      <c r="I53" s="632" t="s">
        <v>705</v>
      </c>
      <c r="J53" s="633" t="n">
        <v>1</v>
      </c>
      <c r="K53" s="557"/>
      <c r="L53" s="557"/>
      <c r="M53" s="557"/>
      <c r="N53" s="557"/>
      <c r="O53" s="557"/>
      <c r="P53" s="557"/>
      <c r="Q53" s="557"/>
      <c r="R53" s="557"/>
      <c r="S53" s="557"/>
      <c r="T53" s="557"/>
      <c r="U53" s="557"/>
      <c r="V53" s="99"/>
      <c r="W53" s="99"/>
      <c r="X53" s="99"/>
      <c r="Y53" s="99"/>
      <c r="Z53" s="99"/>
      <c r="AA53" s="99"/>
      <c r="AB53" s="99"/>
      <c r="AC53" s="99"/>
      <c r="AD53" s="99"/>
      <c r="AE53" s="99"/>
      <c r="AF53" s="617"/>
      <c r="AG53" s="640"/>
      <c r="AH53" s="640"/>
      <c r="AI53" s="640"/>
      <c r="AJ53" s="641" t="s">
        <v>47</v>
      </c>
      <c r="AK53" s="99"/>
      <c r="AL53" s="99"/>
      <c r="AM53" s="99"/>
      <c r="AN53" s="99"/>
      <c r="AO53" s="620" t="s">
        <v>609</v>
      </c>
      <c r="AP53" s="633" t="n">
        <v>1</v>
      </c>
      <c r="AQ53" s="642" t="n">
        <f aca="false">AVERAGE(AR53:AX53)</f>
        <v>4.68</v>
      </c>
      <c r="AR53" s="492" t="n">
        <v>4.68</v>
      </c>
      <c r="AS53" s="623"/>
      <c r="AT53" s="623"/>
      <c r="AU53" s="623"/>
      <c r="AV53" s="623"/>
      <c r="AW53" s="624"/>
      <c r="AX53" s="624"/>
      <c r="AY53" s="624"/>
      <c r="AZ53" s="636"/>
      <c r="BA53" s="624"/>
      <c r="BB53" s="624"/>
      <c r="BC53" s="478"/>
      <c r="BD53" s="669" t="s">
        <v>706</v>
      </c>
      <c r="BE53" s="670" t="n">
        <f aca="false">BE45/BE43</f>
        <v>0</v>
      </c>
      <c r="BF53" s="99"/>
      <c r="BH53" s="557"/>
      <c r="BI53" s="99"/>
      <c r="BJ53" s="99"/>
      <c r="BK53" s="99"/>
      <c r="BL53" s="99"/>
      <c r="BM53" s="99"/>
      <c r="BN53" s="99"/>
      <c r="BO53" s="99"/>
      <c r="BP53" s="99"/>
      <c r="BQ53" s="99"/>
      <c r="BR53" s="99"/>
      <c r="BS53" s="99"/>
      <c r="BT53" s="99"/>
      <c r="BU53" s="478"/>
      <c r="BV53" s="478"/>
      <c r="BW53" s="478"/>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1"/>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194" customFormat="true" ht="16.4" hidden="false" customHeight="false" outlineLevel="0" collapsed="false">
      <c r="A54" s="557"/>
      <c r="B54" s="557"/>
      <c r="C54" s="557"/>
      <c r="D54" s="557"/>
      <c r="E54" s="657" t="s">
        <v>210</v>
      </c>
      <c r="F54" s="630" t="n">
        <v>14</v>
      </c>
      <c r="G54" s="631" t="n">
        <f aca="false">F54/F57</f>
        <v>0.368421052631579</v>
      </c>
      <c r="H54" s="557"/>
      <c r="I54" s="632" t="s">
        <v>609</v>
      </c>
      <c r="J54" s="633" t="n">
        <v>1</v>
      </c>
      <c r="K54" s="557"/>
      <c r="L54" s="557"/>
      <c r="M54" s="672"/>
      <c r="N54" s="478"/>
      <c r="O54" s="557"/>
      <c r="P54" s="557"/>
      <c r="Q54" s="557"/>
      <c r="R54" s="557"/>
      <c r="S54" s="557"/>
      <c r="T54" s="557"/>
      <c r="U54" s="557"/>
      <c r="V54" s="99"/>
      <c r="W54" s="99"/>
      <c r="X54" s="99"/>
      <c r="Y54" s="99"/>
      <c r="Z54" s="99"/>
      <c r="AA54" s="99"/>
      <c r="AB54" s="99"/>
      <c r="AC54" s="99"/>
      <c r="AD54" s="99"/>
      <c r="AE54" s="99"/>
      <c r="AK54" s="99"/>
      <c r="AL54" s="99"/>
      <c r="AM54" s="99"/>
      <c r="AN54" s="99"/>
      <c r="AO54" s="620" t="s">
        <v>128</v>
      </c>
      <c r="AP54" s="633" t="n">
        <v>2</v>
      </c>
      <c r="AQ54" s="642" t="n">
        <f aca="false">AVERAGE(AR54:AX54)</f>
        <v>5.605</v>
      </c>
      <c r="AR54" s="492" t="n">
        <v>2.18</v>
      </c>
      <c r="AS54" s="492" t="n">
        <v>9.03</v>
      </c>
      <c r="AT54" s="623"/>
      <c r="AU54" s="623"/>
      <c r="AV54" s="623"/>
      <c r="AW54" s="636"/>
      <c r="AX54" s="624"/>
      <c r="AY54" s="624"/>
      <c r="AZ54" s="624"/>
      <c r="BA54" s="636"/>
      <c r="BB54" s="624"/>
      <c r="BC54" s="478"/>
      <c r="BD54" s="478"/>
      <c r="BE54" s="557"/>
      <c r="BF54" s="99"/>
      <c r="BH54" s="557"/>
      <c r="BI54" s="99"/>
      <c r="BJ54" s="99"/>
      <c r="BK54" s="99"/>
      <c r="BL54" s="99"/>
      <c r="BM54" s="99"/>
      <c r="BN54" s="99"/>
      <c r="BO54" s="99"/>
      <c r="BP54" s="99"/>
      <c r="BQ54" s="99"/>
      <c r="BR54" s="99"/>
      <c r="BS54" s="99"/>
      <c r="BT54" s="99"/>
      <c r="BU54" s="478"/>
      <c r="BV54" s="478"/>
      <c r="BW54" s="478"/>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478"/>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194" customFormat="true" ht="16.4" hidden="false" customHeight="false" outlineLevel="0" collapsed="false">
      <c r="B55" s="557"/>
      <c r="C55" s="557"/>
      <c r="D55" s="557"/>
      <c r="E55" s="657" t="s">
        <v>214</v>
      </c>
      <c r="F55" s="630" t="n">
        <v>4</v>
      </c>
      <c r="G55" s="631" t="n">
        <f aca="false">F55/F57</f>
        <v>0.105263157894737</v>
      </c>
      <c r="H55" s="557"/>
      <c r="I55" s="632" t="s">
        <v>128</v>
      </c>
      <c r="J55" s="633" t="n">
        <v>2</v>
      </c>
      <c r="K55" s="557"/>
      <c r="L55" s="557"/>
      <c r="M55" s="672"/>
      <c r="N55" s="478"/>
      <c r="O55" s="557"/>
      <c r="P55" s="557"/>
      <c r="Q55" s="557"/>
      <c r="R55" s="557"/>
      <c r="S55" s="557"/>
      <c r="T55" s="557"/>
      <c r="U55" s="557"/>
      <c r="V55" s="99"/>
      <c r="W55" s="99"/>
      <c r="X55" s="99"/>
      <c r="Y55" s="99"/>
      <c r="Z55" s="99"/>
      <c r="AA55" s="99"/>
      <c r="AB55" s="99"/>
      <c r="AC55" s="99"/>
      <c r="AD55" s="99"/>
      <c r="AE55" s="99"/>
      <c r="AK55" s="99"/>
      <c r="AL55" s="99"/>
      <c r="AM55" s="99"/>
      <c r="AN55" s="99"/>
      <c r="AO55" s="620" t="s">
        <v>87</v>
      </c>
      <c r="AP55" s="633" t="n">
        <v>1</v>
      </c>
      <c r="AQ55" s="642" t="n">
        <f aca="false">AVERAGE(AR55:AX55)</f>
        <v>2.81</v>
      </c>
      <c r="AR55" s="492" t="n">
        <v>2.81</v>
      </c>
      <c r="AS55" s="623"/>
      <c r="AT55" s="623"/>
      <c r="AU55" s="623"/>
      <c r="AV55" s="623"/>
      <c r="AW55" s="636"/>
      <c r="AX55" s="636"/>
      <c r="AY55" s="624"/>
      <c r="AZ55" s="624"/>
      <c r="BA55" s="636"/>
      <c r="BB55" s="636"/>
      <c r="BC55" s="478"/>
      <c r="BD55" s="478"/>
      <c r="BE55" s="557"/>
      <c r="BF55" s="99"/>
      <c r="BH55" s="557"/>
      <c r="BI55" s="99"/>
      <c r="BJ55" s="99"/>
      <c r="BK55" s="99"/>
      <c r="BL55" s="99"/>
      <c r="BM55" s="99"/>
      <c r="BN55" s="99"/>
      <c r="BO55" s="99"/>
      <c r="BP55" s="99"/>
      <c r="BQ55" s="99"/>
      <c r="BR55" s="99"/>
      <c r="BS55" s="99"/>
      <c r="BT55" s="99"/>
      <c r="BU55" s="478"/>
      <c r="BV55" s="478"/>
      <c r="BW55" s="478"/>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194" customFormat="true" ht="17.9" hidden="false" customHeight="true" outlineLevel="0" collapsed="false">
      <c r="B56" s="557"/>
      <c r="C56" s="557"/>
      <c r="D56" s="557"/>
      <c r="E56" s="657" t="s">
        <v>218</v>
      </c>
      <c r="F56" s="630" t="n">
        <v>1</v>
      </c>
      <c r="G56" s="631" t="n">
        <f aca="false">F56/F57</f>
        <v>0.0263157894736842</v>
      </c>
      <c r="H56" s="557"/>
      <c r="I56" s="632" t="s">
        <v>87</v>
      </c>
      <c r="J56" s="633" t="n">
        <v>1</v>
      </c>
      <c r="K56" s="557"/>
      <c r="L56" s="557"/>
      <c r="M56" s="672"/>
      <c r="N56" s="478"/>
      <c r="O56" s="557"/>
      <c r="P56" s="557"/>
      <c r="Q56" s="557"/>
      <c r="R56" s="557"/>
      <c r="S56" s="557"/>
      <c r="T56" s="557"/>
      <c r="U56" s="557"/>
      <c r="V56" s="99"/>
      <c r="W56" s="99"/>
      <c r="X56" s="99"/>
      <c r="Y56" s="99"/>
      <c r="Z56" s="99"/>
      <c r="AA56" s="99"/>
      <c r="AB56" s="99"/>
      <c r="AC56" s="99"/>
      <c r="AD56" s="99"/>
      <c r="AE56" s="99"/>
      <c r="AF56" s="478"/>
      <c r="AG56" s="478"/>
      <c r="AH56" s="478"/>
      <c r="AI56" s="478"/>
      <c r="AJ56" s="478"/>
      <c r="AK56" s="99"/>
      <c r="AL56" s="99"/>
      <c r="AM56" s="99"/>
      <c r="AN56" s="99"/>
      <c r="AO56" s="620" t="s">
        <v>468</v>
      </c>
      <c r="AP56" s="633" t="n">
        <v>1</v>
      </c>
      <c r="AQ56" s="642" t="n">
        <f aca="false">AVERAGE(AR56:AX56)</f>
        <v>9.1</v>
      </c>
      <c r="AR56" s="492" t="n">
        <v>9.1</v>
      </c>
      <c r="AS56" s="623"/>
      <c r="AT56" s="623"/>
      <c r="AU56" s="623"/>
      <c r="AV56" s="623"/>
      <c r="AW56" s="624"/>
      <c r="AX56" s="624"/>
      <c r="AY56" s="624"/>
      <c r="AZ56" s="624"/>
      <c r="BA56" s="624"/>
      <c r="BB56" s="624"/>
      <c r="BC56" s="478"/>
      <c r="BD56" s="673" t="s">
        <v>39</v>
      </c>
      <c r="BE56" s="673"/>
      <c r="BF56" s="673"/>
      <c r="BH56" s="557"/>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194" customFormat="true" ht="17.9" hidden="false" customHeight="false" outlineLevel="0" collapsed="false">
      <c r="B57" s="557"/>
      <c r="C57" s="557"/>
      <c r="D57" s="557"/>
      <c r="E57" s="652" t="s">
        <v>139</v>
      </c>
      <c r="F57" s="653" t="n">
        <f aca="false">F53+F54+F55+F56</f>
        <v>38</v>
      </c>
      <c r="G57" s="654" t="n">
        <f aca="false">G53+G54+G55+G56</f>
        <v>1</v>
      </c>
      <c r="H57" s="557"/>
      <c r="I57" s="674" t="s">
        <v>468</v>
      </c>
      <c r="J57" s="675" t="n">
        <v>1</v>
      </c>
      <c r="K57" s="557"/>
      <c r="L57" s="557"/>
      <c r="M57" s="557"/>
      <c r="N57" s="557"/>
      <c r="O57" s="557"/>
      <c r="P57" s="557"/>
      <c r="Q57" s="557"/>
      <c r="R57" s="557"/>
      <c r="S57" s="557"/>
      <c r="T57" s="557"/>
      <c r="U57" s="557"/>
      <c r="V57" s="99"/>
      <c r="W57" s="99"/>
      <c r="X57" s="99"/>
      <c r="Y57" s="99"/>
      <c r="Z57" s="99"/>
      <c r="AA57" s="99"/>
      <c r="AB57" s="99"/>
      <c r="AC57" s="99"/>
      <c r="AD57" s="99"/>
      <c r="AE57" s="99"/>
      <c r="AF57" s="676" t="s">
        <v>707</v>
      </c>
      <c r="AG57" s="677" t="n">
        <f aca="false">AF44</f>
        <v>4</v>
      </c>
      <c r="AH57" s="478"/>
      <c r="AI57" s="478"/>
      <c r="AJ57" s="478"/>
      <c r="AK57" s="99"/>
      <c r="AL57" s="99"/>
      <c r="AM57" s="99"/>
      <c r="AN57" s="99"/>
      <c r="AO57" s="678" t="s">
        <v>139</v>
      </c>
      <c r="AP57" s="679" t="n">
        <f aca="false">SUM(AP44:AP56)</f>
        <v>19</v>
      </c>
      <c r="AQ57" s="557"/>
      <c r="AR57" s="557"/>
      <c r="AS57" s="572"/>
      <c r="AT57" s="572"/>
      <c r="AU57" s="572"/>
      <c r="AV57" s="99"/>
      <c r="AW57" s="99"/>
      <c r="AX57" s="99"/>
      <c r="AY57" s="99"/>
      <c r="AZ57" s="99"/>
      <c r="BA57" s="99"/>
      <c r="BB57" s="99"/>
      <c r="BC57" s="478"/>
      <c r="BD57" s="673" t="s">
        <v>708</v>
      </c>
      <c r="BE57" s="680"/>
      <c r="BF57" s="681" t="e">
        <f aca="false">BE57/BE59</f>
        <v>#DIV/0!</v>
      </c>
      <c r="BH57" s="557"/>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194" customFormat="true" ht="17.9" hidden="false" customHeight="false" outlineLevel="0" collapsed="false">
      <c r="A58" s="557"/>
      <c r="B58" s="557"/>
      <c r="C58" s="557"/>
      <c r="D58" s="672"/>
      <c r="E58" s="478"/>
      <c r="F58" s="557"/>
      <c r="G58" s="557"/>
      <c r="H58" s="557"/>
      <c r="I58" s="682" t="s">
        <v>139</v>
      </c>
      <c r="J58" s="683" t="n">
        <f aca="false">SUM(J45+J46+J47+J48+J49+J50+J51+J52+J53+J54+J55+J56+J57)</f>
        <v>19</v>
      </c>
      <c r="K58" s="557"/>
      <c r="L58" s="557"/>
      <c r="M58" s="557"/>
      <c r="N58" s="557"/>
      <c r="O58" s="557"/>
      <c r="P58" s="557"/>
      <c r="Q58" s="557"/>
      <c r="R58" s="557"/>
      <c r="S58" s="557"/>
      <c r="T58" s="557"/>
      <c r="U58" s="557"/>
      <c r="V58" s="99"/>
      <c r="W58" s="99"/>
      <c r="X58" s="99"/>
      <c r="Y58" s="99"/>
      <c r="Z58" s="99"/>
      <c r="AA58" s="99"/>
      <c r="AB58" s="99"/>
      <c r="AC58" s="99"/>
      <c r="AD58" s="99"/>
      <c r="AE58" s="99"/>
      <c r="AF58" s="684" t="s">
        <v>709</v>
      </c>
      <c r="AG58" s="685" t="n">
        <f aca="false">AF51</f>
        <v>2</v>
      </c>
      <c r="AH58" s="478"/>
      <c r="AI58" s="478"/>
      <c r="AJ58" s="478"/>
      <c r="AK58" s="99"/>
      <c r="AL58" s="99"/>
      <c r="AM58" s="99"/>
      <c r="AN58" s="99"/>
      <c r="AO58" s="557"/>
      <c r="AP58" s="557"/>
      <c r="AQ58" s="572"/>
      <c r="AR58" s="572"/>
      <c r="AS58" s="572"/>
      <c r="AT58" s="99"/>
      <c r="AU58" s="99"/>
      <c r="AV58" s="99"/>
      <c r="AW58" s="99"/>
      <c r="AX58" s="99"/>
      <c r="AY58" s="99"/>
      <c r="AZ58" s="99"/>
      <c r="BA58" s="99"/>
      <c r="BB58" s="99"/>
      <c r="BC58" s="478"/>
      <c r="BD58" s="673" t="s">
        <v>710</v>
      </c>
      <c r="BE58" s="680"/>
      <c r="BF58" s="681" t="e">
        <f aca="false">BE58/BE59</f>
        <v>#DIV/0!</v>
      </c>
      <c r="BH58" s="557"/>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194" customFormat="true" ht="16.4" hidden="false" customHeight="false" outlineLevel="0" collapsed="false">
      <c r="A59" s="557"/>
      <c r="B59" s="557"/>
      <c r="C59" s="557"/>
      <c r="D59" s="672"/>
      <c r="E59" s="478"/>
      <c r="F59" s="557"/>
      <c r="G59" s="557"/>
      <c r="H59" s="557"/>
      <c r="I59" s="557"/>
      <c r="J59" s="557"/>
      <c r="K59" s="557"/>
      <c r="L59" s="557"/>
      <c r="M59" s="557"/>
      <c r="N59" s="557"/>
      <c r="O59" s="557"/>
      <c r="P59" s="557"/>
      <c r="Q59" s="557"/>
      <c r="R59" s="557"/>
      <c r="S59" s="557"/>
      <c r="T59" s="557"/>
      <c r="U59" s="557"/>
      <c r="V59" s="99"/>
      <c r="W59" s="99"/>
      <c r="X59" s="99"/>
      <c r="Y59" s="99"/>
      <c r="Z59" s="99"/>
      <c r="AA59" s="99"/>
      <c r="AB59" s="99"/>
      <c r="AC59" s="99"/>
      <c r="AD59" s="99"/>
      <c r="AE59" s="99"/>
      <c r="AF59" s="686"/>
      <c r="AG59" s="686"/>
      <c r="AH59" s="478"/>
      <c r="AI59" s="478"/>
      <c r="AJ59" s="478"/>
      <c r="AK59" s="99"/>
      <c r="AL59" s="99"/>
      <c r="AM59" s="99"/>
      <c r="AN59" s="99"/>
      <c r="AO59" s="602" t="s">
        <v>329</v>
      </c>
      <c r="AP59" s="602"/>
      <c r="AQ59" s="687" t="s">
        <v>691</v>
      </c>
      <c r="AR59" s="557"/>
      <c r="AS59" s="557"/>
      <c r="AT59" s="557"/>
      <c r="AU59" s="557"/>
      <c r="AV59" s="572"/>
      <c r="AW59" s="572"/>
      <c r="AX59" s="572"/>
      <c r="AY59" s="572"/>
      <c r="AZ59" s="572"/>
      <c r="BA59" s="572"/>
      <c r="BB59" s="99"/>
      <c r="BC59" s="478"/>
      <c r="BD59" s="688" t="s">
        <v>139</v>
      </c>
      <c r="BE59" s="604" t="n">
        <f aca="false">BE58+BE57</f>
        <v>0</v>
      </c>
      <c r="BF59" s="604" t="e">
        <f aca="false">BF57+BF58</f>
        <v>#DIV/0!</v>
      </c>
      <c r="BH59" s="557"/>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194" customFormat="true" ht="15" hidden="false" customHeight="false" outlineLevel="0" collapsed="false">
      <c r="A60" s="557"/>
      <c r="B60" s="557"/>
      <c r="C60" s="557"/>
      <c r="D60" s="672"/>
      <c r="E60" s="478"/>
      <c r="F60" s="557"/>
      <c r="G60" s="557"/>
      <c r="H60" s="557"/>
      <c r="I60" s="610" t="s">
        <v>329</v>
      </c>
      <c r="J60" s="610"/>
      <c r="K60" s="478"/>
      <c r="L60" s="478"/>
      <c r="M60" s="557"/>
      <c r="N60" s="557"/>
      <c r="O60" s="478"/>
      <c r="P60" s="478"/>
      <c r="Q60" s="478"/>
      <c r="R60" s="478"/>
      <c r="S60" s="557"/>
      <c r="T60" s="557"/>
      <c r="U60" s="557"/>
      <c r="V60" s="99"/>
      <c r="W60" s="99"/>
      <c r="X60" s="99"/>
      <c r="Y60" s="99"/>
      <c r="Z60" s="99"/>
      <c r="AA60" s="99"/>
      <c r="AB60" s="99"/>
      <c r="AC60" s="99"/>
      <c r="AD60" s="99"/>
      <c r="AE60" s="99"/>
      <c r="AF60" s="689" t="s">
        <v>711</v>
      </c>
      <c r="AG60" s="690" t="s">
        <v>712</v>
      </c>
      <c r="AH60" s="690" t="s">
        <v>307</v>
      </c>
      <c r="AI60" s="582"/>
      <c r="AJ60" s="582"/>
      <c r="AK60" s="99"/>
      <c r="AL60" s="99"/>
      <c r="AM60" s="99"/>
      <c r="AN60" s="99"/>
      <c r="AO60" s="691" t="s">
        <v>330</v>
      </c>
      <c r="AP60" s="692" t="n">
        <v>1</v>
      </c>
      <c r="AQ60" s="642" t="n">
        <f aca="false">AVERAGE(AR60:AW60)</f>
        <v>1.02</v>
      </c>
      <c r="AR60" s="693" t="n">
        <v>1.02</v>
      </c>
      <c r="AS60" s="693"/>
      <c r="AT60" s="693"/>
      <c r="AU60" s="694"/>
      <c r="AV60" s="693"/>
      <c r="AW60" s="693"/>
      <c r="AX60" s="693"/>
      <c r="AY60" s="694"/>
      <c r="AZ60" s="693"/>
      <c r="BA60" s="693"/>
      <c r="BB60" s="693"/>
      <c r="BC60" s="478"/>
      <c r="BD60" s="478"/>
      <c r="BE60" s="557"/>
      <c r="BF60" s="557"/>
      <c r="BH60" s="557"/>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478"/>
      <c r="CI60" s="478"/>
      <c r="CJ60" s="478"/>
      <c r="CK60" s="478"/>
      <c r="CL60" s="478"/>
      <c r="CM60" s="99"/>
      <c r="CN60" s="99"/>
      <c r="CO60" s="99"/>
      <c r="CP60" s="99"/>
      <c r="CQ60" s="99"/>
      <c r="CR60" s="99"/>
      <c r="CS60" s="99"/>
      <c r="CT60" s="99"/>
      <c r="CU60" s="99"/>
      <c r="CV60" s="99"/>
      <c r="CW60" s="99"/>
      <c r="CX60" s="9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194" customFormat="true" ht="15" hidden="false" customHeight="false" outlineLevel="0" collapsed="false">
      <c r="A61" s="557"/>
      <c r="B61" s="557"/>
      <c r="C61" s="557"/>
      <c r="D61" s="672"/>
      <c r="E61" s="478"/>
      <c r="F61" s="557"/>
      <c r="G61" s="557"/>
      <c r="H61" s="557"/>
      <c r="I61" s="691" t="s">
        <v>330</v>
      </c>
      <c r="J61" s="692" t="n">
        <v>1</v>
      </c>
      <c r="K61" s="478"/>
      <c r="L61" s="478"/>
      <c r="M61" s="557"/>
      <c r="N61" s="557"/>
      <c r="O61" s="478"/>
      <c r="P61" s="478"/>
      <c r="Q61" s="478"/>
      <c r="R61" s="478"/>
      <c r="S61" s="557"/>
      <c r="T61" s="557"/>
      <c r="U61" s="557"/>
      <c r="V61" s="99"/>
      <c r="W61" s="99"/>
      <c r="X61" s="99"/>
      <c r="Y61" s="99"/>
      <c r="Z61" s="99"/>
      <c r="AA61" s="99"/>
      <c r="AB61" s="99"/>
      <c r="AC61" s="99"/>
      <c r="AD61" s="99"/>
      <c r="AE61" s="99"/>
      <c r="AF61" s="695" t="s">
        <v>713</v>
      </c>
      <c r="AG61" s="696"/>
      <c r="AH61" s="697" t="e">
        <f aca="false">AG61/AG64</f>
        <v>#VALUE!</v>
      </c>
      <c r="AI61" s="582"/>
      <c r="AJ61" s="582"/>
      <c r="AK61" s="99"/>
      <c r="AL61" s="99"/>
      <c r="AM61" s="99"/>
      <c r="AN61" s="99"/>
      <c r="AO61" s="691" t="s">
        <v>79</v>
      </c>
      <c r="AP61" s="692" t="n">
        <v>3</v>
      </c>
      <c r="AQ61" s="642" t="n">
        <f aca="false">AVERAGE(AR61:AW61)</f>
        <v>6.145</v>
      </c>
      <c r="AR61" s="693" t="n">
        <v>1.41</v>
      </c>
      <c r="AS61" s="693" t="n">
        <v>10.88</v>
      </c>
      <c r="AT61" s="624"/>
      <c r="AU61" s="694"/>
      <c r="AV61" s="693"/>
      <c r="AW61" s="693"/>
      <c r="AX61" s="624"/>
      <c r="AY61" s="694"/>
      <c r="AZ61" s="693"/>
      <c r="BA61" s="693"/>
      <c r="BB61" s="624"/>
      <c r="BC61" s="478"/>
      <c r="BD61" s="99"/>
      <c r="BE61" s="557"/>
      <c r="BF61" s="99"/>
      <c r="BH61" s="557"/>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478"/>
      <c r="CI61" s="478"/>
      <c r="CJ61" s="478"/>
      <c r="CK61" s="478"/>
      <c r="CL61" s="478"/>
      <c r="CM61" s="478"/>
      <c r="CN61" s="99"/>
      <c r="CO61" s="99"/>
      <c r="CP61" s="99"/>
      <c r="CQ61" s="99"/>
      <c r="CR61" s="99"/>
      <c r="CS61" s="99"/>
      <c r="CT61" s="99"/>
      <c r="CU61" s="99"/>
      <c r="CV61" s="99"/>
      <c r="CW61" s="99"/>
      <c r="CX61" s="9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194" customFormat="true" ht="15" hidden="false" customHeight="false" outlineLevel="0" collapsed="false">
      <c r="A62" s="557"/>
      <c r="B62" s="557"/>
      <c r="C62" s="557"/>
      <c r="D62" s="672"/>
      <c r="E62" s="478"/>
      <c r="F62" s="557"/>
      <c r="G62" s="557"/>
      <c r="H62" s="557"/>
      <c r="I62" s="691" t="s">
        <v>79</v>
      </c>
      <c r="J62" s="692" t="n">
        <v>3</v>
      </c>
      <c r="K62" s="478"/>
      <c r="L62" s="478"/>
      <c r="M62" s="557"/>
      <c r="N62" s="557"/>
      <c r="O62" s="478"/>
      <c r="P62" s="478"/>
      <c r="Q62" s="478"/>
      <c r="R62" s="478"/>
      <c r="S62" s="557"/>
      <c r="T62" s="557"/>
      <c r="U62" s="557"/>
      <c r="V62" s="99"/>
      <c r="W62" s="99"/>
      <c r="X62" s="99"/>
      <c r="Y62" s="99"/>
      <c r="Z62" s="99"/>
      <c r="AA62" s="99"/>
      <c r="AB62" s="99"/>
      <c r="AC62" s="99"/>
      <c r="AD62" s="99"/>
      <c r="AE62" s="99"/>
      <c r="AF62" s="698" t="s">
        <v>714</v>
      </c>
      <c r="AG62" s="696"/>
      <c r="AH62" s="697" t="e">
        <f aca="false">AG62/AG64</f>
        <v>#VALUE!</v>
      </c>
      <c r="AI62" s="478"/>
      <c r="AJ62" s="478"/>
      <c r="AK62" s="99"/>
      <c r="AL62" s="99"/>
      <c r="AM62" s="99"/>
      <c r="AN62" s="99"/>
      <c r="AO62" s="691" t="s">
        <v>66</v>
      </c>
      <c r="AP62" s="692" t="n">
        <v>2</v>
      </c>
      <c r="AQ62" s="642" t="n">
        <f aca="false">AVERAGE(AR62:AW62)</f>
        <v>6.215</v>
      </c>
      <c r="AR62" s="693" t="n">
        <v>11.56</v>
      </c>
      <c r="AS62" s="693" t="n">
        <v>0.87</v>
      </c>
      <c r="AT62" s="693"/>
      <c r="AU62" s="699"/>
      <c r="AV62" s="693"/>
      <c r="AW62" s="693"/>
      <c r="AX62" s="693"/>
      <c r="AY62" s="699"/>
      <c r="AZ62" s="693"/>
      <c r="BA62" s="693"/>
      <c r="BB62" s="693"/>
      <c r="BC62" s="478"/>
      <c r="BD62" s="99"/>
      <c r="BE62" s="557"/>
      <c r="BF62" s="99"/>
      <c r="BH62" s="557"/>
      <c r="BI62" s="99"/>
      <c r="BJ62" s="99"/>
      <c r="BK62" s="99"/>
      <c r="BL62" s="99"/>
      <c r="BM62" s="99"/>
      <c r="BN62" s="99"/>
      <c r="BO62" s="99"/>
      <c r="BP62" s="99"/>
      <c r="BQ62" s="99"/>
      <c r="BR62" s="99"/>
      <c r="BS62" s="99"/>
      <c r="BT62" s="99"/>
      <c r="BU62" s="99"/>
      <c r="BV62" s="99"/>
      <c r="BW62" s="99"/>
      <c r="BX62" s="99"/>
      <c r="BY62" s="99"/>
      <c r="BZ62" s="99"/>
      <c r="CA62" s="99"/>
      <c r="CB62" s="99"/>
      <c r="CC62" s="99"/>
      <c r="CD62" s="99"/>
      <c r="CE62" s="478"/>
      <c r="CF62" s="478"/>
      <c r="CG62" s="478"/>
      <c r="CH62" s="478"/>
      <c r="CI62" s="478"/>
      <c r="CJ62" s="478"/>
      <c r="CK62" s="478"/>
      <c r="CL62" s="478"/>
      <c r="CM62" s="478"/>
      <c r="CN62" s="99"/>
      <c r="CO62" s="99"/>
      <c r="CP62" s="99"/>
      <c r="CQ62" s="99"/>
      <c r="CR62" s="99"/>
      <c r="CS62" s="99"/>
      <c r="CT62" s="99"/>
      <c r="CU62" s="99"/>
      <c r="CV62" s="99"/>
      <c r="CW62" s="99"/>
      <c r="CX62" s="9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194" customFormat="true" ht="15" hidden="false" customHeight="false" outlineLevel="0" collapsed="false">
      <c r="A63" s="557"/>
      <c r="B63" s="557"/>
      <c r="C63" s="557"/>
      <c r="D63" s="672"/>
      <c r="E63" s="478"/>
      <c r="F63" s="557"/>
      <c r="G63" s="557"/>
      <c r="H63" s="557"/>
      <c r="I63" s="691" t="s">
        <v>66</v>
      </c>
      <c r="J63" s="692" t="n">
        <v>2</v>
      </c>
      <c r="K63" s="478"/>
      <c r="L63" s="478"/>
      <c r="M63" s="557"/>
      <c r="N63" s="557"/>
      <c r="O63" s="557"/>
      <c r="P63" s="557"/>
      <c r="Q63" s="557"/>
      <c r="R63" s="557"/>
      <c r="S63" s="557"/>
      <c r="T63" s="557"/>
      <c r="U63" s="557"/>
      <c r="V63" s="99"/>
      <c r="W63" s="99"/>
      <c r="X63" s="99"/>
      <c r="Y63" s="99"/>
      <c r="Z63" s="99"/>
      <c r="AA63" s="99"/>
      <c r="AB63" s="99"/>
      <c r="AC63" s="99"/>
      <c r="AD63" s="99"/>
      <c r="AE63" s="99"/>
      <c r="AF63" s="698" t="s">
        <v>715</v>
      </c>
      <c r="AG63" s="700"/>
      <c r="AH63" s="701" t="e">
        <f aca="false">AG63/AG64</f>
        <v>#VALUE!</v>
      </c>
      <c r="AI63" s="557"/>
      <c r="AJ63" s="557"/>
      <c r="AK63" s="99"/>
      <c r="AL63" s="99"/>
      <c r="AM63" s="99"/>
      <c r="AN63" s="99"/>
      <c r="AO63" s="691" t="s">
        <v>716</v>
      </c>
      <c r="AP63" s="692" t="n">
        <v>1</v>
      </c>
      <c r="AQ63" s="642" t="n">
        <f aca="false">AVERAGE(AR63:AW63)</f>
        <v>6.59</v>
      </c>
      <c r="AR63" s="693" t="n">
        <v>6.59</v>
      </c>
      <c r="AS63" s="693"/>
      <c r="AT63" s="693"/>
      <c r="AU63" s="702"/>
      <c r="AV63" s="693"/>
      <c r="AW63" s="693"/>
      <c r="AX63" s="693"/>
      <c r="AY63" s="702"/>
      <c r="AZ63" s="693"/>
      <c r="BA63" s="693"/>
      <c r="BB63" s="693"/>
      <c r="BC63" s="478"/>
      <c r="BD63" s="99"/>
      <c r="BE63" s="557"/>
      <c r="BF63" s="99"/>
      <c r="BH63" s="557"/>
      <c r="BI63" s="99"/>
      <c r="BJ63" s="99"/>
      <c r="BK63" s="99"/>
      <c r="BL63" s="99"/>
      <c r="BM63" s="99"/>
      <c r="BN63" s="99"/>
      <c r="BO63" s="99"/>
      <c r="BP63" s="99"/>
      <c r="BQ63" s="99"/>
      <c r="BR63" s="99"/>
      <c r="BS63" s="99"/>
      <c r="BT63" s="99"/>
      <c r="BU63" s="99"/>
      <c r="BV63" s="99"/>
      <c r="BW63" s="99"/>
      <c r="BX63" s="99"/>
      <c r="BY63" s="99"/>
      <c r="BZ63" s="99"/>
      <c r="CA63" s="99"/>
      <c r="CB63" s="99"/>
      <c r="CC63" s="99"/>
      <c r="CD63" s="99"/>
      <c r="CE63" s="478"/>
      <c r="CF63" s="478"/>
      <c r="CG63" s="478"/>
      <c r="CH63" s="557"/>
      <c r="CI63" s="557"/>
      <c r="CJ63" s="557"/>
      <c r="CK63" s="572"/>
      <c r="CL63" s="572"/>
      <c r="CM63" s="478"/>
      <c r="CN63" s="99"/>
      <c r="CO63" s="99"/>
      <c r="CP63" s="99"/>
      <c r="CQ63" s="99"/>
      <c r="CR63" s="99"/>
      <c r="CS63" s="99"/>
      <c r="CT63" s="99"/>
      <c r="CU63" s="99"/>
      <c r="CV63" s="99"/>
      <c r="CW63" s="99"/>
      <c r="CX63" s="9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row>
    <row r="64" s="194" customFormat="true" ht="15" hidden="false" customHeight="false" outlineLevel="0" collapsed="false">
      <c r="A64" s="557"/>
      <c r="B64" s="557"/>
      <c r="C64" s="557"/>
      <c r="D64" s="672"/>
      <c r="E64" s="478"/>
      <c r="F64" s="557"/>
      <c r="G64" s="557"/>
      <c r="H64" s="557"/>
      <c r="I64" s="691" t="s">
        <v>716</v>
      </c>
      <c r="J64" s="692" t="n">
        <v>1</v>
      </c>
      <c r="K64" s="478"/>
      <c r="L64" s="478"/>
      <c r="M64" s="557"/>
      <c r="N64" s="557"/>
      <c r="O64" s="557"/>
      <c r="P64" s="557"/>
      <c r="Q64" s="557"/>
      <c r="R64" s="557"/>
      <c r="S64" s="557"/>
      <c r="T64" s="557"/>
      <c r="U64" s="557"/>
      <c r="V64" s="478"/>
      <c r="W64" s="478"/>
      <c r="X64" s="478"/>
      <c r="Y64" s="478"/>
      <c r="Z64" s="478"/>
      <c r="AA64" s="478"/>
      <c r="AB64" s="478"/>
      <c r="AC64" s="478"/>
      <c r="AD64" s="99"/>
      <c r="AE64" s="99"/>
      <c r="AF64" s="703" t="s">
        <v>717</v>
      </c>
      <c r="AG64" s="703" t="e">
        <f aca="false">AG61+AG62+AF63</f>
        <v>#VALUE!</v>
      </c>
      <c r="AH64" s="703" t="e">
        <f aca="false">AH61+AH63+AH62</f>
        <v>#VALUE!</v>
      </c>
      <c r="AI64" s="557"/>
      <c r="AJ64" s="557"/>
      <c r="AK64" s="99"/>
      <c r="AL64" s="99"/>
      <c r="AM64" s="99"/>
      <c r="AN64" s="99"/>
      <c r="AO64" s="691" t="s">
        <v>50</v>
      </c>
      <c r="AP64" s="692" t="n">
        <v>3</v>
      </c>
      <c r="AQ64" s="642" t="n">
        <f aca="false">AVERAGE(AR64:BB64)</f>
        <v>0.49</v>
      </c>
      <c r="AR64" s="624" t="n">
        <v>0.17</v>
      </c>
      <c r="AS64" s="680" t="n">
        <v>0.25</v>
      </c>
      <c r="AT64" s="680" t="n">
        <v>1.05</v>
      </c>
      <c r="AU64" s="704"/>
      <c r="AV64" s="624"/>
      <c r="AW64" s="680"/>
      <c r="AX64" s="680"/>
      <c r="AY64" s="704"/>
      <c r="AZ64" s="624"/>
      <c r="BA64" s="680"/>
      <c r="BB64" s="680"/>
      <c r="BC64" s="478"/>
      <c r="BD64" s="99"/>
      <c r="BE64" s="557"/>
      <c r="BF64" s="99"/>
      <c r="BH64" s="557"/>
      <c r="BI64" s="99"/>
      <c r="BJ64" s="99"/>
      <c r="BK64" s="99"/>
      <c r="BL64" s="99"/>
      <c r="BM64" s="99"/>
      <c r="BN64" s="99"/>
      <c r="BO64" s="99"/>
      <c r="BP64" s="99"/>
      <c r="BQ64" s="99"/>
      <c r="BR64" s="99"/>
      <c r="BS64" s="99"/>
      <c r="BT64" s="99"/>
      <c r="BU64" s="99"/>
      <c r="BV64" s="99"/>
      <c r="BW64" s="99"/>
      <c r="BX64" s="99"/>
      <c r="BY64" s="99"/>
      <c r="BZ64" s="99"/>
      <c r="CA64" s="99"/>
      <c r="CB64" s="99"/>
      <c r="CC64" s="99"/>
      <c r="CD64" s="99"/>
      <c r="CE64" s="478"/>
      <c r="CF64" s="478"/>
      <c r="CG64" s="478"/>
      <c r="CH64" s="557"/>
      <c r="CI64" s="557"/>
      <c r="CJ64" s="557"/>
      <c r="CK64" s="572"/>
      <c r="CL64" s="572"/>
      <c r="CM64" s="572"/>
      <c r="CN64" s="99"/>
      <c r="CO64" s="99"/>
      <c r="CP64" s="99"/>
      <c r="CQ64" s="99"/>
      <c r="CR64" s="99"/>
      <c r="CS64" s="99"/>
      <c r="CT64" s="99"/>
      <c r="CU64" s="99"/>
      <c r="CV64" s="99"/>
      <c r="CW64" s="99"/>
      <c r="CX64" s="9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row>
    <row r="65" s="194" customFormat="true" ht="15" hidden="false" customHeight="false" outlineLevel="0" collapsed="false">
      <c r="A65" s="557"/>
      <c r="B65" s="557"/>
      <c r="C65" s="557"/>
      <c r="D65" s="557"/>
      <c r="E65" s="557"/>
      <c r="F65" s="557"/>
      <c r="G65" s="557"/>
      <c r="H65" s="557"/>
      <c r="I65" s="705" t="s">
        <v>50</v>
      </c>
      <c r="J65" s="706" t="n">
        <v>3</v>
      </c>
      <c r="K65" s="478"/>
      <c r="L65" s="478"/>
      <c r="M65" s="557"/>
      <c r="N65" s="557"/>
      <c r="O65" s="557"/>
      <c r="P65" s="557"/>
      <c r="Q65" s="557"/>
      <c r="R65" s="557"/>
      <c r="S65" s="557"/>
      <c r="T65" s="557"/>
      <c r="U65" s="557"/>
      <c r="V65" s="478"/>
      <c r="W65" s="478"/>
      <c r="X65" s="478"/>
      <c r="Y65" s="478"/>
      <c r="Z65" s="478"/>
      <c r="AA65" s="478"/>
      <c r="AB65" s="478"/>
      <c r="AC65" s="478"/>
      <c r="AD65" s="478"/>
      <c r="AE65" s="99"/>
      <c r="AI65" s="478"/>
      <c r="AJ65" s="478"/>
      <c r="AK65" s="478"/>
      <c r="AL65" s="478"/>
      <c r="AM65" s="478"/>
      <c r="AN65" s="478"/>
      <c r="AO65" s="691" t="s">
        <v>46</v>
      </c>
      <c r="AP65" s="692" t="n">
        <v>4</v>
      </c>
      <c r="AQ65" s="642" t="n">
        <f aca="false">AVERAGE(AR65:AW65)</f>
        <v>0.85</v>
      </c>
      <c r="AR65" s="693" t="n">
        <v>0.96</v>
      </c>
      <c r="AS65" s="693" t="n">
        <v>1.13</v>
      </c>
      <c r="AT65" s="693" t="n">
        <v>1.3</v>
      </c>
      <c r="AU65" s="694" t="n">
        <v>0.01</v>
      </c>
      <c r="AV65" s="693"/>
      <c r="AW65" s="693"/>
      <c r="AX65" s="693"/>
      <c r="AY65" s="694"/>
      <c r="AZ65" s="693"/>
      <c r="BA65" s="693"/>
      <c r="BB65" s="693"/>
      <c r="BC65" s="99"/>
      <c r="BD65" s="99"/>
      <c r="BE65" s="557"/>
      <c r="BF65" s="99"/>
      <c r="BH65" s="557"/>
      <c r="BI65" s="99"/>
      <c r="BJ65" s="99"/>
      <c r="BK65" s="99"/>
      <c r="BL65" s="99"/>
      <c r="BM65" s="99"/>
      <c r="BN65" s="99"/>
      <c r="BO65" s="99"/>
      <c r="BP65" s="99"/>
      <c r="BQ65" s="99"/>
      <c r="BR65" s="99"/>
      <c r="BS65" s="99"/>
      <c r="BT65" s="99"/>
      <c r="BU65" s="99"/>
      <c r="BV65" s="99"/>
      <c r="BW65" s="99"/>
      <c r="BX65" s="99"/>
      <c r="BY65" s="99"/>
      <c r="BZ65" s="99"/>
      <c r="CA65" s="99"/>
      <c r="CB65" s="99"/>
      <c r="CC65" s="99"/>
      <c r="CD65" s="99"/>
      <c r="CE65" s="557"/>
      <c r="CF65" s="557"/>
      <c r="CG65" s="557"/>
      <c r="CH65" s="557"/>
      <c r="CI65" s="557"/>
      <c r="CJ65" s="557"/>
      <c r="CK65" s="572"/>
      <c r="CL65" s="572"/>
      <c r="CM65" s="572"/>
      <c r="CN65" s="99"/>
      <c r="CO65" s="99"/>
      <c r="CP65" s="99"/>
      <c r="CQ65" s="99"/>
      <c r="CR65" s="99"/>
      <c r="CS65" s="99"/>
      <c r="CT65" s="99"/>
      <c r="CU65" s="99"/>
      <c r="CV65" s="99"/>
      <c r="CW65" s="99"/>
      <c r="CX65" s="9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row>
    <row r="66" s="194" customFormat="true" ht="16.4" hidden="false" customHeight="false" outlineLevel="0" collapsed="false">
      <c r="A66" s="557"/>
      <c r="B66" s="557"/>
      <c r="C66" s="557"/>
      <c r="D66" s="557"/>
      <c r="E66" s="557"/>
      <c r="F66" s="557"/>
      <c r="G66" s="557"/>
      <c r="H66" s="557"/>
      <c r="I66" s="705" t="s">
        <v>46</v>
      </c>
      <c r="J66" s="706" t="n">
        <v>4</v>
      </c>
      <c r="K66" s="478"/>
      <c r="L66" s="478"/>
      <c r="M66" s="557"/>
      <c r="N66" s="557"/>
      <c r="O66" s="557"/>
      <c r="P66" s="557"/>
      <c r="Q66" s="557"/>
      <c r="R66" s="557"/>
      <c r="S66" s="557"/>
      <c r="T66" s="557"/>
      <c r="U66" s="557"/>
      <c r="V66" s="478"/>
      <c r="W66" s="478"/>
      <c r="X66" s="478"/>
      <c r="Y66" s="478"/>
      <c r="Z66" s="478"/>
      <c r="AA66" s="478"/>
      <c r="AB66" s="478"/>
      <c r="AC66" s="478"/>
      <c r="AD66" s="478"/>
      <c r="AE66" s="99"/>
      <c r="AI66" s="478"/>
      <c r="AJ66" s="478"/>
      <c r="AK66" s="478"/>
      <c r="AL66" s="478"/>
      <c r="AM66" s="478"/>
      <c r="AN66" s="478"/>
      <c r="AO66" s="678" t="s">
        <v>139</v>
      </c>
      <c r="AP66" s="679" t="n">
        <f aca="false">SUM(AP60:AP65)</f>
        <v>14</v>
      </c>
      <c r="AQ66" s="572"/>
      <c r="AR66" s="572"/>
      <c r="AS66" s="572"/>
      <c r="AT66" s="572"/>
      <c r="AU66" s="572"/>
      <c r="AV66" s="572"/>
      <c r="AW66" s="572"/>
      <c r="AX66" s="572"/>
      <c r="AY66" s="572"/>
      <c r="AZ66" s="572"/>
      <c r="BA66" s="572"/>
      <c r="BB66" s="572"/>
      <c r="BC66" s="99"/>
      <c r="BD66" s="478"/>
      <c r="BE66" s="557"/>
      <c r="BF66" s="478"/>
      <c r="BH66" s="557"/>
      <c r="BI66" s="99"/>
      <c r="BJ66" s="99"/>
      <c r="BK66" s="99"/>
      <c r="BL66" s="99"/>
      <c r="BM66" s="99"/>
      <c r="BN66" s="99"/>
      <c r="BO66" s="99"/>
      <c r="BP66" s="99"/>
      <c r="BQ66" s="99"/>
      <c r="BR66" s="99"/>
      <c r="BS66" s="99"/>
      <c r="BT66" s="99"/>
      <c r="BU66" s="99"/>
      <c r="BV66" s="99"/>
      <c r="BW66" s="99"/>
      <c r="BX66" s="99"/>
      <c r="BY66" s="99"/>
      <c r="BZ66" s="99"/>
      <c r="CA66" s="99"/>
      <c r="CB66" s="99"/>
      <c r="CC66" s="99"/>
      <c r="CD66" s="99"/>
      <c r="CE66" s="557"/>
      <c r="CF66" s="557"/>
      <c r="CG66" s="557"/>
      <c r="CH66" s="557"/>
      <c r="CI66" s="557"/>
      <c r="CJ66" s="557"/>
      <c r="CK66" s="572"/>
      <c r="CL66" s="572"/>
      <c r="CM66" s="572"/>
      <c r="CN66" s="99"/>
      <c r="CO66" s="99"/>
      <c r="CP66" s="99"/>
      <c r="CQ66" s="99"/>
      <c r="CR66" s="99"/>
      <c r="CS66" s="99"/>
      <c r="CT66" s="99"/>
      <c r="CU66" s="99"/>
      <c r="CV66" s="99"/>
      <c r="CW66" s="99"/>
      <c r="CX66" s="9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row>
    <row r="67" s="194" customFormat="true" ht="15" hidden="false" customHeight="true" outlineLevel="0" collapsed="false">
      <c r="A67" s="557"/>
      <c r="B67" s="557"/>
      <c r="C67" s="557"/>
      <c r="D67" s="557"/>
      <c r="E67" s="557"/>
      <c r="F67" s="557"/>
      <c r="G67" s="557"/>
      <c r="H67" s="557"/>
      <c r="I67" s="682" t="s">
        <v>139</v>
      </c>
      <c r="J67" s="683" t="n">
        <f aca="false">+SUM(J61+J62+J63+J64+J65+J66)</f>
        <v>14</v>
      </c>
      <c r="K67" s="478"/>
      <c r="L67" s="478"/>
      <c r="M67" s="557"/>
      <c r="N67" s="557"/>
      <c r="O67" s="557"/>
      <c r="P67" s="557"/>
      <c r="Q67" s="557"/>
      <c r="R67" s="557"/>
      <c r="S67" s="557"/>
      <c r="T67" s="557"/>
      <c r="U67" s="557"/>
      <c r="V67" s="557"/>
      <c r="W67" s="557"/>
      <c r="X67" s="557"/>
      <c r="Y67" s="557"/>
      <c r="Z67" s="557"/>
      <c r="AA67" s="557"/>
      <c r="AB67" s="557"/>
      <c r="AC67" s="557"/>
      <c r="AD67" s="478"/>
      <c r="AE67" s="99"/>
      <c r="AI67" s="478"/>
      <c r="AJ67" s="478"/>
      <c r="AK67" s="478"/>
      <c r="AL67" s="478"/>
      <c r="AM67" s="478"/>
      <c r="AN67" s="478"/>
      <c r="AO67" s="478"/>
      <c r="AP67" s="478"/>
      <c r="AQ67" s="572"/>
      <c r="AR67" s="572"/>
      <c r="AS67" s="572"/>
      <c r="AT67" s="572"/>
      <c r="AU67" s="572"/>
      <c r="AV67" s="572"/>
      <c r="AW67" s="572"/>
      <c r="AX67" s="572"/>
      <c r="AY67" s="572"/>
      <c r="AZ67" s="572"/>
      <c r="BA67" s="572"/>
      <c r="BB67" s="572"/>
      <c r="BC67" s="99"/>
      <c r="BD67" s="478"/>
      <c r="BE67" s="557"/>
      <c r="BF67" s="478"/>
      <c r="BH67" s="557"/>
      <c r="BI67" s="99"/>
      <c r="BJ67" s="99"/>
      <c r="BK67" s="99"/>
      <c r="BL67" s="99"/>
      <c r="BM67" s="99"/>
      <c r="BN67" s="99"/>
      <c r="BO67" s="99"/>
      <c r="BP67" s="99"/>
      <c r="BQ67" s="99"/>
      <c r="BR67" s="99"/>
      <c r="BS67" s="99"/>
      <c r="BT67" s="99"/>
      <c r="BU67" s="99"/>
      <c r="BV67" s="99"/>
      <c r="BW67" s="99"/>
      <c r="BX67" s="99"/>
      <c r="BY67" s="99"/>
      <c r="BZ67" s="99"/>
      <c r="CA67" s="99"/>
      <c r="CB67" s="99"/>
      <c r="CC67" s="99"/>
      <c r="CD67" s="99"/>
      <c r="CE67" s="557"/>
      <c r="CF67" s="557"/>
      <c r="CG67" s="557"/>
      <c r="CH67" s="557"/>
      <c r="CI67" s="557"/>
      <c r="CJ67" s="557"/>
      <c r="CK67" s="572"/>
      <c r="CL67" s="572"/>
      <c r="CM67" s="572"/>
      <c r="CN67" s="99"/>
      <c r="CO67" s="99"/>
      <c r="CP67" s="99"/>
      <c r="CQ67" s="99"/>
      <c r="CR67" s="99"/>
      <c r="CS67" s="99"/>
      <c r="CT67" s="99"/>
      <c r="CU67" s="99"/>
      <c r="CV67" s="99"/>
      <c r="CW67" s="99"/>
      <c r="CX67" s="9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194" customFormat="true" ht="15" hidden="false" customHeight="true" outlineLevel="0" collapsed="false">
      <c r="A68" s="557"/>
      <c r="B68" s="557"/>
      <c r="C68" s="557"/>
      <c r="D68" s="557"/>
      <c r="E68" s="557"/>
      <c r="F68" s="557"/>
      <c r="G68" s="557"/>
      <c r="H68" s="557"/>
      <c r="K68" s="478"/>
      <c r="L68" s="478"/>
      <c r="M68" s="557"/>
      <c r="N68" s="557"/>
      <c r="O68" s="557"/>
      <c r="P68" s="557"/>
      <c r="Q68" s="557"/>
      <c r="R68" s="557"/>
      <c r="S68" s="557"/>
      <c r="T68" s="557"/>
      <c r="U68" s="557"/>
      <c r="V68" s="557"/>
      <c r="W68" s="557"/>
      <c r="X68" s="557"/>
      <c r="Y68" s="557"/>
      <c r="Z68" s="557"/>
      <c r="AA68" s="557"/>
      <c r="AB68" s="557"/>
      <c r="AC68" s="557"/>
      <c r="AD68" s="557"/>
      <c r="AE68" s="99"/>
      <c r="AI68" s="557"/>
      <c r="AJ68" s="557"/>
      <c r="AK68" s="557"/>
      <c r="AL68" s="557"/>
      <c r="AM68" s="557"/>
      <c r="AN68" s="557"/>
      <c r="AQ68" s="572"/>
      <c r="AR68" s="572"/>
      <c r="AS68" s="572"/>
      <c r="AT68" s="572"/>
      <c r="AU68" s="572"/>
      <c r="AV68" s="572"/>
      <c r="AW68" s="572"/>
      <c r="AX68" s="572"/>
      <c r="AY68" s="572"/>
      <c r="AZ68" s="572"/>
      <c r="BA68" s="572"/>
      <c r="BB68" s="572"/>
      <c r="BC68" s="99"/>
      <c r="BD68" s="478"/>
      <c r="BE68" s="557"/>
      <c r="BF68" s="478"/>
      <c r="BH68" s="557"/>
      <c r="BI68" s="99"/>
      <c r="BJ68" s="99"/>
      <c r="BK68" s="99"/>
      <c r="BL68" s="99"/>
      <c r="BM68" s="99"/>
      <c r="BN68" s="99"/>
      <c r="BO68" s="99"/>
      <c r="BP68" s="99"/>
      <c r="BQ68" s="99"/>
      <c r="BR68" s="99"/>
      <c r="BS68" s="99"/>
      <c r="BT68" s="99"/>
      <c r="BU68" s="99"/>
      <c r="BV68" s="99"/>
      <c r="BW68" s="99"/>
      <c r="BX68" s="99"/>
      <c r="BY68" s="99"/>
      <c r="BZ68" s="99"/>
      <c r="CA68" s="99"/>
      <c r="CB68" s="99"/>
      <c r="CC68" s="99"/>
      <c r="CD68" s="99"/>
      <c r="CE68" s="557"/>
      <c r="CF68" s="557"/>
      <c r="CG68" s="557"/>
      <c r="CH68" s="557"/>
      <c r="CI68" s="557"/>
      <c r="CJ68" s="557"/>
      <c r="CK68" s="572"/>
      <c r="CL68" s="572"/>
      <c r="CM68" s="572"/>
      <c r="CN68" s="99"/>
      <c r="CO68" s="99"/>
      <c r="CP68" s="99"/>
      <c r="CQ68" s="99"/>
      <c r="CR68" s="99"/>
      <c r="CS68" s="99"/>
      <c r="CT68" s="99"/>
      <c r="CU68" s="99"/>
      <c r="CV68" s="99"/>
      <c r="CW68" s="99"/>
      <c r="CX68" s="9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194" customFormat="true" ht="15" hidden="false" customHeight="true" outlineLevel="0" collapsed="false">
      <c r="A69" s="557"/>
      <c r="B69" s="557"/>
      <c r="C69" s="557"/>
      <c r="D69" s="557"/>
      <c r="E69" s="557"/>
      <c r="F69" s="557"/>
      <c r="G69" s="557"/>
      <c r="H69" s="557"/>
      <c r="I69" s="478"/>
      <c r="J69" s="478"/>
      <c r="K69" s="478"/>
      <c r="L69" s="478"/>
      <c r="M69" s="557"/>
      <c r="N69" s="557"/>
      <c r="O69" s="557"/>
      <c r="P69" s="557"/>
      <c r="Q69" s="557"/>
      <c r="R69" s="557"/>
      <c r="S69" s="557"/>
      <c r="T69" s="557"/>
      <c r="U69" s="557"/>
      <c r="V69" s="557"/>
      <c r="W69" s="557"/>
      <c r="X69" s="557"/>
      <c r="Y69" s="557"/>
      <c r="Z69" s="557"/>
      <c r="AA69" s="557"/>
      <c r="AB69" s="557"/>
      <c r="AC69" s="557"/>
      <c r="AD69" s="557"/>
      <c r="AE69" s="478"/>
      <c r="AI69" s="557"/>
      <c r="AJ69" s="557"/>
      <c r="AK69" s="557"/>
      <c r="AL69" s="557"/>
      <c r="AM69" s="557"/>
      <c r="AN69" s="557"/>
      <c r="AQ69" s="478"/>
      <c r="AR69" s="478"/>
      <c r="AS69" s="478"/>
      <c r="AT69" s="478"/>
      <c r="AU69" s="478"/>
      <c r="AV69" s="557"/>
      <c r="AW69" s="557"/>
      <c r="AX69" s="572"/>
      <c r="AY69" s="572"/>
      <c r="AZ69" s="572"/>
      <c r="BA69" s="572"/>
      <c r="BB69" s="572"/>
      <c r="BC69" s="478"/>
      <c r="BD69" s="557"/>
      <c r="BE69" s="557"/>
      <c r="BF69" s="557"/>
      <c r="BH69" s="557"/>
      <c r="BI69" s="99"/>
      <c r="BJ69" s="99"/>
      <c r="BK69" s="99"/>
      <c r="BL69" s="99"/>
      <c r="BM69" s="99"/>
      <c r="BN69" s="99"/>
      <c r="BO69" s="99"/>
      <c r="BP69" s="99"/>
      <c r="BQ69" s="99"/>
      <c r="BR69" s="99"/>
      <c r="BS69" s="99"/>
      <c r="BT69" s="99"/>
      <c r="BU69" s="99"/>
      <c r="BV69" s="99"/>
      <c r="BW69" s="99"/>
      <c r="BX69" s="99"/>
      <c r="BY69" s="99"/>
      <c r="BZ69" s="99"/>
      <c r="CA69" s="99"/>
      <c r="CB69" s="99"/>
      <c r="CC69" s="99"/>
      <c r="CD69" s="99"/>
      <c r="CE69" s="557"/>
      <c r="CF69" s="557"/>
      <c r="CG69" s="557"/>
      <c r="CH69" s="557"/>
      <c r="CI69" s="557"/>
      <c r="CJ69" s="557"/>
      <c r="CK69" s="572"/>
      <c r="CL69" s="572"/>
      <c r="CM69" s="572"/>
      <c r="CN69" s="99"/>
      <c r="CO69" s="99"/>
      <c r="CP69" s="99"/>
      <c r="CQ69" s="99"/>
      <c r="CR69" s="99"/>
      <c r="CS69" s="99"/>
      <c r="CT69" s="99"/>
      <c r="CU69" s="99"/>
      <c r="CV69" s="99"/>
      <c r="CW69" s="99"/>
      <c r="CX69" s="9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194" customFormat="true" ht="15" hidden="false" customHeight="true" outlineLevel="0" collapsed="false">
      <c r="A70" s="557"/>
      <c r="B70" s="557"/>
      <c r="C70" s="557"/>
      <c r="D70" s="557"/>
      <c r="E70" s="557"/>
      <c r="F70" s="557"/>
      <c r="G70" s="557"/>
      <c r="H70" s="478"/>
      <c r="I70" s="610" t="s">
        <v>214</v>
      </c>
      <c r="J70" s="610"/>
      <c r="K70" s="478"/>
      <c r="L70" s="478"/>
      <c r="M70" s="557"/>
      <c r="N70" s="557"/>
      <c r="O70" s="557"/>
      <c r="P70" s="557"/>
      <c r="Q70" s="557"/>
      <c r="R70" s="557"/>
      <c r="S70" s="557"/>
      <c r="T70" s="557"/>
      <c r="U70" s="557"/>
      <c r="V70" s="557"/>
      <c r="W70" s="557"/>
      <c r="X70" s="557"/>
      <c r="Y70" s="557"/>
      <c r="Z70" s="557"/>
      <c r="AA70" s="557"/>
      <c r="AB70" s="557"/>
      <c r="AC70" s="557"/>
      <c r="AD70" s="557"/>
      <c r="AE70" s="478"/>
      <c r="AF70" s="478"/>
      <c r="AG70" s="557"/>
      <c r="AH70" s="557"/>
      <c r="AI70" s="557"/>
      <c r="AJ70" s="557"/>
      <c r="AK70" s="557"/>
      <c r="AL70" s="557"/>
      <c r="AM70" s="557"/>
      <c r="AN70" s="557"/>
      <c r="AO70" s="602" t="s">
        <v>214</v>
      </c>
      <c r="AP70" s="602"/>
      <c r="AQ70" s="687" t="s">
        <v>691</v>
      </c>
      <c r="AR70" s="478"/>
      <c r="AS70" s="478"/>
      <c r="AT70" s="478"/>
      <c r="AU70" s="478"/>
      <c r="AV70" s="557"/>
      <c r="AW70" s="557"/>
      <c r="AX70" s="572"/>
      <c r="AY70" s="572"/>
      <c r="AZ70" s="572"/>
      <c r="BA70" s="572"/>
      <c r="BB70" s="572"/>
      <c r="BC70" s="478"/>
      <c r="BD70" s="557"/>
      <c r="BE70" s="557"/>
      <c r="BF70" s="557"/>
      <c r="BH70" s="557"/>
      <c r="BI70" s="99"/>
      <c r="BJ70" s="99"/>
      <c r="BK70" s="99"/>
      <c r="BL70" s="99"/>
      <c r="BM70" s="99"/>
      <c r="BN70" s="99"/>
      <c r="BO70" s="99"/>
      <c r="BP70" s="99"/>
      <c r="BQ70" s="99"/>
      <c r="BR70" s="99"/>
      <c r="BS70" s="99"/>
      <c r="BT70" s="478"/>
      <c r="BU70" s="478"/>
      <c r="BV70" s="478"/>
      <c r="BW70" s="478"/>
      <c r="BX70" s="478"/>
      <c r="BY70" s="478"/>
      <c r="BZ70" s="478"/>
      <c r="CA70" s="478"/>
      <c r="CB70" s="99"/>
      <c r="CC70" s="99"/>
      <c r="CD70" s="99"/>
      <c r="CE70" s="557"/>
      <c r="CF70" s="557"/>
      <c r="CG70" s="557"/>
      <c r="CH70" s="557"/>
      <c r="CI70" s="557"/>
      <c r="CJ70" s="557"/>
      <c r="CK70" s="572"/>
      <c r="CL70" s="572"/>
      <c r="CM70" s="572"/>
      <c r="CN70" s="99"/>
      <c r="CO70" s="99"/>
      <c r="CP70" s="99"/>
      <c r="CQ70" s="99"/>
      <c r="CR70" s="99"/>
      <c r="CS70" s="99"/>
      <c r="CT70" s="99"/>
      <c r="CU70" s="99"/>
      <c r="CV70" s="99"/>
      <c r="CW70" s="99"/>
      <c r="CX70" s="9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194" customFormat="true" ht="15" hidden="false" customHeight="true" outlineLevel="0" collapsed="false">
      <c r="A71" s="557"/>
      <c r="B71" s="557"/>
      <c r="C71" s="557"/>
      <c r="D71" s="557"/>
      <c r="E71" s="557"/>
      <c r="F71" s="557"/>
      <c r="G71" s="557"/>
      <c r="H71" s="557"/>
      <c r="I71" s="705" t="s">
        <v>718</v>
      </c>
      <c r="J71" s="706" t="n">
        <v>1</v>
      </c>
      <c r="K71" s="478"/>
      <c r="L71" s="478"/>
      <c r="M71" s="557"/>
      <c r="N71" s="557"/>
      <c r="O71" s="557"/>
      <c r="P71" s="557"/>
      <c r="Q71" s="557"/>
      <c r="R71" s="557"/>
      <c r="S71" s="557"/>
      <c r="T71" s="557"/>
      <c r="U71" s="557"/>
      <c r="V71" s="557"/>
      <c r="W71" s="557"/>
      <c r="X71" s="557"/>
      <c r="Y71" s="557"/>
      <c r="Z71" s="557"/>
      <c r="AA71" s="557"/>
      <c r="AB71" s="557"/>
      <c r="AC71" s="557"/>
      <c r="AD71" s="557"/>
      <c r="AE71" s="478"/>
      <c r="AF71" s="478"/>
      <c r="AG71" s="557"/>
      <c r="AH71" s="557"/>
      <c r="AI71" s="557"/>
      <c r="AJ71" s="557"/>
      <c r="AK71" s="557"/>
      <c r="AL71" s="557"/>
      <c r="AM71" s="557"/>
      <c r="AN71" s="557"/>
      <c r="AO71" s="707" t="s">
        <v>718</v>
      </c>
      <c r="AP71" s="708" t="n">
        <v>1</v>
      </c>
      <c r="AQ71" s="622" t="n">
        <f aca="false">AVERAGE(AR71:AT71)</f>
        <v>11.19</v>
      </c>
      <c r="AR71" s="693" t="n">
        <v>11.19</v>
      </c>
      <c r="AS71" s="693"/>
      <c r="AT71" s="693"/>
      <c r="AU71" s="693"/>
      <c r="AV71" s="693"/>
      <c r="AW71" s="693"/>
      <c r="AX71" s="693"/>
      <c r="AY71" s="693"/>
      <c r="AZ71" s="693"/>
      <c r="BA71" s="693"/>
      <c r="BB71" s="693"/>
      <c r="BC71" s="478"/>
      <c r="BD71" s="557"/>
      <c r="BE71" s="557"/>
      <c r="BF71" s="557"/>
      <c r="BH71" s="557"/>
      <c r="BI71" s="99"/>
      <c r="BJ71" s="99"/>
      <c r="BK71" s="99"/>
      <c r="BL71" s="99"/>
      <c r="BM71" s="99"/>
      <c r="BN71" s="99"/>
      <c r="BO71" s="99"/>
      <c r="BP71" s="99"/>
      <c r="BQ71" s="99"/>
      <c r="BR71" s="99"/>
      <c r="BS71" s="99"/>
      <c r="BT71" s="478"/>
      <c r="BU71" s="478"/>
      <c r="BV71" s="478"/>
      <c r="BW71" s="478"/>
      <c r="BX71" s="478"/>
      <c r="BY71" s="478"/>
      <c r="BZ71" s="478"/>
      <c r="CA71" s="478"/>
      <c r="CB71" s="478"/>
      <c r="CC71" s="99"/>
      <c r="CD71" s="99"/>
      <c r="CE71" s="557"/>
      <c r="CF71" s="557"/>
      <c r="CG71" s="557"/>
      <c r="CH71" s="557"/>
      <c r="CI71" s="557"/>
      <c r="CJ71" s="557"/>
      <c r="CK71" s="572"/>
      <c r="CL71" s="572"/>
      <c r="CM71" s="572"/>
      <c r="CN71" s="99"/>
      <c r="CO71" s="99"/>
      <c r="CP71" s="99"/>
      <c r="CQ71" s="99"/>
      <c r="CR71" s="99"/>
      <c r="CS71" s="99"/>
      <c r="CT71" s="99"/>
      <c r="CU71" s="99"/>
      <c r="CV71" s="99"/>
      <c r="CW71" s="99"/>
      <c r="CX71" s="9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194" customFormat="true" ht="15" hidden="false" customHeight="true" outlineLevel="0" collapsed="false">
      <c r="A72" s="557"/>
      <c r="B72" s="557"/>
      <c r="C72" s="557"/>
      <c r="D72" s="557"/>
      <c r="E72" s="557"/>
      <c r="F72" s="557"/>
      <c r="G72" s="557"/>
      <c r="H72" s="557"/>
      <c r="I72" s="705" t="s">
        <v>81</v>
      </c>
      <c r="J72" s="706" t="n">
        <v>2</v>
      </c>
      <c r="K72" s="478"/>
      <c r="L72" s="478"/>
      <c r="M72" s="557"/>
      <c r="N72" s="557"/>
      <c r="O72" s="557"/>
      <c r="P72" s="557"/>
      <c r="Q72" s="557"/>
      <c r="R72" s="557"/>
      <c r="S72" s="557"/>
      <c r="T72" s="557"/>
      <c r="U72" s="557"/>
      <c r="V72" s="557"/>
      <c r="W72" s="557"/>
      <c r="X72" s="557"/>
      <c r="Y72" s="557"/>
      <c r="Z72" s="557"/>
      <c r="AA72" s="557"/>
      <c r="AB72" s="557"/>
      <c r="AC72" s="557"/>
      <c r="AD72" s="557"/>
      <c r="AE72" s="557"/>
      <c r="AF72" s="557"/>
      <c r="AG72" s="557"/>
      <c r="AH72" s="557"/>
      <c r="AI72" s="557"/>
      <c r="AJ72" s="557"/>
      <c r="AK72" s="557"/>
      <c r="AL72" s="557"/>
      <c r="AM72" s="557"/>
      <c r="AN72" s="557"/>
      <c r="AO72" s="632" t="s">
        <v>81</v>
      </c>
      <c r="AP72" s="633" t="n">
        <v>2</v>
      </c>
      <c r="AQ72" s="642" t="n">
        <f aca="false">AVERAGE(AR72:AT72)</f>
        <v>0.485</v>
      </c>
      <c r="AR72" s="693" t="n">
        <v>0.95</v>
      </c>
      <c r="AS72" s="693" t="n">
        <v>0.02</v>
      </c>
      <c r="AT72" s="693"/>
      <c r="AU72" s="693"/>
      <c r="AV72" s="693"/>
      <c r="AW72" s="693"/>
      <c r="AX72" s="693"/>
      <c r="AY72" s="693"/>
      <c r="AZ72" s="693"/>
      <c r="BA72" s="693"/>
      <c r="BB72" s="693"/>
      <c r="BC72" s="572"/>
      <c r="BD72" s="557"/>
      <c r="BE72" s="557"/>
      <c r="BF72" s="557"/>
      <c r="BH72" s="557"/>
      <c r="BI72" s="99"/>
      <c r="BJ72" s="99"/>
      <c r="BK72" s="99"/>
      <c r="BL72" s="99"/>
      <c r="BM72" s="99"/>
      <c r="BN72" s="99"/>
      <c r="BO72" s="99"/>
      <c r="BP72" s="99"/>
      <c r="BQ72" s="99"/>
      <c r="BR72" s="99"/>
      <c r="BS72" s="99"/>
      <c r="BT72" s="478"/>
      <c r="BU72" s="478"/>
      <c r="BV72" s="478"/>
      <c r="BW72" s="478"/>
      <c r="BX72" s="478"/>
      <c r="BY72" s="478"/>
      <c r="BZ72" s="478"/>
      <c r="CA72" s="478"/>
      <c r="CB72" s="478"/>
      <c r="CC72" s="99"/>
      <c r="CD72" s="99"/>
      <c r="CE72" s="557"/>
      <c r="CF72" s="557"/>
      <c r="CG72" s="557"/>
      <c r="CH72" s="557"/>
      <c r="CI72" s="557"/>
      <c r="CJ72" s="557"/>
      <c r="CK72" s="572"/>
      <c r="CL72" s="572"/>
      <c r="CM72" s="572"/>
      <c r="CN72" s="99"/>
      <c r="CO72" s="99"/>
      <c r="CP72" s="99"/>
      <c r="CQ72" s="99"/>
      <c r="CR72" s="99"/>
      <c r="CS72" s="99"/>
      <c r="CT72" s="99"/>
      <c r="CU72" s="99"/>
      <c r="CV72" s="99"/>
      <c r="CW72" s="99"/>
      <c r="CX72" s="9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194" customFormat="true" ht="15" hidden="false" customHeight="true" outlineLevel="0" collapsed="false">
      <c r="A73" s="557"/>
      <c r="B73" s="557"/>
      <c r="C73" s="557"/>
      <c r="D73" s="557"/>
      <c r="E73" s="557"/>
      <c r="F73" s="557"/>
      <c r="G73" s="557"/>
      <c r="H73" s="557"/>
      <c r="I73" s="705" t="s">
        <v>719</v>
      </c>
      <c r="J73" s="706" t="n">
        <v>1</v>
      </c>
      <c r="K73" s="478"/>
      <c r="L73" s="478"/>
      <c r="M73" s="557"/>
      <c r="N73" s="557"/>
      <c r="O73" s="557"/>
      <c r="P73" s="557"/>
      <c r="Q73" s="557"/>
      <c r="R73" s="557"/>
      <c r="S73" s="557"/>
      <c r="T73" s="557"/>
      <c r="U73" s="557"/>
      <c r="V73" s="557"/>
      <c r="W73" s="557"/>
      <c r="X73" s="557"/>
      <c r="Y73" s="557"/>
      <c r="Z73" s="557"/>
      <c r="AA73" s="557"/>
      <c r="AB73" s="557"/>
      <c r="AC73" s="557"/>
      <c r="AD73" s="557"/>
      <c r="AE73" s="557"/>
      <c r="AF73" s="557"/>
      <c r="AG73" s="557"/>
      <c r="AH73" s="557"/>
      <c r="AI73" s="557"/>
      <c r="AJ73" s="557"/>
      <c r="AK73" s="557"/>
      <c r="AL73" s="557"/>
      <c r="AM73" s="557"/>
      <c r="AN73" s="557"/>
      <c r="AO73" s="632" t="s">
        <v>719</v>
      </c>
      <c r="AP73" s="633" t="n">
        <v>1</v>
      </c>
      <c r="AQ73" s="642" t="e">
        <f aca="false">AVERAGE(AR73:AT73)</f>
        <v>#DIV/0!</v>
      </c>
      <c r="AR73" s="624"/>
      <c r="AS73" s="624"/>
      <c r="AT73" s="624"/>
      <c r="AU73" s="624"/>
      <c r="AV73" s="624"/>
      <c r="AW73" s="624"/>
      <c r="AX73" s="624"/>
      <c r="AY73" s="624"/>
      <c r="AZ73" s="624"/>
      <c r="BA73" s="624"/>
      <c r="BB73" s="624"/>
      <c r="BC73" s="572"/>
      <c r="BD73" s="557"/>
      <c r="BE73" s="557"/>
      <c r="BF73" s="557"/>
      <c r="BH73" s="557"/>
      <c r="BI73" s="99"/>
      <c r="BJ73" s="99"/>
      <c r="BK73" s="99"/>
      <c r="BL73" s="99"/>
      <c r="BM73" s="99"/>
      <c r="BN73" s="99"/>
      <c r="BO73" s="99"/>
      <c r="BP73" s="99"/>
      <c r="BQ73" s="99"/>
      <c r="BR73" s="99"/>
      <c r="BS73" s="99"/>
      <c r="BT73" s="557"/>
      <c r="BU73" s="557"/>
      <c r="BV73" s="557"/>
      <c r="BW73" s="557"/>
      <c r="BX73" s="557"/>
      <c r="BY73" s="557"/>
      <c r="BZ73" s="557"/>
      <c r="CA73" s="557"/>
      <c r="CB73" s="478"/>
      <c r="CC73" s="99"/>
      <c r="CD73" s="99"/>
      <c r="CE73" s="557"/>
      <c r="CF73" s="557"/>
      <c r="CG73" s="557"/>
      <c r="CH73" s="557"/>
      <c r="CI73" s="557"/>
      <c r="CJ73" s="557"/>
      <c r="CK73" s="572"/>
      <c r="CL73" s="572"/>
      <c r="CM73" s="572"/>
      <c r="CN73" s="99"/>
      <c r="CO73" s="99"/>
      <c r="CP73" s="99"/>
      <c r="CQ73" s="99"/>
      <c r="CR73" s="99"/>
      <c r="CS73" s="99"/>
      <c r="CT73" s="99"/>
      <c r="CU73" s="99"/>
      <c r="CV73" s="99"/>
      <c r="CW73" s="99"/>
      <c r="CX73" s="9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194" customFormat="true" ht="15" hidden="false" customHeight="true" outlineLevel="0" collapsed="false">
      <c r="A74" s="557"/>
      <c r="B74" s="557"/>
      <c r="C74" s="557"/>
      <c r="D74" s="557"/>
      <c r="E74" s="557"/>
      <c r="F74" s="557"/>
      <c r="G74" s="557"/>
      <c r="H74" s="557"/>
      <c r="I74" s="682" t="s">
        <v>139</v>
      </c>
      <c r="J74" s="683" t="n">
        <f aca="false">SUM(J71+J72+J73)</f>
        <v>4</v>
      </c>
      <c r="K74" s="478"/>
      <c r="L74" s="478"/>
      <c r="M74" s="557"/>
      <c r="N74" s="557"/>
      <c r="O74" s="557"/>
      <c r="P74" s="557"/>
      <c r="Q74" s="557"/>
      <c r="R74" s="557"/>
      <c r="S74" s="557"/>
      <c r="T74" s="557"/>
      <c r="U74" s="557"/>
      <c r="V74" s="557"/>
      <c r="W74" s="557"/>
      <c r="X74" s="557"/>
      <c r="Y74" s="557"/>
      <c r="Z74" s="557"/>
      <c r="AA74" s="557"/>
      <c r="AB74" s="557"/>
      <c r="AC74" s="557"/>
      <c r="AD74" s="557"/>
      <c r="AE74" s="557"/>
      <c r="AF74" s="557"/>
      <c r="AG74" s="557"/>
      <c r="AH74" s="557"/>
      <c r="AI74" s="557"/>
      <c r="AJ74" s="557"/>
      <c r="AK74" s="557"/>
      <c r="AL74" s="557"/>
      <c r="AM74" s="557"/>
      <c r="AN74" s="557"/>
      <c r="AO74" s="682" t="s">
        <v>139</v>
      </c>
      <c r="AP74" s="679" t="n">
        <f aca="false">SUM(AP71:AP73)</f>
        <v>4</v>
      </c>
      <c r="BC74" s="572"/>
      <c r="BD74" s="557"/>
      <c r="BE74" s="557"/>
      <c r="BF74" s="557"/>
      <c r="BH74" s="557"/>
      <c r="BI74" s="99"/>
      <c r="BJ74" s="99"/>
      <c r="BK74" s="99"/>
      <c r="BL74" s="99"/>
      <c r="BM74" s="99"/>
      <c r="BN74" s="99"/>
      <c r="BO74" s="99"/>
      <c r="BP74" s="99"/>
      <c r="BQ74" s="99"/>
      <c r="BR74" s="99"/>
      <c r="BS74" s="99"/>
      <c r="BT74" s="557"/>
      <c r="BU74" s="557"/>
      <c r="BV74" s="557"/>
      <c r="BW74" s="557"/>
      <c r="BX74" s="557"/>
      <c r="BY74" s="557"/>
      <c r="BZ74" s="557"/>
      <c r="CA74" s="557"/>
      <c r="CB74" s="557"/>
      <c r="CC74" s="99"/>
      <c r="CD74" s="99"/>
      <c r="CE74" s="557"/>
      <c r="CF74" s="557"/>
      <c r="CG74" s="557"/>
      <c r="CH74" s="557"/>
      <c r="CI74" s="557"/>
      <c r="CJ74" s="557"/>
      <c r="CK74" s="572"/>
      <c r="CL74" s="572"/>
      <c r="CM74" s="572"/>
      <c r="CN74" s="99"/>
      <c r="CO74" s="99"/>
      <c r="CP74" s="99"/>
      <c r="CQ74" s="99"/>
      <c r="CR74" s="99"/>
      <c r="CS74" s="99"/>
      <c r="CT74" s="99"/>
      <c r="CU74" s="99"/>
      <c r="CV74" s="99"/>
      <c r="CW74" s="99"/>
      <c r="CX74" s="9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194" customFormat="true" ht="15" hidden="false" customHeight="true" outlineLevel="0" collapsed="false">
      <c r="A75" s="557"/>
      <c r="B75" s="557"/>
      <c r="C75" s="557"/>
      <c r="D75" s="557"/>
      <c r="E75" s="557"/>
      <c r="F75" s="557"/>
      <c r="G75" s="557"/>
      <c r="H75" s="557"/>
      <c r="I75" s="707"/>
      <c r="J75" s="708"/>
      <c r="K75" s="478"/>
      <c r="L75" s="478"/>
      <c r="M75" s="557"/>
      <c r="N75" s="557"/>
      <c r="O75" s="557"/>
      <c r="P75" s="557"/>
      <c r="Q75" s="557"/>
      <c r="R75" s="557"/>
      <c r="S75" s="557"/>
      <c r="T75" s="557"/>
      <c r="U75" s="557"/>
      <c r="V75" s="557"/>
      <c r="W75" s="557"/>
      <c r="X75" s="557"/>
      <c r="Y75" s="557"/>
      <c r="Z75" s="557"/>
      <c r="AA75" s="557"/>
      <c r="AB75" s="557"/>
      <c r="AC75" s="557"/>
      <c r="AD75" s="557"/>
      <c r="AE75" s="557"/>
      <c r="AF75" s="557"/>
      <c r="AG75" s="557"/>
      <c r="AH75" s="557"/>
      <c r="AI75" s="557"/>
      <c r="AJ75" s="557"/>
      <c r="AK75" s="557"/>
      <c r="AL75" s="557"/>
      <c r="AM75" s="557"/>
      <c r="AN75" s="557"/>
      <c r="BC75" s="572"/>
      <c r="BD75" s="557"/>
      <c r="BE75" s="557"/>
      <c r="BF75" s="557"/>
      <c r="BH75" s="557"/>
      <c r="BI75" s="99"/>
      <c r="BJ75" s="99"/>
      <c r="BK75" s="99"/>
      <c r="BL75" s="99"/>
      <c r="BM75" s="99"/>
      <c r="BN75" s="99"/>
      <c r="BO75" s="99"/>
      <c r="BP75" s="99"/>
      <c r="BQ75" s="99"/>
      <c r="BR75" s="99"/>
      <c r="BS75" s="99"/>
      <c r="BT75" s="557"/>
      <c r="BU75" s="557"/>
      <c r="BV75" s="557"/>
      <c r="BW75" s="557"/>
      <c r="BX75" s="557"/>
      <c r="BY75" s="557"/>
      <c r="BZ75" s="557"/>
      <c r="CA75" s="557"/>
      <c r="CB75" s="557"/>
      <c r="CC75" s="99"/>
      <c r="CD75" s="99"/>
      <c r="CE75" s="557"/>
      <c r="CF75" s="557"/>
      <c r="CG75" s="557"/>
      <c r="CH75" s="557"/>
      <c r="CI75" s="557"/>
      <c r="CJ75" s="557"/>
      <c r="CK75" s="572"/>
      <c r="CL75" s="572"/>
      <c r="CM75" s="572"/>
      <c r="CN75" s="99"/>
      <c r="CO75" s="99"/>
      <c r="CP75" s="99"/>
      <c r="CQ75" s="99"/>
      <c r="CR75" s="99"/>
      <c r="CS75" s="99"/>
      <c r="CT75" s="99"/>
      <c r="CU75" s="99"/>
      <c r="CV75" s="99"/>
      <c r="CW75" s="99"/>
      <c r="CX75" s="99"/>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194" customFormat="true" ht="15" hidden="false" customHeight="true" outlineLevel="0" collapsed="false">
      <c r="A76" s="557"/>
      <c r="B76" s="557"/>
      <c r="C76" s="557"/>
      <c r="D76" s="557"/>
      <c r="E76" s="557"/>
      <c r="F76" s="557"/>
      <c r="G76" s="557"/>
      <c r="H76" s="557"/>
      <c r="K76" s="478"/>
      <c r="L76" s="478"/>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7"/>
      <c r="AJ76" s="557"/>
      <c r="AK76" s="557"/>
      <c r="AL76" s="557"/>
      <c r="AM76" s="557"/>
      <c r="AN76" s="557"/>
      <c r="BC76" s="572"/>
      <c r="BD76" s="557"/>
      <c r="BE76" s="557"/>
      <c r="BF76" s="557"/>
      <c r="BH76" s="557"/>
      <c r="BI76" s="478"/>
      <c r="BJ76" s="478"/>
      <c r="BK76" s="478"/>
      <c r="BL76" s="478"/>
      <c r="BM76" s="478"/>
      <c r="BN76" s="478"/>
      <c r="BO76" s="478"/>
      <c r="BP76" s="478"/>
      <c r="BQ76" s="99"/>
      <c r="BR76" s="99"/>
      <c r="BS76" s="99"/>
      <c r="BT76" s="557"/>
      <c r="BU76" s="557"/>
      <c r="BV76" s="557"/>
      <c r="BW76" s="557"/>
      <c r="BX76" s="557"/>
      <c r="BY76" s="557"/>
      <c r="BZ76" s="557"/>
      <c r="CA76" s="557"/>
      <c r="CB76" s="557"/>
      <c r="CC76" s="99"/>
      <c r="CD76" s="99"/>
      <c r="CE76" s="557"/>
      <c r="CF76" s="557"/>
      <c r="CG76" s="557"/>
      <c r="CH76" s="557"/>
      <c r="CI76" s="557"/>
      <c r="CJ76" s="557"/>
      <c r="CK76" s="572"/>
      <c r="CL76" s="572"/>
      <c r="CM76" s="572"/>
      <c r="CN76" s="99"/>
      <c r="CO76" s="99"/>
      <c r="CP76" s="99"/>
      <c r="CQ76" s="99"/>
      <c r="CR76" s="99"/>
      <c r="CS76" s="99"/>
      <c r="CT76" s="99"/>
      <c r="CU76" s="99"/>
      <c r="CV76" s="99"/>
      <c r="CW76" s="99"/>
      <c r="CX76" s="99"/>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194" customFormat="true" ht="15" hidden="false" customHeight="true" outlineLevel="0" collapsed="false">
      <c r="A77" s="557"/>
      <c r="B77" s="557"/>
      <c r="C77" s="557"/>
      <c r="D77" s="557"/>
      <c r="E77" s="557"/>
      <c r="F77" s="557"/>
      <c r="G77" s="557"/>
      <c r="H77" s="557"/>
      <c r="I77" s="610" t="s">
        <v>218</v>
      </c>
      <c r="J77" s="610"/>
      <c r="K77" s="478"/>
      <c r="L77" s="478"/>
      <c r="M77" s="557"/>
      <c r="N77" s="557"/>
      <c r="O77" s="557"/>
      <c r="P77" s="557"/>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BC77" s="572"/>
      <c r="BD77" s="557"/>
      <c r="BE77" s="557"/>
      <c r="BF77" s="557"/>
      <c r="BH77" s="557"/>
      <c r="BI77" s="478"/>
      <c r="BJ77" s="478"/>
      <c r="BK77" s="478"/>
      <c r="BL77" s="478"/>
      <c r="BM77" s="478"/>
      <c r="BN77" s="478"/>
      <c r="BO77" s="478"/>
      <c r="BP77" s="478"/>
      <c r="BQ77" s="478"/>
      <c r="BR77" s="99"/>
      <c r="BS77" s="99"/>
      <c r="BT77" s="557"/>
      <c r="BU77" s="557"/>
      <c r="BV77" s="557"/>
      <c r="BW77" s="557"/>
      <c r="BX77" s="557"/>
      <c r="BY77" s="557"/>
      <c r="BZ77" s="557"/>
      <c r="CA77" s="557"/>
      <c r="CB77" s="557"/>
      <c r="CC77" s="99"/>
      <c r="CD77" s="99"/>
      <c r="CE77" s="557"/>
      <c r="CF77" s="557"/>
      <c r="CG77" s="557"/>
      <c r="CH77" s="557"/>
      <c r="CI77" s="557"/>
      <c r="CJ77" s="557"/>
      <c r="CK77" s="572"/>
      <c r="CL77" s="572"/>
      <c r="CM77" s="572"/>
      <c r="CN77" s="99"/>
      <c r="CO77" s="99"/>
      <c r="CP77" s="99"/>
      <c r="CQ77" s="99"/>
      <c r="CR77" s="99"/>
      <c r="CS77" s="99"/>
      <c r="CT77" s="99"/>
      <c r="CU77" s="99"/>
      <c r="CV77" s="99"/>
      <c r="CW77" s="99"/>
      <c r="CX77" s="99"/>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5" hidden="false" customHeight="true" outlineLevel="0" collapsed="false">
      <c r="A78" s="557"/>
      <c r="B78" s="557"/>
      <c r="C78" s="557"/>
      <c r="D78" s="557"/>
      <c r="E78" s="557"/>
      <c r="F78" s="557"/>
      <c r="G78" s="557"/>
      <c r="H78" s="557"/>
      <c r="I78" s="705" t="s">
        <v>720</v>
      </c>
      <c r="J78" s="706" t="n">
        <v>1</v>
      </c>
      <c r="K78" s="478"/>
      <c r="L78" s="478"/>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478"/>
      <c r="AP78" s="478"/>
      <c r="AQ78" s="557"/>
      <c r="AR78" s="557"/>
      <c r="AS78" s="557"/>
      <c r="AT78" s="478"/>
      <c r="AU78" s="557"/>
      <c r="AV78" s="557"/>
      <c r="AW78" s="557"/>
      <c r="AX78" s="572"/>
      <c r="AY78" s="572"/>
      <c r="AZ78" s="572"/>
      <c r="BA78" s="572"/>
      <c r="BB78" s="572"/>
      <c r="BC78" s="572"/>
      <c r="BD78" s="557"/>
      <c r="BE78" s="557"/>
      <c r="BF78" s="557"/>
      <c r="BH78" s="557"/>
      <c r="BI78" s="478"/>
      <c r="BJ78" s="478"/>
      <c r="BK78" s="478"/>
      <c r="BL78" s="478"/>
      <c r="BM78" s="478"/>
      <c r="BN78" s="478"/>
      <c r="BO78" s="478"/>
      <c r="BP78" s="478"/>
      <c r="BQ78" s="478"/>
      <c r="BR78" s="99"/>
      <c r="BS78" s="99"/>
      <c r="BT78" s="557"/>
      <c r="BU78" s="557"/>
      <c r="BV78" s="557"/>
      <c r="BW78" s="557"/>
      <c r="BX78" s="557"/>
      <c r="BY78" s="557"/>
      <c r="BZ78" s="557"/>
      <c r="CA78" s="557"/>
      <c r="CB78" s="557"/>
      <c r="CC78" s="99"/>
      <c r="CD78" s="99"/>
      <c r="CE78" s="557"/>
      <c r="CF78" s="557"/>
      <c r="CG78" s="557"/>
      <c r="CH78" s="557"/>
      <c r="CI78" s="557"/>
      <c r="CJ78" s="557"/>
      <c r="CK78" s="572"/>
      <c r="CL78" s="572"/>
      <c r="CM78" s="572"/>
      <c r="CN78" s="99"/>
      <c r="CO78" s="99"/>
      <c r="CP78" s="478"/>
      <c r="CQ78" s="478"/>
      <c r="CR78" s="478"/>
      <c r="CS78" s="478"/>
      <c r="CT78" s="478"/>
      <c r="CU78" s="478"/>
      <c r="CV78" s="478"/>
      <c r="CW78" s="478"/>
      <c r="CX78" s="478"/>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5" hidden="false" customHeight="true" outlineLevel="0" collapsed="false">
      <c r="A79" s="557"/>
      <c r="B79" s="557"/>
      <c r="C79" s="557"/>
      <c r="D79" s="557"/>
      <c r="E79" s="557"/>
      <c r="F79" s="557"/>
      <c r="G79" s="557"/>
      <c r="H79" s="557"/>
      <c r="I79" s="709" t="s">
        <v>139</v>
      </c>
      <c r="J79" s="288" t="n">
        <f aca="false">J78</f>
        <v>1</v>
      </c>
      <c r="K79" s="478"/>
      <c r="L79" s="478"/>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O79" s="610" t="s">
        <v>218</v>
      </c>
      <c r="AP79" s="610"/>
      <c r="AQ79" s="687" t="s">
        <v>691</v>
      </c>
      <c r="AR79" s="478"/>
      <c r="AS79" s="478"/>
      <c r="AT79" s="478"/>
      <c r="AU79" s="478"/>
      <c r="AV79" s="557"/>
      <c r="AW79" s="557"/>
      <c r="AX79" s="572"/>
      <c r="AY79" s="572"/>
      <c r="AZ79" s="572"/>
      <c r="BA79" s="572"/>
      <c r="BB79" s="572"/>
      <c r="BC79" s="572"/>
      <c r="BD79" s="557"/>
      <c r="BE79" s="557"/>
      <c r="BF79" s="557"/>
      <c r="BH79" s="557"/>
      <c r="BI79" s="557"/>
      <c r="BJ79" s="557"/>
      <c r="BK79" s="557"/>
      <c r="BL79" s="557"/>
      <c r="BM79" s="557"/>
      <c r="BN79" s="557"/>
      <c r="BO79" s="557"/>
      <c r="BP79" s="557"/>
      <c r="BQ79" s="478"/>
      <c r="BR79" s="99"/>
      <c r="BS79" s="99"/>
      <c r="BT79" s="557"/>
      <c r="BU79" s="557"/>
      <c r="BV79" s="557"/>
      <c r="BW79" s="557"/>
      <c r="BX79" s="557"/>
      <c r="BY79" s="557"/>
      <c r="BZ79" s="557"/>
      <c r="CA79" s="557"/>
      <c r="CB79" s="557"/>
      <c r="CC79" s="99"/>
      <c r="CD79" s="99"/>
      <c r="CE79" s="557"/>
      <c r="CF79" s="557"/>
      <c r="CG79" s="557"/>
      <c r="CH79" s="557"/>
      <c r="CI79" s="557"/>
      <c r="CJ79" s="557"/>
      <c r="CK79" s="572"/>
      <c r="CL79" s="572"/>
      <c r="CM79" s="572"/>
      <c r="CN79" s="99"/>
      <c r="CO79" s="99"/>
      <c r="CP79" s="478"/>
      <c r="CQ79" s="478"/>
      <c r="CR79" s="478"/>
      <c r="CS79" s="478"/>
      <c r="CT79" s="478"/>
      <c r="CU79" s="478"/>
      <c r="CV79" s="478"/>
      <c r="CW79" s="478"/>
      <c r="CX79" s="478"/>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true" outlineLevel="0" collapsed="false">
      <c r="A80" s="557"/>
      <c r="B80" s="557"/>
      <c r="C80" s="557"/>
      <c r="D80" s="557"/>
      <c r="E80" s="557"/>
      <c r="F80" s="557"/>
      <c r="G80" s="557"/>
      <c r="H80" s="557"/>
      <c r="K80" s="478"/>
      <c r="L80" s="478"/>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705" t="s">
        <v>720</v>
      </c>
      <c r="AP80" s="706" t="n">
        <v>1</v>
      </c>
      <c r="AQ80" s="642" t="n">
        <v>4.14</v>
      </c>
      <c r="AR80" s="567" t="n">
        <v>4.14</v>
      </c>
      <c r="AS80" s="572"/>
      <c r="AT80" s="572"/>
      <c r="AU80" s="572"/>
      <c r="AV80" s="572"/>
      <c r="AW80" s="572"/>
      <c r="AX80" s="572"/>
      <c r="AY80" s="572"/>
      <c r="AZ80" s="572"/>
      <c r="BA80" s="572"/>
      <c r="BB80" s="572"/>
      <c r="BC80" s="572"/>
      <c r="BD80" s="572"/>
      <c r="BE80" s="572"/>
      <c r="BF80" s="557"/>
      <c r="BH80" s="557"/>
      <c r="BI80" s="557"/>
      <c r="BJ80" s="557"/>
      <c r="BK80" s="557"/>
      <c r="BL80" s="557"/>
      <c r="BM80" s="557"/>
      <c r="BN80" s="557"/>
      <c r="BO80" s="557"/>
      <c r="BP80" s="557"/>
      <c r="BQ80" s="557"/>
      <c r="BR80" s="99"/>
      <c r="BS80" s="99"/>
      <c r="BT80" s="557"/>
      <c r="BU80" s="557"/>
      <c r="BV80" s="557"/>
      <c r="BW80" s="557"/>
      <c r="BX80" s="557"/>
      <c r="BY80" s="557"/>
      <c r="BZ80" s="557"/>
      <c r="CA80" s="557"/>
      <c r="CB80" s="557"/>
      <c r="CC80" s="99"/>
      <c r="CD80" s="99"/>
      <c r="CE80" s="557"/>
      <c r="CF80" s="557"/>
      <c r="CG80" s="557"/>
      <c r="CH80" s="557"/>
      <c r="CI80" s="557"/>
      <c r="CJ80" s="557"/>
      <c r="CK80" s="572"/>
      <c r="CL80" s="572"/>
      <c r="CM80" s="572"/>
      <c r="CN80" s="99"/>
      <c r="CO80" s="99"/>
      <c r="CP80" s="478"/>
      <c r="CQ80" s="478"/>
      <c r="CR80" s="478"/>
      <c r="CS80" s="478"/>
      <c r="CT80" s="478"/>
      <c r="CU80" s="478"/>
      <c r="CV80" s="478"/>
      <c r="CW80" s="478"/>
      <c r="CX80" s="478"/>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5" hidden="false" customHeight="true" outlineLevel="0" collapsed="false">
      <c r="A81" s="557"/>
      <c r="B81" s="557"/>
      <c r="C81" s="557"/>
      <c r="D81" s="557"/>
      <c r="E81" s="557"/>
      <c r="F81" s="557"/>
      <c r="G81" s="557"/>
      <c r="H81" s="557"/>
      <c r="K81" s="478"/>
      <c r="L81" s="478"/>
      <c r="M81" s="478"/>
      <c r="N81" s="478"/>
      <c r="O81" s="478"/>
      <c r="P81" s="478"/>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709" t="s">
        <v>139</v>
      </c>
      <c r="AP81" s="288" t="n">
        <f aca="false">AP80</f>
        <v>1</v>
      </c>
      <c r="AQ81" s="478"/>
      <c r="AR81" s="557"/>
      <c r="AS81" s="572"/>
      <c r="AT81" s="572"/>
      <c r="AU81" s="572"/>
      <c r="AV81" s="572"/>
      <c r="AW81" s="572"/>
      <c r="AX81" s="572"/>
      <c r="AY81" s="572"/>
      <c r="AZ81" s="572"/>
      <c r="BA81" s="572"/>
      <c r="BB81" s="572"/>
      <c r="BC81" s="572"/>
      <c r="BD81" s="572"/>
      <c r="BE81" s="572"/>
      <c r="BF81" s="557"/>
      <c r="BH81" s="557"/>
      <c r="BI81" s="557"/>
      <c r="BJ81" s="557"/>
      <c r="BK81" s="557"/>
      <c r="BL81" s="557"/>
      <c r="BM81" s="557"/>
      <c r="BN81" s="557"/>
      <c r="BO81" s="557"/>
      <c r="BP81" s="557"/>
      <c r="BQ81" s="557"/>
      <c r="BR81" s="478"/>
      <c r="BS81" s="478"/>
      <c r="BT81" s="557"/>
      <c r="BU81" s="557"/>
      <c r="BV81" s="557"/>
      <c r="BW81" s="557"/>
      <c r="BX81" s="557"/>
      <c r="BY81" s="557"/>
      <c r="BZ81" s="557"/>
      <c r="CA81" s="557"/>
      <c r="CB81" s="557"/>
      <c r="CC81" s="478"/>
      <c r="CD81" s="478"/>
      <c r="CE81" s="557"/>
      <c r="CF81" s="557"/>
      <c r="CG81" s="557"/>
      <c r="CH81" s="557"/>
      <c r="CI81" s="557"/>
      <c r="CJ81" s="557"/>
      <c r="CK81" s="572"/>
      <c r="CL81" s="572"/>
      <c r="CM81" s="572"/>
      <c r="CN81" s="478"/>
      <c r="CO81" s="478"/>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true" outlineLevel="0" collapsed="false">
      <c r="A82" s="584"/>
      <c r="C82" s="557"/>
      <c r="D82" s="557"/>
      <c r="E82" s="557"/>
      <c r="F82" s="557"/>
      <c r="G82" s="557"/>
      <c r="H82" s="557"/>
      <c r="I82" s="710" t="s">
        <v>139</v>
      </c>
      <c r="J82" s="711" t="n">
        <f aca="false">+SUM(J58+J67+J74+J79)</f>
        <v>38</v>
      </c>
      <c r="K82" s="478"/>
      <c r="L82" s="478"/>
      <c r="M82" s="478"/>
      <c r="N82" s="478"/>
      <c r="O82" s="478"/>
      <c r="P82" s="478"/>
      <c r="Q82" s="478"/>
      <c r="R82" s="478"/>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478"/>
      <c r="AP82" s="478"/>
      <c r="AQ82" s="478"/>
      <c r="AR82" s="557"/>
      <c r="AS82" s="557"/>
      <c r="AT82" s="557"/>
      <c r="AU82" s="557"/>
      <c r="AV82" s="557"/>
      <c r="AW82" s="557"/>
      <c r="AX82" s="572"/>
      <c r="AY82" s="572"/>
      <c r="AZ82" s="572"/>
      <c r="BA82" s="572"/>
      <c r="BB82" s="572"/>
      <c r="BC82" s="572"/>
      <c r="BD82" s="557"/>
      <c r="BE82" s="557"/>
      <c r="BF82" s="557"/>
      <c r="BH82" s="557"/>
      <c r="BI82" s="557"/>
      <c r="BJ82" s="557"/>
      <c r="BK82" s="557"/>
      <c r="BL82" s="557"/>
      <c r="BM82" s="557"/>
      <c r="BN82" s="557"/>
      <c r="BO82" s="557"/>
      <c r="BP82" s="557"/>
      <c r="BQ82" s="557"/>
      <c r="BR82" s="478"/>
      <c r="BS82" s="478"/>
      <c r="BT82" s="557"/>
      <c r="BU82" s="557"/>
      <c r="BV82" s="557"/>
      <c r="BW82" s="557"/>
      <c r="BX82" s="557"/>
      <c r="BY82" s="557"/>
      <c r="BZ82" s="557"/>
      <c r="CA82" s="557"/>
      <c r="CB82" s="557"/>
      <c r="CC82" s="478"/>
      <c r="CD82" s="478"/>
      <c r="CE82" s="557"/>
      <c r="CF82" s="557"/>
      <c r="CG82" s="557"/>
      <c r="CH82" s="557"/>
      <c r="CI82" s="557"/>
      <c r="CJ82" s="557"/>
      <c r="CK82" s="572"/>
      <c r="CL82" s="572"/>
      <c r="CM82" s="572"/>
      <c r="CN82" s="478"/>
      <c r="CO82" s="478"/>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5" hidden="false" customHeight="true" outlineLevel="0" collapsed="false">
      <c r="A83" s="584"/>
      <c r="C83" s="585"/>
      <c r="E83" s="557"/>
      <c r="F83" s="557"/>
      <c r="G83" s="557"/>
      <c r="K83" s="478"/>
      <c r="L83" s="478"/>
      <c r="M83" s="478"/>
      <c r="N83" s="478"/>
      <c r="O83" s="478"/>
      <c r="P83" s="478"/>
      <c r="Q83" s="478"/>
      <c r="R83" s="478"/>
      <c r="S83" s="478"/>
      <c r="T83" s="478"/>
      <c r="U83" s="557"/>
      <c r="V83" s="557"/>
      <c r="W83" s="557"/>
      <c r="X83" s="557"/>
      <c r="Y83" s="557"/>
      <c r="Z83" s="557"/>
      <c r="AA83" s="557"/>
      <c r="AB83" s="557"/>
      <c r="AC83" s="557"/>
      <c r="AD83" s="557"/>
      <c r="AE83" s="557"/>
      <c r="AF83" s="557"/>
      <c r="AG83" s="557"/>
      <c r="AH83" s="557"/>
      <c r="AI83" s="557"/>
      <c r="AJ83" s="557"/>
      <c r="AK83" s="557"/>
      <c r="AL83" s="557"/>
      <c r="AM83" s="557"/>
      <c r="AN83" s="557"/>
      <c r="AO83" s="710" t="s">
        <v>139</v>
      </c>
      <c r="AP83" s="711" t="n">
        <f aca="false">AP57+AP66+AP74+AP81</f>
        <v>38</v>
      </c>
      <c r="AQ83" s="478"/>
      <c r="AR83" s="712"/>
      <c r="AU83" s="586"/>
      <c r="AV83" s="557"/>
      <c r="AW83" s="557"/>
      <c r="AX83" s="572"/>
      <c r="AY83" s="572"/>
      <c r="AZ83" s="572"/>
      <c r="BA83" s="572"/>
      <c r="BB83" s="572"/>
      <c r="BC83" s="572"/>
      <c r="BD83" s="557"/>
      <c r="BF83" s="557"/>
      <c r="BH83" s="557"/>
      <c r="BI83" s="557"/>
      <c r="BJ83" s="557"/>
      <c r="BK83" s="557"/>
      <c r="BL83" s="557"/>
      <c r="BM83" s="557"/>
      <c r="BN83" s="557"/>
      <c r="BO83" s="557"/>
      <c r="BP83" s="557"/>
      <c r="BQ83" s="557"/>
      <c r="BR83" s="478"/>
      <c r="BS83" s="478"/>
      <c r="BT83" s="557"/>
      <c r="BU83" s="557"/>
      <c r="BV83" s="557"/>
      <c r="BW83" s="557"/>
      <c r="BX83" s="557"/>
      <c r="BY83" s="557"/>
      <c r="BZ83" s="557"/>
      <c r="CA83" s="557"/>
      <c r="CB83" s="557"/>
      <c r="CC83" s="478"/>
      <c r="CD83" s="478"/>
      <c r="CE83" s="557"/>
      <c r="CF83" s="557"/>
      <c r="CG83" s="557"/>
      <c r="CM83" s="572"/>
      <c r="CN83" s="478"/>
      <c r="CO83" s="478"/>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true" outlineLevel="0" collapsed="false">
      <c r="A84" s="584"/>
      <c r="C84" s="585"/>
      <c r="I84" s="1"/>
      <c r="J84" s="1"/>
      <c r="K84" s="586"/>
      <c r="S84" s="478"/>
      <c r="T84" s="478"/>
      <c r="U84" s="557"/>
      <c r="V84" s="557"/>
      <c r="W84" s="557"/>
      <c r="X84" s="557"/>
      <c r="Y84" s="557"/>
      <c r="Z84" s="557"/>
      <c r="AA84" s="557"/>
      <c r="AB84" s="557"/>
      <c r="AC84" s="557"/>
      <c r="AD84" s="557"/>
      <c r="AE84" s="557"/>
      <c r="AF84" s="557"/>
      <c r="AG84" s="557"/>
      <c r="AH84" s="557"/>
      <c r="AI84" s="557"/>
      <c r="AJ84" s="557"/>
      <c r="AK84" s="557"/>
      <c r="AL84" s="557"/>
      <c r="AM84" s="557"/>
      <c r="AN84" s="557"/>
      <c r="AO84" s="478"/>
      <c r="AP84" s="478"/>
      <c r="AQ84" s="478"/>
      <c r="AR84" s="712"/>
      <c r="AU84" s="586"/>
      <c r="AV84" s="557"/>
      <c r="AW84" s="557"/>
      <c r="AX84" s="572"/>
      <c r="AY84" s="572"/>
      <c r="AZ84" s="572"/>
      <c r="BA84" s="572"/>
      <c r="BB84" s="572"/>
      <c r="BC84" s="572"/>
      <c r="BD84" s="557"/>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E84" s="557"/>
      <c r="CF84" s="557"/>
      <c r="CG84" s="557"/>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5" hidden="false" customHeight="true" outlineLevel="0" collapsed="false">
      <c r="A85" s="584"/>
      <c r="C85" s="585"/>
      <c r="I85" s="1"/>
      <c r="J85" s="1"/>
      <c r="K85" s="586"/>
      <c r="V85" s="557"/>
      <c r="W85" s="557"/>
      <c r="X85" s="557"/>
      <c r="Y85" s="557"/>
      <c r="Z85" s="557"/>
      <c r="AA85" s="557"/>
      <c r="AB85" s="557"/>
      <c r="AC85" s="557"/>
      <c r="AD85" s="557"/>
      <c r="AE85" s="557"/>
      <c r="AF85" s="557"/>
      <c r="AG85" s="557"/>
      <c r="AH85" s="557"/>
      <c r="AI85" s="557"/>
      <c r="AJ85" s="557"/>
      <c r="AK85" s="557"/>
      <c r="AL85" s="557"/>
      <c r="AM85" s="557"/>
      <c r="AN85" s="557"/>
      <c r="AO85" s="478"/>
      <c r="AP85" s="478"/>
      <c r="AQ85" s="478"/>
      <c r="AR85" s="712"/>
      <c r="AU85" s="586"/>
      <c r="AV85" s="557"/>
      <c r="AW85" s="557"/>
      <c r="AX85" s="572"/>
      <c r="AY85" s="572"/>
      <c r="AZ85" s="572"/>
      <c r="BA85" s="572"/>
      <c r="BB85" s="572"/>
      <c r="BC85" s="572"/>
      <c r="BD85" s="557"/>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5" hidden="false" customHeight="true" outlineLevel="0" collapsed="false">
      <c r="A86" s="584"/>
      <c r="C86" s="585"/>
      <c r="I86" s="1"/>
      <c r="J86" s="1"/>
      <c r="K86" s="586"/>
      <c r="AD86" s="557"/>
      <c r="AE86" s="557"/>
      <c r="AF86" s="557"/>
      <c r="AG86" s="557"/>
      <c r="AH86" s="557"/>
      <c r="AI86" s="557"/>
      <c r="AJ86" s="557"/>
      <c r="AK86" s="557"/>
      <c r="AL86" s="557"/>
      <c r="AM86" s="557"/>
      <c r="AN86" s="557"/>
      <c r="AO86" s="478"/>
      <c r="AP86" s="478"/>
      <c r="AQ86" s="478"/>
      <c r="AR86" s="712"/>
      <c r="AU86" s="586"/>
      <c r="AV86" s="557"/>
      <c r="AW86" s="557"/>
      <c r="AX86" s="572"/>
      <c r="AY86" s="572"/>
      <c r="AZ86" s="572"/>
      <c r="BA86" s="572"/>
      <c r="BB86" s="572"/>
      <c r="BC86" s="572"/>
      <c r="BD86" s="557"/>
      <c r="BF86" s="557"/>
      <c r="BH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H86" s="557"/>
      <c r="CI86" s="557"/>
      <c r="CJ86" s="557"/>
      <c r="CK86" s="572"/>
      <c r="CL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5" hidden="false" customHeight="true" outlineLevel="0" collapsed="false">
      <c r="A87" s="584"/>
      <c r="C87" s="585"/>
      <c r="I87" s="1"/>
      <c r="J87" s="1"/>
      <c r="K87" s="586"/>
      <c r="AE87" s="557"/>
      <c r="AF87" s="557"/>
      <c r="AO87" s="478"/>
      <c r="AP87" s="478"/>
      <c r="AQ87" s="478"/>
      <c r="AR87" s="712"/>
      <c r="AU87" s="586"/>
      <c r="AV87" s="557"/>
      <c r="AW87" s="557"/>
      <c r="AX87" s="572"/>
      <c r="AY87" s="572"/>
      <c r="AZ87" s="572"/>
      <c r="BA87" s="572"/>
      <c r="BB87" s="572"/>
      <c r="BC87" s="572"/>
      <c r="BD87" s="557"/>
      <c r="BF87" s="557"/>
      <c r="BH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5" hidden="false" customHeight="true" outlineLevel="0" collapsed="false">
      <c r="A88" s="584"/>
      <c r="C88" s="585"/>
      <c r="I88" s="1"/>
      <c r="J88" s="1"/>
      <c r="K88" s="586"/>
      <c r="AE88" s="557"/>
      <c r="AF88" s="557"/>
      <c r="AO88" s="478"/>
      <c r="AP88" s="478"/>
      <c r="AQ88" s="478"/>
      <c r="AR88" s="712"/>
      <c r="AU88" s="586"/>
      <c r="AV88" s="557"/>
      <c r="AW88" s="557"/>
      <c r="AX88" s="572"/>
      <c r="AY88" s="572"/>
      <c r="AZ88" s="572"/>
      <c r="BA88" s="572"/>
      <c r="BB88" s="572"/>
      <c r="BC88" s="572"/>
      <c r="BH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c r="GG88" s="557"/>
      <c r="GH88" s="557"/>
      <c r="GI88" s="557"/>
      <c r="GJ88" s="557"/>
    </row>
    <row r="89" s="194" customFormat="true" ht="15" hidden="false" customHeight="true" outlineLevel="0" collapsed="false">
      <c r="A89" s="584"/>
      <c r="C89" s="585"/>
      <c r="I89" s="1"/>
      <c r="J89" s="1"/>
      <c r="K89" s="586"/>
      <c r="V89" s="557"/>
      <c r="W89" s="557"/>
      <c r="X89" s="557"/>
      <c r="Y89" s="557"/>
      <c r="Z89" s="557"/>
      <c r="AA89" s="557"/>
      <c r="AB89" s="557"/>
      <c r="AC89" s="557"/>
      <c r="AE89" s="557"/>
      <c r="AF89" s="557"/>
      <c r="AO89" s="478"/>
      <c r="AP89" s="478"/>
      <c r="AQ89" s="478"/>
      <c r="AR89" s="712"/>
      <c r="AU89" s="586"/>
      <c r="AV89" s="557"/>
      <c r="AW89" s="557"/>
      <c r="AX89" s="572"/>
      <c r="AY89" s="572"/>
      <c r="AZ89" s="572"/>
      <c r="BA89" s="572"/>
      <c r="BB89" s="572"/>
      <c r="BC89" s="572"/>
      <c r="BI89" s="557"/>
      <c r="BJ89" s="557"/>
      <c r="BK89" s="557"/>
      <c r="BL89" s="557"/>
      <c r="BM89" s="557"/>
      <c r="BN89" s="557"/>
      <c r="BO89" s="557"/>
      <c r="BP89" s="557"/>
      <c r="BQ89" s="557"/>
      <c r="BR89" s="557"/>
      <c r="BS89" s="557"/>
      <c r="BT89" s="557"/>
      <c r="BU89" s="557"/>
      <c r="BV89" s="557"/>
      <c r="BW89" s="557"/>
      <c r="BX89" s="557"/>
      <c r="BY89" s="557"/>
      <c r="BZ89" s="557"/>
      <c r="CA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c r="GG89" s="557"/>
      <c r="GH89" s="557"/>
      <c r="GI89" s="557"/>
      <c r="GJ89" s="557"/>
      <c r="GK89" s="557"/>
      <c r="GL89" s="557"/>
      <c r="GM89" s="557"/>
      <c r="GN89" s="557"/>
    </row>
    <row r="90" s="194" customFormat="true" ht="15" hidden="false" customHeight="true" outlineLevel="0" collapsed="false">
      <c r="A90" s="584"/>
      <c r="C90" s="585"/>
      <c r="I90" s="1"/>
      <c r="J90" s="1"/>
      <c r="K90" s="586"/>
      <c r="V90" s="557"/>
      <c r="W90" s="557"/>
      <c r="X90" s="557"/>
      <c r="Y90" s="557"/>
      <c r="Z90" s="557"/>
      <c r="AA90" s="557"/>
      <c r="AB90" s="557"/>
      <c r="AC90" s="557"/>
      <c r="AD90" s="557"/>
      <c r="AE90" s="557"/>
      <c r="AF90" s="557"/>
      <c r="AG90" s="557"/>
      <c r="AH90" s="557"/>
      <c r="AI90" s="557"/>
      <c r="AJ90" s="557"/>
      <c r="AK90" s="557"/>
      <c r="AL90" s="557"/>
      <c r="AM90" s="557"/>
      <c r="AN90" s="557"/>
      <c r="AO90" s="1"/>
      <c r="AP90" s="1"/>
      <c r="AQ90" s="478"/>
      <c r="AR90" s="712"/>
      <c r="AU90" s="586"/>
      <c r="AV90" s="557"/>
      <c r="AW90" s="557"/>
      <c r="AX90" s="572"/>
      <c r="AY90" s="572"/>
      <c r="AZ90" s="572"/>
      <c r="BA90" s="572"/>
      <c r="BB90" s="572"/>
      <c r="BC90" s="572"/>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c r="GG90" s="557"/>
      <c r="GH90" s="557"/>
      <c r="GI90" s="557"/>
      <c r="GJ90" s="557"/>
      <c r="GK90" s="557"/>
      <c r="GL90" s="557"/>
      <c r="GM90" s="557"/>
      <c r="GN90" s="557"/>
    </row>
    <row r="91" s="194" customFormat="true" ht="15" hidden="false" customHeight="true" outlineLevel="0" collapsed="false">
      <c r="A91" s="584"/>
      <c r="C91" s="585"/>
      <c r="I91" s="1"/>
      <c r="J91" s="1"/>
      <c r="K91" s="586"/>
      <c r="V91" s="557"/>
      <c r="W91" s="557"/>
      <c r="X91" s="557"/>
      <c r="Y91" s="557"/>
      <c r="Z91" s="557"/>
      <c r="AA91" s="557"/>
      <c r="AB91" s="557"/>
      <c r="AC91" s="557"/>
      <c r="AD91" s="557"/>
      <c r="AG91" s="557"/>
      <c r="AH91" s="557"/>
      <c r="AI91" s="557"/>
      <c r="AJ91" s="557"/>
      <c r="AK91" s="557"/>
      <c r="AL91" s="557"/>
      <c r="AM91" s="557"/>
      <c r="AN91" s="557"/>
      <c r="AO91" s="1"/>
      <c r="AP91" s="1"/>
      <c r="AQ91" s="478"/>
      <c r="AR91" s="712"/>
      <c r="AU91" s="586"/>
      <c r="AV91" s="557"/>
      <c r="AW91" s="557"/>
      <c r="AX91" s="572"/>
      <c r="AY91" s="572"/>
      <c r="AZ91" s="572"/>
      <c r="BA91" s="572"/>
      <c r="BB91" s="572"/>
      <c r="BD91" s="557"/>
      <c r="BF91" s="557"/>
      <c r="BI91" s="557"/>
      <c r="BJ91" s="557"/>
      <c r="BK91" s="557"/>
      <c r="BL91" s="557"/>
      <c r="BM91" s="557"/>
      <c r="BN91" s="557"/>
      <c r="BO91" s="557"/>
      <c r="BP91" s="557"/>
      <c r="BQ91" s="557"/>
      <c r="BR91" s="557"/>
      <c r="BS91" s="557"/>
      <c r="BT91" s="557"/>
      <c r="BU91" s="557"/>
      <c r="BV91" s="557"/>
      <c r="BW91" s="557"/>
      <c r="BX91" s="557"/>
      <c r="BY91" s="557"/>
      <c r="BZ91" s="557"/>
      <c r="CA91" s="557"/>
      <c r="CB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c r="CY91" s="557"/>
    </row>
    <row r="92" s="194" customFormat="true" ht="15" hidden="false" customHeight="true" outlineLevel="0" collapsed="false">
      <c r="A92" s="584"/>
      <c r="C92" s="585"/>
      <c r="I92" s="1"/>
      <c r="J92" s="1"/>
      <c r="K92" s="586"/>
      <c r="V92" s="557"/>
      <c r="W92" s="557"/>
      <c r="X92" s="557"/>
      <c r="Y92" s="557"/>
      <c r="Z92" s="557"/>
      <c r="AA92" s="557"/>
      <c r="AB92" s="557"/>
      <c r="AC92" s="557"/>
      <c r="AD92" s="557"/>
      <c r="AG92" s="557"/>
      <c r="AH92" s="557"/>
      <c r="AI92" s="557"/>
      <c r="AJ92" s="557"/>
      <c r="AK92" s="557"/>
      <c r="AL92" s="557"/>
      <c r="AM92" s="557"/>
      <c r="AN92" s="557"/>
      <c r="AO92" s="1"/>
      <c r="AP92" s="1"/>
      <c r="AQ92" s="478"/>
      <c r="AR92" s="712"/>
      <c r="AU92" s="586"/>
      <c r="AV92" s="557"/>
      <c r="AW92" s="557"/>
      <c r="AX92" s="572"/>
      <c r="AY92" s="572"/>
      <c r="AZ92" s="572"/>
      <c r="BA92" s="572"/>
      <c r="BB92" s="572"/>
      <c r="BD92" s="557"/>
      <c r="BF92" s="557"/>
      <c r="BI92" s="557"/>
      <c r="BJ92" s="557"/>
      <c r="BK92" s="557"/>
      <c r="BL92" s="557"/>
      <c r="BM92" s="557"/>
      <c r="BN92" s="557"/>
      <c r="BO92" s="557"/>
      <c r="BP92" s="557"/>
      <c r="BQ92" s="557"/>
      <c r="BR92" s="557"/>
      <c r="BS92" s="557"/>
      <c r="CB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c r="CY92" s="557"/>
    </row>
    <row r="93" s="194" customFormat="true" ht="15" hidden="false" customHeight="true" outlineLevel="0" collapsed="false">
      <c r="A93" s="584"/>
      <c r="C93" s="585"/>
      <c r="I93" s="1"/>
      <c r="J93" s="1"/>
      <c r="K93" s="586"/>
      <c r="V93" s="557"/>
      <c r="W93" s="557"/>
      <c r="X93" s="557"/>
      <c r="Y93" s="557"/>
      <c r="Z93" s="557"/>
      <c r="AA93" s="557"/>
      <c r="AB93" s="557"/>
      <c r="AC93" s="557"/>
      <c r="AD93" s="557"/>
      <c r="AG93" s="557"/>
      <c r="AH93" s="557"/>
      <c r="AI93" s="557"/>
      <c r="AJ93" s="557"/>
      <c r="AK93" s="557"/>
      <c r="AL93" s="557"/>
      <c r="AM93" s="557"/>
      <c r="AN93" s="557"/>
      <c r="AO93" s="1"/>
      <c r="AP93" s="1"/>
      <c r="AQ93" s="478"/>
      <c r="AR93" s="712"/>
      <c r="AU93" s="586"/>
      <c r="AV93" s="557"/>
      <c r="AW93" s="557"/>
      <c r="AX93" s="572"/>
      <c r="AY93" s="572"/>
      <c r="AZ93" s="572"/>
      <c r="BA93" s="572"/>
      <c r="BB93" s="572"/>
      <c r="BD93" s="557"/>
      <c r="BF93" s="557"/>
      <c r="BI93" s="557"/>
      <c r="BJ93" s="557"/>
      <c r="BK93" s="557"/>
      <c r="BL93" s="557"/>
      <c r="BM93" s="557"/>
      <c r="BN93" s="557"/>
      <c r="BO93" s="557"/>
      <c r="BP93" s="557"/>
      <c r="BQ93" s="557"/>
      <c r="BR93" s="557"/>
      <c r="BS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c r="CY93" s="557"/>
    </row>
    <row r="94" s="194" customFormat="true" ht="15" hidden="false" customHeight="true" outlineLevel="0" collapsed="false">
      <c r="A94" s="584"/>
      <c r="C94" s="585"/>
      <c r="I94" s="1"/>
      <c r="J94" s="1"/>
      <c r="K94" s="586"/>
      <c r="V94" s="557"/>
      <c r="W94" s="557"/>
      <c r="X94" s="557"/>
      <c r="Y94" s="557"/>
      <c r="Z94" s="557"/>
      <c r="AA94" s="557"/>
      <c r="AB94" s="557"/>
      <c r="AC94" s="557"/>
      <c r="AD94" s="557"/>
      <c r="AE94" s="557"/>
      <c r="AF94" s="557"/>
      <c r="AG94" s="557"/>
      <c r="AH94" s="557"/>
      <c r="AI94" s="557"/>
      <c r="AJ94" s="557"/>
      <c r="AK94" s="557"/>
      <c r="AL94" s="557"/>
      <c r="AM94" s="557"/>
      <c r="AN94" s="557"/>
      <c r="AO94" s="1"/>
      <c r="AP94" s="1"/>
      <c r="AQ94" s="478"/>
      <c r="AR94" s="712"/>
      <c r="AU94" s="586"/>
      <c r="AV94" s="557"/>
      <c r="AW94" s="557"/>
      <c r="AX94" s="572"/>
      <c r="AY94" s="572"/>
      <c r="AZ94" s="572"/>
      <c r="BA94" s="572"/>
      <c r="BB94" s="572"/>
      <c r="BC94" s="572"/>
      <c r="BD94" s="557"/>
      <c r="BF94" s="557"/>
      <c r="BI94" s="557"/>
      <c r="BJ94" s="557"/>
      <c r="BK94" s="557"/>
      <c r="BL94" s="557"/>
      <c r="BM94" s="557"/>
      <c r="BN94" s="557"/>
      <c r="BO94" s="557"/>
      <c r="BP94" s="557"/>
      <c r="BQ94" s="557"/>
      <c r="BR94" s="557"/>
      <c r="BS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194" customFormat="true" ht="15" hidden="false" customHeight="true" outlineLevel="0" collapsed="false">
      <c r="A95" s="584"/>
      <c r="C95" s="585"/>
      <c r="I95" s="1"/>
      <c r="J95" s="1"/>
      <c r="K95" s="586"/>
      <c r="V95" s="557"/>
      <c r="W95" s="557"/>
      <c r="X95" s="557"/>
      <c r="Y95" s="557"/>
      <c r="Z95" s="557"/>
      <c r="AA95" s="557"/>
      <c r="AB95" s="557"/>
      <c r="AC95" s="557"/>
      <c r="AD95" s="557"/>
      <c r="AE95" s="557"/>
      <c r="AF95" s="557"/>
      <c r="AG95" s="557"/>
      <c r="AH95" s="557"/>
      <c r="AI95" s="557"/>
      <c r="AJ95" s="557"/>
      <c r="AK95" s="557"/>
      <c r="AL95" s="557"/>
      <c r="AM95" s="557"/>
      <c r="AN95" s="557"/>
      <c r="AO95" s="1"/>
      <c r="AP95" s="1"/>
      <c r="AQ95" s="478"/>
      <c r="AR95" s="712"/>
      <c r="AU95" s="586"/>
      <c r="AV95" s="557"/>
      <c r="AW95" s="557"/>
      <c r="AX95" s="572"/>
      <c r="AY95" s="572"/>
      <c r="AZ95" s="572"/>
      <c r="BA95" s="572"/>
      <c r="BB95" s="572"/>
      <c r="BC95" s="572"/>
      <c r="BD95" s="557"/>
      <c r="BF95" s="557"/>
      <c r="BI95" s="557"/>
      <c r="BJ95" s="557"/>
      <c r="BK95" s="557"/>
      <c r="BL95" s="557"/>
      <c r="BM95" s="557"/>
      <c r="BN95" s="557"/>
      <c r="BO95" s="557"/>
      <c r="BP95" s="557"/>
      <c r="BQ95" s="557"/>
      <c r="BR95" s="557"/>
      <c r="BS95" s="557"/>
      <c r="BT95" s="557"/>
      <c r="BU95" s="557"/>
      <c r="BV95" s="557"/>
      <c r="BW95" s="557"/>
      <c r="BX95" s="557"/>
      <c r="BY95" s="557"/>
      <c r="BZ95" s="557"/>
      <c r="CA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194" customFormat="true" ht="15" hidden="false" customHeight="true" outlineLevel="0" collapsed="false">
      <c r="A96" s="321"/>
      <c r="B96" s="1"/>
      <c r="C96" s="2"/>
      <c r="D96" s="1"/>
      <c r="E96" s="1"/>
      <c r="F96" s="1"/>
      <c r="G96" s="1"/>
      <c r="H96" s="1"/>
      <c r="I96" s="1"/>
      <c r="J96" s="1"/>
      <c r="K96" s="586"/>
      <c r="V96" s="557"/>
      <c r="W96" s="557"/>
      <c r="X96" s="557"/>
      <c r="Y96" s="557"/>
      <c r="Z96" s="557"/>
      <c r="AA96" s="557"/>
      <c r="AB96" s="557"/>
      <c r="AC96" s="557"/>
      <c r="AD96" s="557"/>
      <c r="AE96" s="557"/>
      <c r="AF96" s="557"/>
      <c r="AG96" s="557"/>
      <c r="AH96" s="557"/>
      <c r="AI96" s="557"/>
      <c r="AJ96" s="557"/>
      <c r="AK96" s="557"/>
      <c r="AL96" s="557"/>
      <c r="AM96" s="557"/>
      <c r="AN96" s="557"/>
      <c r="AO96" s="1"/>
      <c r="AP96" s="1"/>
      <c r="AQ96" s="4"/>
      <c r="AR96" s="5"/>
      <c r="AS96" s="1"/>
      <c r="AT96" s="1"/>
      <c r="AU96" s="1"/>
      <c r="AV96" s="557"/>
      <c r="AW96" s="557"/>
      <c r="AX96" s="572"/>
      <c r="AY96" s="572"/>
      <c r="AZ96" s="572"/>
      <c r="BA96" s="572"/>
      <c r="BB96" s="572"/>
      <c r="BC96" s="572"/>
      <c r="BD96" s="557"/>
      <c r="BF96" s="557"/>
      <c r="BI96" s="557"/>
      <c r="BJ96" s="557"/>
      <c r="BK96" s="557"/>
      <c r="BL96" s="557"/>
      <c r="BM96" s="557"/>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194" customFormat="true" ht="15" hidden="false" customHeight="true" outlineLevel="0" collapsed="false">
      <c r="A97" s="321"/>
      <c r="B97" s="1"/>
      <c r="C97" s="2"/>
      <c r="D97" s="1"/>
      <c r="E97" s="1"/>
      <c r="F97" s="1"/>
      <c r="G97" s="1"/>
      <c r="H97" s="1"/>
      <c r="I97" s="1"/>
      <c r="J97" s="1"/>
      <c r="K97" s="1"/>
      <c r="L97" s="1"/>
      <c r="M97" s="1"/>
      <c r="N97" s="1"/>
      <c r="O97" s="1"/>
      <c r="P97" s="1"/>
      <c r="Q97" s="1"/>
      <c r="R97" s="1"/>
      <c r="V97" s="557"/>
      <c r="W97" s="557"/>
      <c r="X97" s="557"/>
      <c r="Y97" s="557"/>
      <c r="Z97" s="557"/>
      <c r="AA97" s="557"/>
      <c r="AB97" s="557"/>
      <c r="AC97" s="557"/>
      <c r="AD97" s="557"/>
      <c r="AE97" s="557"/>
      <c r="AF97" s="557"/>
      <c r="AG97" s="557"/>
      <c r="AH97" s="557"/>
      <c r="AI97" s="557"/>
      <c r="AJ97" s="557"/>
      <c r="AK97" s="557"/>
      <c r="AL97" s="557"/>
      <c r="AM97" s="557"/>
      <c r="AN97" s="557"/>
      <c r="AO97" s="1"/>
      <c r="AP97" s="1"/>
      <c r="AQ97" s="4"/>
      <c r="AR97" s="5"/>
      <c r="AS97" s="1"/>
      <c r="AT97" s="1"/>
      <c r="AU97" s="1"/>
      <c r="AV97" s="557"/>
      <c r="AW97" s="557"/>
      <c r="AX97" s="572"/>
      <c r="AY97" s="572"/>
      <c r="AZ97" s="572"/>
      <c r="BA97" s="572"/>
      <c r="BB97" s="572"/>
      <c r="BC97" s="572"/>
      <c r="BD97" s="557"/>
      <c r="BF97" s="557"/>
      <c r="BI97" s="557"/>
      <c r="BJ97" s="557"/>
      <c r="BK97" s="557"/>
      <c r="BL97" s="557"/>
      <c r="BM97" s="557"/>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row>
    <row r="98" s="194" customFormat="true" ht="15" hidden="false" customHeight="true" outlineLevel="0" collapsed="false">
      <c r="A98" s="321"/>
      <c r="B98" s="1"/>
      <c r="C98" s="2"/>
      <c r="D98" s="1"/>
      <c r="E98" s="1"/>
      <c r="F98" s="1"/>
      <c r="G98" s="1"/>
      <c r="H98" s="1"/>
      <c r="I98" s="1"/>
      <c r="J98" s="1"/>
      <c r="K98" s="1"/>
      <c r="L98" s="1"/>
      <c r="M98" s="1"/>
      <c r="N98" s="1"/>
      <c r="O98" s="1"/>
      <c r="P98" s="1"/>
      <c r="Q98" s="1"/>
      <c r="R98" s="1"/>
      <c r="S98" s="1"/>
      <c r="T98" s="1"/>
      <c r="U98" s="1"/>
      <c r="V98" s="557"/>
      <c r="W98" s="557"/>
      <c r="X98" s="557"/>
      <c r="Y98" s="557"/>
      <c r="Z98" s="557"/>
      <c r="AA98" s="557"/>
      <c r="AB98" s="557"/>
      <c r="AC98" s="557"/>
      <c r="AD98" s="557"/>
      <c r="AE98" s="557"/>
      <c r="AF98" s="557"/>
      <c r="AG98" s="557"/>
      <c r="AH98" s="557"/>
      <c r="AI98" s="557"/>
      <c r="AJ98" s="557"/>
      <c r="AK98" s="557"/>
      <c r="AL98" s="557"/>
      <c r="AM98" s="557"/>
      <c r="AN98" s="557"/>
      <c r="AO98" s="1"/>
      <c r="AP98" s="1"/>
      <c r="AQ98" s="4"/>
      <c r="AR98" s="5"/>
      <c r="AS98" s="1"/>
      <c r="AT98" s="1"/>
      <c r="AU98" s="1"/>
      <c r="AV98" s="557"/>
      <c r="AW98" s="557"/>
      <c r="AX98" s="572"/>
      <c r="AY98" s="572"/>
      <c r="AZ98" s="572"/>
      <c r="BA98" s="572"/>
      <c r="BB98" s="572"/>
      <c r="BC98" s="572"/>
      <c r="BD98" s="557"/>
      <c r="BE98" s="1"/>
      <c r="BF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row>
    <row r="99" s="194" customFormat="true" ht="15" hidden="false" customHeight="true" outlineLevel="0" collapsed="false">
      <c r="A99" s="321"/>
      <c r="B99" s="1"/>
      <c r="C99" s="2"/>
      <c r="D99" s="1"/>
      <c r="E99" s="1"/>
      <c r="F99" s="1"/>
      <c r="G99" s="1"/>
      <c r="H99" s="1"/>
      <c r="I99" s="1"/>
      <c r="J99" s="1"/>
      <c r="K99" s="1"/>
      <c r="L99" s="1"/>
      <c r="M99" s="1"/>
      <c r="N99" s="1"/>
      <c r="O99" s="1"/>
      <c r="P99" s="1"/>
      <c r="Q99" s="1"/>
      <c r="R99" s="1"/>
      <c r="S99" s="1"/>
      <c r="T99" s="1"/>
      <c r="U99" s="1"/>
      <c r="V99" s="557"/>
      <c r="W99" s="557"/>
      <c r="X99" s="557"/>
      <c r="Y99" s="557"/>
      <c r="Z99" s="557"/>
      <c r="AA99" s="557"/>
      <c r="AB99" s="557"/>
      <c r="AC99" s="557"/>
      <c r="AD99" s="557"/>
      <c r="AE99" s="557"/>
      <c r="AF99" s="557"/>
      <c r="AG99" s="557"/>
      <c r="AH99" s="557"/>
      <c r="AI99" s="557"/>
      <c r="AJ99" s="557"/>
      <c r="AK99" s="557"/>
      <c r="AL99" s="557"/>
      <c r="AM99" s="557"/>
      <c r="AN99" s="557"/>
      <c r="AO99" s="1"/>
      <c r="AP99" s="1"/>
      <c r="AQ99" s="4"/>
      <c r="AR99" s="5"/>
      <c r="AS99" s="1"/>
      <c r="AT99" s="1"/>
      <c r="AU99" s="1"/>
      <c r="AV99" s="557"/>
      <c r="AW99" s="557"/>
      <c r="AX99" s="572"/>
      <c r="AY99" s="572"/>
      <c r="AZ99" s="572"/>
      <c r="BA99" s="572"/>
      <c r="BB99" s="572"/>
      <c r="BC99" s="572"/>
      <c r="BD99" s="557"/>
      <c r="BE99" s="1"/>
      <c r="BF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row>
    <row r="100" s="194" customFormat="true" ht="15" hidden="false" customHeight="true" outlineLevel="0" collapsed="false">
      <c r="A100" s="321"/>
      <c r="B100" s="1"/>
      <c r="C100" s="2"/>
      <c r="D100" s="1"/>
      <c r="E100" s="1"/>
      <c r="F100" s="1"/>
      <c r="G100" s="1"/>
      <c r="H100" s="1"/>
      <c r="I100" s="1"/>
      <c r="J100" s="1"/>
      <c r="K100" s="1"/>
      <c r="L100" s="1"/>
      <c r="M100" s="1"/>
      <c r="N100" s="1"/>
      <c r="O100" s="1"/>
      <c r="P100" s="1"/>
      <c r="Q100" s="1"/>
      <c r="R100" s="1"/>
      <c r="S100" s="1"/>
      <c r="T100" s="1"/>
      <c r="U100" s="1"/>
      <c r="V100" s="557"/>
      <c r="W100" s="557"/>
      <c r="X100" s="557"/>
      <c r="Y100" s="557"/>
      <c r="Z100" s="557"/>
      <c r="AA100" s="557"/>
      <c r="AB100" s="557"/>
      <c r="AC100" s="557"/>
      <c r="AD100" s="557"/>
      <c r="AE100" s="557"/>
      <c r="AF100" s="557"/>
      <c r="AG100" s="557"/>
      <c r="AH100" s="557"/>
      <c r="AI100" s="557"/>
      <c r="AJ100" s="557"/>
      <c r="AK100" s="557"/>
      <c r="AL100" s="557"/>
      <c r="AM100" s="557"/>
      <c r="AN100" s="557"/>
      <c r="AO100" s="1"/>
      <c r="AP100" s="1"/>
      <c r="AQ100" s="4"/>
      <c r="AR100" s="5"/>
      <c r="AS100" s="1"/>
      <c r="AT100" s="1"/>
      <c r="AU100" s="1"/>
      <c r="AV100" s="557"/>
      <c r="AW100" s="557"/>
      <c r="AX100" s="572"/>
      <c r="AY100" s="572"/>
      <c r="AZ100" s="572"/>
      <c r="BA100" s="572"/>
      <c r="BB100" s="572"/>
      <c r="BC100" s="572"/>
      <c r="BD100" s="557"/>
      <c r="BE100" s="1"/>
      <c r="BF100" s="557"/>
      <c r="BR100" s="557"/>
      <c r="BS100" s="557"/>
      <c r="BT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row>
    <row r="101" s="194" customFormat="true" ht="15" hidden="false" customHeight="true" outlineLevel="0" collapsed="false">
      <c r="A101" s="321"/>
      <c r="B101" s="1"/>
      <c r="C101" s="2"/>
      <c r="D101" s="1"/>
      <c r="E101" s="1"/>
      <c r="F101" s="1"/>
      <c r="G101" s="1"/>
      <c r="H101" s="1"/>
      <c r="I101" s="1"/>
      <c r="J101" s="1"/>
      <c r="K101" s="1"/>
      <c r="L101" s="1"/>
      <c r="M101" s="1"/>
      <c r="N101" s="1"/>
      <c r="O101" s="1"/>
      <c r="P101" s="1"/>
      <c r="Q101" s="1"/>
      <c r="R101" s="1"/>
      <c r="S101" s="1"/>
      <c r="T101" s="1"/>
      <c r="U101" s="1"/>
      <c r="V101" s="557"/>
      <c r="W101" s="557"/>
      <c r="X101" s="557"/>
      <c r="Y101" s="557"/>
      <c r="Z101" s="557"/>
      <c r="AA101" s="557"/>
      <c r="AB101" s="557"/>
      <c r="AC101" s="557"/>
      <c r="AD101" s="557"/>
      <c r="AE101" s="557"/>
      <c r="AF101" s="557"/>
      <c r="AG101" s="557"/>
      <c r="AH101" s="557"/>
      <c r="AI101" s="557"/>
      <c r="AJ101" s="557"/>
      <c r="AK101" s="557"/>
      <c r="AL101" s="557"/>
      <c r="AM101" s="557"/>
      <c r="AN101" s="557"/>
      <c r="AO101" s="557"/>
      <c r="AP101" s="557"/>
      <c r="AQ101" s="4"/>
      <c r="AR101" s="5"/>
      <c r="AS101" s="1"/>
      <c r="AT101" s="1"/>
      <c r="AU101" s="1"/>
      <c r="AV101" s="557"/>
      <c r="AW101" s="557"/>
      <c r="AX101" s="572"/>
      <c r="AY101" s="572"/>
      <c r="AZ101" s="572"/>
      <c r="BA101" s="572"/>
      <c r="BB101" s="572"/>
      <c r="BC101" s="572"/>
      <c r="BD101" s="557"/>
      <c r="BE101" s="1"/>
      <c r="BF101" s="557"/>
      <c r="BI101" s="557"/>
      <c r="BJ101" s="557"/>
      <c r="BK101" s="557"/>
      <c r="BL101" s="557"/>
      <c r="BM101" s="557"/>
      <c r="BN101" s="557"/>
      <c r="BO101" s="557"/>
      <c r="BP101" s="557"/>
      <c r="BR101" s="557"/>
      <c r="BS101" s="557"/>
      <c r="BT101" s="557"/>
      <c r="BU101" s="557"/>
      <c r="BV101" s="557"/>
      <c r="BW101" s="557"/>
      <c r="BX101" s="557"/>
      <c r="BY101" s="557"/>
      <c r="BZ101" s="557"/>
      <c r="CA101" s="557"/>
      <c r="CB101" s="557"/>
      <c r="CC101" s="557"/>
      <c r="CD101" s="557"/>
      <c r="CE101" s="557"/>
      <c r="CF101" s="557"/>
      <c r="CG101" s="557"/>
      <c r="CH101" s="557"/>
      <c r="CI101" s="557"/>
      <c r="CJ101" s="557"/>
      <c r="CK101" s="572"/>
      <c r="CL101" s="572"/>
      <c r="CM101" s="572"/>
      <c r="CN101" s="572"/>
      <c r="CO101" s="572"/>
    </row>
    <row r="102" s="194" customFormat="true" ht="15" hidden="false" customHeight="true" outlineLevel="0" collapsed="false">
      <c r="A102" s="321"/>
      <c r="B102" s="1"/>
      <c r="C102" s="2"/>
      <c r="D102" s="1"/>
      <c r="E102" s="1"/>
      <c r="F102" s="1"/>
      <c r="G102" s="1"/>
      <c r="H102" s="1"/>
      <c r="I102" s="1"/>
      <c r="J102" s="1"/>
      <c r="K102" s="1"/>
      <c r="L102" s="1"/>
      <c r="M102" s="1"/>
      <c r="N102" s="1"/>
      <c r="O102" s="1"/>
      <c r="P102" s="1"/>
      <c r="Q102" s="1"/>
      <c r="R102" s="1"/>
      <c r="S102" s="1"/>
      <c r="T102" s="1"/>
      <c r="U102" s="1"/>
      <c r="V102" s="557"/>
      <c r="W102" s="557"/>
      <c r="X102" s="557"/>
      <c r="Y102" s="557"/>
      <c r="Z102" s="557"/>
      <c r="AA102" s="557"/>
      <c r="AB102" s="557"/>
      <c r="AC102" s="557"/>
      <c r="AD102" s="557"/>
      <c r="AE102" s="557"/>
      <c r="AF102" s="557"/>
      <c r="AG102" s="557"/>
      <c r="AH102" s="557"/>
      <c r="AI102" s="557"/>
      <c r="AJ102" s="557"/>
      <c r="AK102" s="557"/>
      <c r="AL102" s="557"/>
      <c r="AM102" s="557"/>
      <c r="AN102" s="557"/>
      <c r="AO102" s="557"/>
      <c r="AP102" s="557"/>
      <c r="AQ102" s="4"/>
      <c r="AR102" s="5"/>
      <c r="AS102" s="1"/>
      <c r="AT102" s="1"/>
      <c r="AU102" s="1"/>
      <c r="AV102" s="557"/>
      <c r="AW102" s="557"/>
      <c r="AX102" s="572"/>
      <c r="AY102" s="572"/>
      <c r="AZ102" s="572"/>
      <c r="BA102" s="572"/>
      <c r="BB102" s="572"/>
      <c r="BC102" s="572"/>
      <c r="BD102" s="557"/>
      <c r="BE102" s="1"/>
      <c r="BF102" s="557"/>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72"/>
      <c r="CL102" s="572"/>
      <c r="CM102" s="572"/>
      <c r="CN102" s="572"/>
      <c r="CO102" s="572"/>
    </row>
    <row r="103" s="194" customFormat="true" ht="15" hidden="false" customHeight="true" outlineLevel="0" collapsed="false">
      <c r="A103" s="321"/>
      <c r="B103" s="1"/>
      <c r="C103" s="2"/>
      <c r="D103" s="1"/>
      <c r="E103" s="1"/>
      <c r="F103" s="1"/>
      <c r="G103" s="1"/>
      <c r="H103" s="1"/>
      <c r="I103" s="1"/>
      <c r="J103" s="1"/>
      <c r="K103" s="1"/>
      <c r="L103" s="1"/>
      <c r="M103" s="1"/>
      <c r="N103" s="1"/>
      <c r="O103" s="1"/>
      <c r="P103" s="1"/>
      <c r="Q103" s="1"/>
      <c r="R103" s="1"/>
      <c r="S103" s="1"/>
      <c r="T103" s="1"/>
      <c r="U103" s="1"/>
      <c r="V103" s="557"/>
      <c r="W103" s="557"/>
      <c r="X103" s="557"/>
      <c r="Y103" s="557"/>
      <c r="Z103" s="557"/>
      <c r="AA103" s="557"/>
      <c r="AB103" s="557"/>
      <c r="AC103" s="557"/>
      <c r="AD103" s="557"/>
      <c r="AE103" s="557"/>
      <c r="AF103" s="557"/>
      <c r="AG103" s="557"/>
      <c r="AH103" s="557"/>
      <c r="AI103" s="557"/>
      <c r="AJ103" s="557"/>
      <c r="AK103" s="557"/>
      <c r="AL103" s="557"/>
      <c r="AM103" s="557"/>
      <c r="AN103" s="557"/>
      <c r="AO103" s="557"/>
      <c r="AP103" s="557"/>
      <c r="AQ103" s="4"/>
      <c r="AR103" s="5"/>
      <c r="AS103" s="1"/>
      <c r="AT103" s="1"/>
      <c r="AU103" s="1"/>
      <c r="AV103" s="557"/>
      <c r="AW103" s="557"/>
      <c r="AX103" s="572"/>
      <c r="AY103" s="572"/>
      <c r="AZ103" s="572"/>
      <c r="BA103" s="572"/>
      <c r="BB103" s="572"/>
      <c r="BC103" s="572"/>
      <c r="BD103" s="557"/>
      <c r="BE103" s="1"/>
      <c r="BF103" s="557"/>
      <c r="BI103" s="557"/>
      <c r="BJ103" s="557"/>
      <c r="BK103" s="557"/>
      <c r="BL103" s="557"/>
      <c r="BM103" s="557"/>
      <c r="BN103" s="557"/>
      <c r="BO103" s="557"/>
      <c r="BP103" s="557"/>
      <c r="BQ103" s="557"/>
      <c r="BT103" s="557"/>
      <c r="BU103" s="557"/>
      <c r="BV103" s="557"/>
      <c r="BW103" s="557"/>
      <c r="BX103" s="557"/>
      <c r="BY103" s="557"/>
      <c r="BZ103" s="557"/>
      <c r="CA103" s="557"/>
      <c r="CB103" s="557"/>
      <c r="CE103" s="557"/>
      <c r="CF103" s="557"/>
      <c r="CG103" s="557"/>
      <c r="CH103" s="557"/>
      <c r="CI103" s="557"/>
      <c r="CJ103" s="557"/>
      <c r="CK103" s="572"/>
      <c r="CL103" s="572"/>
      <c r="CM103" s="572"/>
      <c r="CP103" s="572"/>
      <c r="CQ103" s="572"/>
      <c r="CR103" s="572"/>
      <c r="CS103" s="557"/>
      <c r="CT103" s="557"/>
      <c r="CU103" s="557"/>
      <c r="CV103" s="557"/>
      <c r="CW103" s="557"/>
      <c r="CX103" s="557"/>
    </row>
    <row r="104" customFormat="false" ht="15" hidden="false" customHeight="true" outlineLevel="0" collapsed="false">
      <c r="V104" s="557"/>
      <c r="W104" s="557"/>
      <c r="X104" s="557"/>
      <c r="Y104" s="557"/>
      <c r="Z104" s="557"/>
      <c r="AA104" s="557"/>
      <c r="AB104" s="557"/>
      <c r="AC104" s="557"/>
      <c r="AD104" s="557"/>
      <c r="AE104" s="557"/>
      <c r="AF104" s="557"/>
      <c r="AG104" s="557"/>
      <c r="AH104" s="557"/>
      <c r="AI104" s="557"/>
      <c r="AJ104" s="557"/>
      <c r="AK104" s="557"/>
      <c r="AL104" s="557"/>
      <c r="AM104" s="557"/>
      <c r="AN104" s="557"/>
      <c r="AO104" s="557"/>
      <c r="AP104" s="557"/>
      <c r="AQ104" s="4"/>
      <c r="AR104" s="5"/>
      <c r="AS104" s="1"/>
      <c r="AT104" s="1"/>
      <c r="AV104" s="557"/>
      <c r="AW104" s="557"/>
      <c r="AX104" s="572"/>
      <c r="AY104" s="572"/>
      <c r="AZ104" s="572"/>
      <c r="BA104" s="572"/>
      <c r="BB104" s="572"/>
      <c r="BC104" s="572"/>
      <c r="BD104" s="557"/>
      <c r="BF104" s="557"/>
      <c r="BI104" s="557"/>
      <c r="BJ104" s="557"/>
      <c r="BK104" s="557"/>
      <c r="BL104" s="557"/>
      <c r="BM104" s="557"/>
      <c r="BN104" s="557"/>
      <c r="BO104" s="557"/>
      <c r="BP104" s="557"/>
      <c r="BQ104" s="557"/>
      <c r="BR104" s="194"/>
      <c r="BS104" s="194"/>
      <c r="BT104" s="557"/>
      <c r="BU104" s="557"/>
      <c r="BV104" s="557"/>
      <c r="BW104" s="557"/>
      <c r="BX104" s="557"/>
      <c r="BY104" s="557"/>
      <c r="BZ104" s="557"/>
      <c r="CA104" s="557"/>
      <c r="CB104" s="557"/>
      <c r="CC104" s="194"/>
      <c r="CD104" s="194"/>
      <c r="CE104" s="557"/>
      <c r="CF104" s="557"/>
      <c r="CG104" s="557"/>
      <c r="CH104" s="557"/>
      <c r="CI104" s="557"/>
      <c r="CJ104" s="557"/>
      <c r="CK104" s="572"/>
      <c r="CL104" s="572"/>
      <c r="CM104" s="572"/>
      <c r="CN104" s="194"/>
      <c r="CO104" s="194"/>
      <c r="CP104" s="572"/>
      <c r="CQ104" s="572"/>
      <c r="CR104" s="572"/>
      <c r="CS104" s="557"/>
      <c r="CT104" s="557"/>
      <c r="CU104" s="557"/>
      <c r="CV104" s="557"/>
      <c r="CW104" s="557"/>
      <c r="CX104" s="557"/>
      <c r="CY104" s="194"/>
    </row>
    <row r="105" customFormat="false" ht="15" hidden="false" customHeight="true" outlineLevel="0" collapsed="false">
      <c r="V105" s="557"/>
      <c r="W105" s="557"/>
      <c r="X105" s="557"/>
      <c r="Y105" s="557"/>
      <c r="Z105" s="557"/>
      <c r="AA105" s="557"/>
      <c r="AB105" s="557"/>
      <c r="AC105" s="557"/>
      <c r="AD105" s="557"/>
      <c r="AE105" s="557"/>
      <c r="AF105" s="557"/>
      <c r="AG105" s="557"/>
      <c r="AH105" s="557"/>
      <c r="AI105" s="557"/>
      <c r="AJ105" s="557"/>
      <c r="AK105" s="557"/>
      <c r="AL105" s="557"/>
      <c r="AM105" s="557"/>
      <c r="AN105" s="557"/>
      <c r="AO105" s="557"/>
      <c r="AP105" s="557"/>
      <c r="AQ105" s="4"/>
      <c r="AR105" s="5"/>
      <c r="AS105" s="1"/>
      <c r="AT105" s="1"/>
      <c r="AV105" s="194"/>
      <c r="AW105" s="194"/>
      <c r="AX105" s="194"/>
      <c r="AY105" s="194"/>
      <c r="AZ105" s="194"/>
      <c r="BA105" s="194"/>
      <c r="BB105" s="572"/>
      <c r="BC105" s="572"/>
      <c r="BD105" s="557"/>
      <c r="BF105" s="557"/>
      <c r="BI105" s="557"/>
      <c r="BJ105" s="557"/>
      <c r="BK105" s="557"/>
      <c r="BL105" s="557"/>
      <c r="BM105" s="557"/>
      <c r="BN105" s="557"/>
      <c r="BO105" s="557"/>
      <c r="BP105" s="557"/>
      <c r="BQ105" s="557"/>
      <c r="BR105" s="194"/>
      <c r="BS105" s="194"/>
      <c r="BT105" s="557"/>
      <c r="BU105" s="557"/>
      <c r="BV105" s="557"/>
      <c r="BW105" s="557"/>
      <c r="BX105" s="557"/>
      <c r="BY105" s="557"/>
      <c r="BZ105" s="557"/>
      <c r="CA105" s="557"/>
      <c r="CB105" s="557"/>
      <c r="CC105" s="194"/>
      <c r="CD105" s="194"/>
      <c r="CE105" s="557"/>
      <c r="CF105" s="557"/>
      <c r="CG105" s="557"/>
      <c r="CH105" s="557"/>
      <c r="CI105" s="557"/>
      <c r="CJ105" s="557"/>
      <c r="CK105" s="572"/>
      <c r="CL105" s="572"/>
      <c r="CM105" s="572"/>
      <c r="CN105" s="194"/>
      <c r="CO105" s="194"/>
      <c r="CP105" s="572"/>
      <c r="CQ105" s="572"/>
      <c r="CR105" s="572"/>
      <c r="CS105" s="557"/>
      <c r="CT105" s="557"/>
      <c r="CU105" s="557"/>
      <c r="CV105" s="557"/>
      <c r="CW105" s="557"/>
      <c r="CX105" s="557"/>
      <c r="CY105" s="194"/>
    </row>
    <row r="106" customFormat="false" ht="15" hidden="false" customHeight="true" outlineLevel="0" collapsed="false">
      <c r="V106" s="557"/>
      <c r="W106" s="557"/>
      <c r="X106" s="557"/>
      <c r="Y106" s="557"/>
      <c r="Z106" s="557"/>
      <c r="AA106" s="557"/>
      <c r="AB106" s="557"/>
      <c r="AC106" s="557"/>
      <c r="AD106" s="557"/>
      <c r="AE106" s="557"/>
      <c r="AF106" s="557"/>
      <c r="AG106" s="557"/>
      <c r="AH106" s="557"/>
      <c r="AI106" s="557"/>
      <c r="AJ106" s="557"/>
      <c r="AK106" s="557"/>
      <c r="AL106" s="557"/>
      <c r="AM106" s="557"/>
      <c r="AN106" s="557"/>
      <c r="AO106" s="557"/>
      <c r="AP106" s="557"/>
      <c r="AQ106" s="4"/>
      <c r="AR106" s="5"/>
      <c r="AS106" s="1"/>
      <c r="AT106" s="1"/>
      <c r="AV106" s="194"/>
      <c r="AW106" s="194"/>
      <c r="AX106" s="194"/>
      <c r="AY106" s="194"/>
      <c r="AZ106" s="194"/>
      <c r="BA106" s="194"/>
      <c r="BB106" s="194"/>
      <c r="BC106" s="572"/>
      <c r="BD106" s="557"/>
      <c r="BF106" s="557"/>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194"/>
    </row>
    <row r="107" customFormat="false" ht="15" hidden="false" customHeight="true" outlineLevel="0" collapsed="false">
      <c r="V107" s="557"/>
      <c r="W107" s="557"/>
      <c r="X107" s="557"/>
      <c r="Y107" s="557"/>
      <c r="Z107" s="557"/>
      <c r="AA107" s="557"/>
      <c r="AB107" s="557"/>
      <c r="AC107" s="557"/>
      <c r="AD107" s="557"/>
      <c r="AE107" s="557"/>
      <c r="AF107" s="557"/>
      <c r="AG107" s="557"/>
      <c r="AH107" s="557"/>
      <c r="AI107" s="557"/>
      <c r="AJ107" s="557"/>
      <c r="AK107" s="557"/>
      <c r="AL107" s="557"/>
      <c r="AM107" s="557"/>
      <c r="AN107" s="557"/>
      <c r="AO107" s="557"/>
      <c r="AP107" s="557"/>
      <c r="AQ107" s="557"/>
      <c r="AR107" s="194"/>
      <c r="AS107" s="194"/>
      <c r="AT107" s="194"/>
      <c r="AU107" s="194"/>
      <c r="AV107" s="194"/>
      <c r="AW107" s="194"/>
      <c r="AX107" s="194"/>
      <c r="AY107" s="194"/>
      <c r="AZ107" s="194"/>
      <c r="BA107" s="194"/>
      <c r="BB107" s="194"/>
      <c r="BC107" s="572"/>
      <c r="BD107" s="557"/>
      <c r="BF107" s="557"/>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c r="CY107" s="194"/>
    </row>
    <row r="108" customFormat="false" ht="15" hidden="false" customHeight="true" outlineLevel="0" collapsed="false">
      <c r="V108" s="557"/>
      <c r="W108" s="557"/>
      <c r="X108" s="557"/>
      <c r="Y108" s="557"/>
      <c r="Z108" s="557"/>
      <c r="AA108" s="557"/>
      <c r="AB108" s="557"/>
      <c r="AC108" s="557"/>
      <c r="AD108" s="557"/>
      <c r="AE108" s="557"/>
      <c r="AF108" s="557"/>
      <c r="AG108" s="557"/>
      <c r="AH108" s="557"/>
      <c r="AI108" s="557"/>
      <c r="AJ108" s="557"/>
      <c r="AK108" s="557"/>
      <c r="AL108" s="557"/>
      <c r="AM108" s="557"/>
      <c r="AN108" s="557"/>
      <c r="AO108" s="557"/>
      <c r="AP108" s="557"/>
      <c r="AQ108" s="557"/>
      <c r="AR108" s="194"/>
      <c r="AS108" s="194"/>
      <c r="AT108" s="194"/>
      <c r="AU108" s="194"/>
      <c r="AV108" s="194"/>
      <c r="AW108" s="194"/>
      <c r="AX108" s="194"/>
      <c r="AY108" s="194"/>
      <c r="AZ108" s="194"/>
      <c r="BA108" s="194"/>
      <c r="BB108" s="194"/>
      <c r="BC108" s="572"/>
      <c r="BD108" s="557"/>
      <c r="BF108" s="557"/>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c r="CY108" s="194"/>
    </row>
    <row r="109" customFormat="false" ht="15" hidden="false" customHeight="true" outlineLevel="0" collapsed="false">
      <c r="V109" s="557"/>
      <c r="W109" s="557"/>
      <c r="X109" s="557"/>
      <c r="Y109" s="557"/>
      <c r="Z109" s="557"/>
      <c r="AA109" s="557"/>
      <c r="AB109" s="557"/>
      <c r="AC109" s="557"/>
      <c r="AD109" s="557"/>
      <c r="AE109" s="557"/>
      <c r="AF109" s="557"/>
      <c r="AG109" s="557"/>
      <c r="AH109" s="557"/>
      <c r="AI109" s="557"/>
      <c r="AJ109" s="557"/>
      <c r="AK109" s="557"/>
      <c r="AL109" s="557"/>
      <c r="AM109" s="557"/>
      <c r="AN109" s="557"/>
      <c r="AO109" s="557"/>
      <c r="AP109" s="557"/>
      <c r="AQ109" s="557"/>
      <c r="AR109" s="194"/>
      <c r="AS109" s="194"/>
      <c r="AT109" s="194"/>
      <c r="AU109" s="194"/>
      <c r="AV109" s="194"/>
      <c r="AW109" s="194"/>
      <c r="AX109" s="194"/>
      <c r="AY109" s="194"/>
      <c r="AZ109" s="194"/>
      <c r="BA109" s="194"/>
      <c r="BB109" s="194"/>
      <c r="BC109" s="572"/>
      <c r="BD109" s="557"/>
      <c r="BF109" s="557"/>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c r="CY109" s="194"/>
    </row>
    <row r="110" customFormat="false" ht="15" hidden="false" customHeight="true" outlineLevel="0" collapsed="false">
      <c r="V110" s="557"/>
      <c r="W110" s="557"/>
      <c r="X110" s="557"/>
      <c r="Y110" s="557"/>
      <c r="Z110" s="557"/>
      <c r="AA110" s="557"/>
      <c r="AB110" s="557"/>
      <c r="AC110" s="557"/>
      <c r="AD110" s="557"/>
      <c r="AE110" s="557"/>
      <c r="AF110" s="557"/>
      <c r="AG110" s="557"/>
      <c r="AH110" s="557"/>
      <c r="AI110" s="557"/>
      <c r="AJ110" s="557"/>
      <c r="AK110" s="557"/>
      <c r="AL110" s="557"/>
      <c r="AM110" s="557"/>
      <c r="AN110" s="557"/>
      <c r="AO110" s="557"/>
      <c r="AP110" s="557"/>
      <c r="AQ110" s="557"/>
      <c r="AR110" s="194"/>
      <c r="AS110" s="194"/>
      <c r="AT110" s="194"/>
      <c r="AU110" s="194"/>
      <c r="AV110" s="194"/>
      <c r="AW110" s="194"/>
      <c r="AX110" s="194"/>
      <c r="AY110" s="194"/>
      <c r="AZ110" s="194"/>
      <c r="BA110" s="194"/>
      <c r="BB110" s="194"/>
      <c r="BC110" s="572"/>
      <c r="BD110" s="557"/>
      <c r="BF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V111" s="557"/>
      <c r="W111" s="557"/>
      <c r="X111" s="557"/>
      <c r="Y111" s="557"/>
      <c r="Z111" s="557"/>
      <c r="AA111" s="557"/>
      <c r="AB111" s="557"/>
      <c r="AC111" s="557"/>
      <c r="AD111" s="557"/>
      <c r="AE111" s="557"/>
      <c r="AF111" s="557"/>
      <c r="AG111" s="557"/>
      <c r="AH111" s="557"/>
      <c r="AI111" s="557"/>
      <c r="AJ111" s="557"/>
      <c r="AK111" s="557"/>
      <c r="AL111" s="557"/>
      <c r="AM111" s="557"/>
      <c r="AN111" s="557"/>
      <c r="AO111" s="557"/>
      <c r="AP111" s="557"/>
      <c r="AQ111" s="557"/>
      <c r="AR111" s="194"/>
      <c r="AS111" s="194"/>
      <c r="AT111" s="194"/>
      <c r="AU111" s="194"/>
      <c r="AV111" s="194"/>
      <c r="AW111" s="194"/>
      <c r="AX111" s="194"/>
      <c r="AY111" s="194"/>
      <c r="AZ111" s="194"/>
      <c r="BA111" s="194"/>
      <c r="BB111" s="194"/>
      <c r="BC111" s="572"/>
      <c r="BD111" s="557"/>
      <c r="BF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V112" s="557"/>
      <c r="W112" s="557"/>
      <c r="X112" s="557"/>
      <c r="Y112" s="557"/>
      <c r="Z112" s="557"/>
      <c r="AA112" s="557"/>
      <c r="AB112" s="557"/>
      <c r="AC112" s="557"/>
      <c r="AD112" s="557"/>
      <c r="AE112" s="557"/>
      <c r="AF112" s="557"/>
      <c r="AG112" s="557"/>
      <c r="AH112" s="557"/>
      <c r="AI112" s="557"/>
      <c r="AJ112" s="557"/>
      <c r="AK112" s="557"/>
      <c r="AL112" s="557"/>
      <c r="AM112" s="557"/>
      <c r="AN112" s="557"/>
      <c r="AO112" s="557"/>
      <c r="AP112" s="557"/>
      <c r="AQ112" s="557"/>
      <c r="AR112" s="194"/>
      <c r="AS112" s="194"/>
      <c r="AT112" s="194"/>
      <c r="AU112" s="194"/>
      <c r="AV112" s="194"/>
      <c r="AW112" s="194"/>
      <c r="AX112" s="194"/>
      <c r="AY112" s="194"/>
      <c r="AZ112" s="194"/>
      <c r="BA112" s="194"/>
      <c r="BB112" s="194"/>
      <c r="BC112" s="572"/>
      <c r="BD112" s="557"/>
      <c r="BF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AR113" s="194"/>
      <c r="AS113" s="194"/>
      <c r="AT113" s="194"/>
      <c r="AU113" s="194"/>
      <c r="AV113" s="194"/>
      <c r="AW113" s="194"/>
      <c r="AX113" s="194"/>
      <c r="AY113" s="194"/>
      <c r="AZ113" s="194"/>
      <c r="BA113" s="194"/>
      <c r="BB113" s="194"/>
      <c r="BC113" s="572"/>
      <c r="BD113" s="557"/>
      <c r="BF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557"/>
      <c r="CI113" s="557"/>
      <c r="CJ113" s="557"/>
      <c r="CK113" s="572"/>
      <c r="CL113" s="572"/>
      <c r="CM113" s="572"/>
      <c r="CN113" s="572"/>
      <c r="CO113" s="572"/>
      <c r="CP113" s="572"/>
      <c r="CQ113" s="572"/>
      <c r="CR113" s="572"/>
      <c r="CS113" s="557"/>
      <c r="CT113" s="557"/>
      <c r="CU113" s="557"/>
      <c r="CV113" s="557"/>
      <c r="CW113" s="557"/>
      <c r="CX113" s="557"/>
    </row>
    <row r="114" customFormat="false" ht="15" hidden="false" customHeight="true" outlineLevel="0" collapsed="false">
      <c r="V114" s="557"/>
      <c r="W114" s="557"/>
      <c r="X114" s="557"/>
      <c r="Y114" s="557"/>
      <c r="Z114" s="557"/>
      <c r="AA114" s="557"/>
      <c r="AB114" s="557"/>
      <c r="AC114" s="557"/>
      <c r="AD114" s="557"/>
      <c r="AE114" s="557"/>
      <c r="AF114" s="557"/>
      <c r="AG114" s="557"/>
      <c r="AH114" s="557"/>
      <c r="AI114" s="557"/>
      <c r="AJ114" s="557"/>
      <c r="AK114" s="557"/>
      <c r="AL114" s="557"/>
      <c r="AM114" s="557"/>
      <c r="AN114" s="557"/>
      <c r="AO114" s="557"/>
      <c r="AP114" s="557"/>
      <c r="AQ114" s="557"/>
      <c r="AR114" s="194"/>
      <c r="AS114" s="194"/>
      <c r="AT114" s="194"/>
      <c r="AU114" s="194"/>
      <c r="AV114" s="194"/>
      <c r="AW114" s="194"/>
      <c r="AX114" s="194"/>
      <c r="AY114" s="194"/>
      <c r="AZ114" s="194"/>
      <c r="BA114" s="194"/>
      <c r="BB114" s="194"/>
      <c r="BC114" s="572"/>
      <c r="BD114" s="557"/>
      <c r="BF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557"/>
      <c r="CI114" s="557"/>
      <c r="CJ114" s="557"/>
      <c r="CK114" s="572"/>
      <c r="CL114" s="572"/>
      <c r="CM114" s="572"/>
      <c r="CN114" s="572"/>
      <c r="CO114" s="572"/>
      <c r="CP114" s="572"/>
      <c r="CQ114" s="572"/>
      <c r="CR114" s="572"/>
      <c r="CS114" s="557"/>
      <c r="CT114" s="557"/>
      <c r="CU114" s="557"/>
      <c r="CV114" s="557"/>
      <c r="CW114" s="557"/>
      <c r="CX114" s="557"/>
    </row>
    <row r="115" customFormat="false" ht="15" hidden="false" customHeight="true" outlineLevel="0" collapsed="false">
      <c r="V115" s="557"/>
      <c r="W115" s="557"/>
      <c r="X115" s="557"/>
      <c r="Y115" s="557"/>
      <c r="Z115" s="557"/>
      <c r="AA115" s="557"/>
      <c r="AB115" s="557"/>
      <c r="AC115" s="557"/>
      <c r="AD115" s="557"/>
      <c r="AE115" s="557"/>
      <c r="AF115" s="557"/>
      <c r="AG115" s="557"/>
      <c r="AH115" s="557"/>
      <c r="AI115" s="557"/>
      <c r="AJ115" s="557"/>
      <c r="AK115" s="557"/>
      <c r="AL115" s="557"/>
      <c r="AM115" s="557"/>
      <c r="AN115" s="557"/>
      <c r="AQ115" s="557"/>
      <c r="AR115" s="194"/>
      <c r="AS115" s="194"/>
      <c r="AT115" s="194"/>
      <c r="AU115" s="194"/>
      <c r="AV115" s="194"/>
      <c r="AW115" s="194"/>
      <c r="AX115" s="194"/>
      <c r="AY115" s="194"/>
      <c r="AZ115" s="194"/>
      <c r="BA115" s="194"/>
      <c r="BB115" s="194"/>
      <c r="BC115" s="572"/>
      <c r="BD115" s="557"/>
      <c r="BF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72"/>
      <c r="CL115" s="572"/>
      <c r="CM115" s="572"/>
      <c r="CN115" s="572"/>
      <c r="CO115" s="572"/>
      <c r="CP115" s="572"/>
      <c r="CQ115" s="572"/>
      <c r="CR115" s="572"/>
      <c r="CS115" s="557"/>
      <c r="CT115" s="557"/>
      <c r="CU115" s="557"/>
      <c r="CV115" s="557"/>
      <c r="CW115" s="557"/>
      <c r="CX115" s="557"/>
    </row>
    <row r="116" customFormat="false" ht="15" hidden="false" customHeight="true" outlineLevel="0" collapsed="false">
      <c r="V116" s="557"/>
      <c r="W116" s="557"/>
      <c r="X116" s="557"/>
      <c r="Y116" s="557"/>
      <c r="Z116" s="557"/>
      <c r="AA116" s="557"/>
      <c r="AB116" s="557"/>
      <c r="AC116" s="557"/>
      <c r="AD116" s="557"/>
      <c r="AE116" s="557"/>
      <c r="AF116" s="557"/>
      <c r="AG116" s="557"/>
      <c r="AH116" s="557"/>
      <c r="AI116" s="557"/>
      <c r="AJ116" s="557"/>
      <c r="AK116" s="557"/>
      <c r="AL116" s="557"/>
      <c r="AM116" s="557"/>
      <c r="AN116" s="557"/>
      <c r="AQ116" s="557"/>
      <c r="AR116" s="194"/>
      <c r="AS116" s="194"/>
      <c r="AT116" s="194"/>
      <c r="AU116" s="194"/>
      <c r="AV116" s="194"/>
      <c r="AW116" s="194"/>
      <c r="AX116" s="194"/>
      <c r="AY116" s="194"/>
      <c r="AZ116" s="194"/>
      <c r="BA116" s="194"/>
      <c r="BB116" s="194"/>
      <c r="BC116" s="572"/>
      <c r="BD116" s="557"/>
      <c r="BF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194"/>
      <c r="CI116" s="194"/>
      <c r="CJ116" s="194"/>
      <c r="CK116" s="194"/>
      <c r="CL116" s="194"/>
      <c r="CM116" s="572"/>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557"/>
      <c r="AA117" s="557"/>
      <c r="AB117" s="557"/>
      <c r="AC117" s="557"/>
      <c r="AD117" s="557"/>
      <c r="AE117" s="557"/>
      <c r="AF117" s="557"/>
      <c r="AG117" s="557"/>
      <c r="AH117" s="557"/>
      <c r="AI117" s="557"/>
      <c r="AJ117" s="557"/>
      <c r="AK117" s="557"/>
      <c r="AL117" s="557"/>
      <c r="AM117" s="557"/>
      <c r="AN117" s="557"/>
      <c r="AQ117" s="557"/>
      <c r="AR117" s="194"/>
      <c r="AS117" s="194"/>
      <c r="AT117" s="194"/>
      <c r="AU117" s="194"/>
      <c r="AV117" s="194"/>
      <c r="AW117" s="194"/>
      <c r="AX117" s="194"/>
      <c r="AY117" s="194"/>
      <c r="AZ117" s="194"/>
      <c r="BA117" s="194"/>
      <c r="BB117" s="194"/>
      <c r="BC117" s="572"/>
      <c r="BD117" s="557"/>
      <c r="BF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194"/>
      <c r="CI117" s="194"/>
      <c r="CJ117" s="194"/>
      <c r="CK117" s="194"/>
      <c r="CL117" s="194"/>
      <c r="CM117" s="194"/>
      <c r="CN117" s="572"/>
      <c r="CO117" s="572"/>
      <c r="CP117" s="572"/>
      <c r="CQ117" s="572"/>
      <c r="CR117" s="572"/>
      <c r="CS117" s="557"/>
      <c r="CT117" s="557"/>
      <c r="CU117" s="557"/>
      <c r="CV117" s="557"/>
      <c r="CW117" s="557"/>
      <c r="CX117" s="557"/>
    </row>
    <row r="118" customFormat="false" ht="15" hidden="false" customHeight="true" outlineLevel="0" collapsed="false">
      <c r="V118" s="557"/>
      <c r="W118" s="557"/>
      <c r="X118" s="557"/>
      <c r="Y118" s="557"/>
      <c r="Z118" s="557"/>
      <c r="AA118" s="557"/>
      <c r="AB118" s="557"/>
      <c r="AC118" s="557"/>
      <c r="AD118" s="557"/>
      <c r="AE118" s="557"/>
      <c r="AF118" s="557"/>
      <c r="AG118" s="557"/>
      <c r="AH118" s="557"/>
      <c r="AI118" s="557"/>
      <c r="AJ118" s="557"/>
      <c r="AK118" s="557"/>
      <c r="AL118" s="557"/>
      <c r="AM118" s="557"/>
      <c r="AN118" s="557"/>
      <c r="AQ118" s="557"/>
      <c r="AR118" s="194"/>
      <c r="AS118" s="194"/>
      <c r="AT118" s="194"/>
      <c r="AU118" s="194"/>
      <c r="AV118" s="194"/>
      <c r="AW118" s="194"/>
      <c r="AX118" s="194"/>
      <c r="AY118" s="194"/>
      <c r="AZ118" s="194"/>
      <c r="BA118" s="194"/>
      <c r="BB118" s="194"/>
      <c r="BC118" s="572"/>
      <c r="BD118" s="557"/>
      <c r="BF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194"/>
      <c r="CF118" s="194"/>
      <c r="CG118" s="194"/>
      <c r="CH118" s="194"/>
      <c r="CI118" s="194"/>
      <c r="CJ118" s="194"/>
      <c r="CK118" s="194"/>
      <c r="CL118" s="194"/>
      <c r="CM118" s="194"/>
      <c r="CN118" s="572"/>
      <c r="CO118" s="572"/>
      <c r="CP118" s="572"/>
      <c r="CQ118" s="572"/>
      <c r="CR118" s="572"/>
      <c r="CS118" s="557"/>
      <c r="CT118" s="557"/>
      <c r="CU118" s="557"/>
      <c r="CV118" s="557"/>
      <c r="CW118" s="557"/>
      <c r="CX118" s="557"/>
    </row>
    <row r="119" customFormat="false" ht="15" hidden="false" customHeight="true" outlineLevel="0" collapsed="false">
      <c r="V119" s="557"/>
      <c r="W119" s="557"/>
      <c r="X119" s="557"/>
      <c r="Y119" s="557"/>
      <c r="Z119" s="557"/>
      <c r="AA119" s="557"/>
      <c r="AB119" s="557"/>
      <c r="AC119" s="557"/>
      <c r="AD119" s="557"/>
      <c r="AE119" s="557"/>
      <c r="AF119" s="557"/>
      <c r="AG119" s="557"/>
      <c r="AH119" s="557"/>
      <c r="AI119" s="557"/>
      <c r="AJ119" s="557"/>
      <c r="AK119" s="557"/>
      <c r="AL119" s="557"/>
      <c r="AM119" s="557"/>
      <c r="AN119" s="557"/>
      <c r="AQ119" s="557"/>
      <c r="AR119" s="194"/>
      <c r="AS119" s="194"/>
      <c r="AT119" s="194"/>
      <c r="AU119" s="194"/>
      <c r="AV119" s="194"/>
      <c r="AW119" s="194"/>
      <c r="AX119" s="194"/>
      <c r="AY119" s="194"/>
      <c r="AZ119" s="194"/>
      <c r="BA119" s="194"/>
      <c r="BB119" s="194"/>
      <c r="BC119" s="572"/>
      <c r="BD119" s="194"/>
      <c r="BF119" s="557"/>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194"/>
      <c r="CF119" s="194"/>
      <c r="CG119" s="194"/>
      <c r="CH119" s="194"/>
      <c r="CI119" s="194"/>
      <c r="CJ119" s="194"/>
      <c r="CK119" s="194"/>
      <c r="CL119" s="194"/>
      <c r="CM119" s="194"/>
      <c r="CN119" s="572"/>
      <c r="CO119" s="572"/>
      <c r="CP119" s="572"/>
      <c r="CQ119" s="572"/>
      <c r="CR119" s="572"/>
      <c r="CS119" s="557"/>
      <c r="CT119" s="557"/>
      <c r="CU119" s="557"/>
      <c r="CV119" s="557"/>
      <c r="CW119" s="557"/>
      <c r="CX119" s="557"/>
    </row>
    <row r="120" customFormat="false" ht="15" hidden="false" customHeight="true" outlineLevel="0" collapsed="false">
      <c r="V120" s="557"/>
      <c r="W120" s="557"/>
      <c r="X120" s="557"/>
      <c r="Y120" s="557"/>
      <c r="Z120" s="194"/>
      <c r="AA120" s="194"/>
      <c r="AB120" s="194"/>
      <c r="AC120" s="194"/>
      <c r="AD120" s="557"/>
      <c r="AE120" s="557"/>
      <c r="AF120" s="557"/>
      <c r="AG120" s="557"/>
      <c r="AH120" s="557"/>
      <c r="AI120" s="557"/>
      <c r="AJ120" s="557"/>
      <c r="AK120" s="557"/>
      <c r="AL120" s="557"/>
      <c r="AM120" s="557"/>
      <c r="AN120" s="557"/>
      <c r="AQ120" s="557"/>
      <c r="AR120" s="194"/>
      <c r="AS120" s="194"/>
      <c r="AT120" s="194"/>
      <c r="AU120" s="194"/>
      <c r="AV120" s="194"/>
      <c r="AW120" s="194"/>
      <c r="AX120" s="194"/>
      <c r="AY120" s="194"/>
      <c r="AZ120" s="194"/>
      <c r="BA120" s="194"/>
      <c r="BB120" s="194"/>
      <c r="BC120" s="572"/>
      <c r="BD120" s="194"/>
      <c r="BF120" s="557"/>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194"/>
      <c r="CF120" s="194"/>
      <c r="CG120" s="194"/>
      <c r="CH120" s="194"/>
      <c r="CI120" s="194"/>
      <c r="CJ120" s="194"/>
      <c r="CK120" s="194"/>
      <c r="CL120" s="194"/>
      <c r="CM120" s="194"/>
      <c r="CN120" s="572"/>
      <c r="CO120" s="572"/>
      <c r="CP120" s="572"/>
      <c r="CQ120" s="572"/>
      <c r="CR120" s="572"/>
      <c r="CS120" s="557"/>
      <c r="CT120" s="557"/>
      <c r="CU120" s="557"/>
      <c r="CV120" s="557"/>
      <c r="CW120" s="557"/>
      <c r="CX120" s="557"/>
    </row>
    <row r="121" customFormat="false" ht="15" hidden="false" customHeight="true" outlineLevel="0" collapsed="false">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194"/>
      <c r="CF121" s="194"/>
      <c r="CG121" s="194"/>
      <c r="CH121" s="194"/>
      <c r="CI121" s="194"/>
      <c r="CJ121" s="194"/>
      <c r="CK121" s="194"/>
      <c r="CL121" s="194"/>
      <c r="CM121" s="194"/>
      <c r="CN121" s="572"/>
      <c r="CO121" s="572"/>
      <c r="CP121" s="572"/>
      <c r="CQ121" s="572"/>
      <c r="CR121" s="572"/>
      <c r="CS121" s="557"/>
      <c r="CT121" s="557"/>
      <c r="CU121" s="557"/>
      <c r="CV121" s="557"/>
      <c r="CW121" s="557"/>
      <c r="CX121" s="557"/>
    </row>
    <row r="122" customFormat="false" ht="15" hidden="false" customHeight="true" outlineLevel="0" collapsed="false">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194"/>
      <c r="CF122" s="194"/>
      <c r="CG122" s="194"/>
      <c r="CH122" s="194"/>
      <c r="CI122" s="194"/>
      <c r="CJ122" s="194"/>
      <c r="CK122" s="194"/>
      <c r="CL122" s="194"/>
      <c r="CM122" s="194"/>
      <c r="CN122" s="572"/>
      <c r="CO122" s="572"/>
      <c r="CP122" s="572"/>
      <c r="CQ122" s="572"/>
      <c r="CR122" s="572"/>
      <c r="CS122" s="557"/>
      <c r="CT122" s="557"/>
      <c r="CU122" s="557"/>
      <c r="CV122" s="557"/>
      <c r="CW122" s="557"/>
      <c r="CX122" s="557"/>
    </row>
    <row r="123" customFormat="false" ht="15" hidden="false" customHeight="true" outlineLevel="0" collapsed="false">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D123" s="557"/>
      <c r="CE123" s="194"/>
      <c r="CF123" s="194"/>
      <c r="CG123" s="194"/>
      <c r="CH123" s="194"/>
      <c r="CI123" s="194"/>
      <c r="CJ123" s="194"/>
      <c r="CK123" s="194"/>
      <c r="CL123" s="194"/>
      <c r="CM123" s="194"/>
      <c r="CN123" s="572"/>
      <c r="CO123" s="572"/>
      <c r="CP123" s="572"/>
      <c r="CQ123" s="572"/>
      <c r="CR123" s="572"/>
      <c r="CS123" s="557"/>
      <c r="CT123" s="557"/>
      <c r="CU123" s="557"/>
      <c r="CV123" s="557"/>
      <c r="CW123" s="557"/>
      <c r="CX123" s="557"/>
    </row>
    <row r="124" customFormat="false" ht="15" hidden="false" customHeight="true" outlineLevel="0" collapsed="false">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D124" s="557"/>
      <c r="CE124" s="194"/>
      <c r="CF124" s="194"/>
      <c r="CG124" s="194"/>
      <c r="CH124" s="194"/>
      <c r="CI124" s="194"/>
      <c r="CJ124" s="194"/>
      <c r="CK124" s="194"/>
      <c r="CL124" s="194"/>
      <c r="CM124" s="194"/>
      <c r="CN124" s="572"/>
      <c r="CO124" s="572"/>
      <c r="CP124" s="572"/>
      <c r="CQ124" s="572"/>
      <c r="CR124" s="572"/>
      <c r="CS124" s="557"/>
      <c r="CT124" s="557"/>
      <c r="CU124" s="557"/>
      <c r="CV124" s="557"/>
      <c r="CW124" s="557"/>
      <c r="CX124" s="557"/>
    </row>
    <row r="125" customFormat="false" ht="15" hidden="false" customHeight="true" outlineLevel="0" collapsed="false">
      <c r="BI125" s="557"/>
      <c r="BJ125" s="557"/>
      <c r="BK125" s="557"/>
      <c r="BL125" s="557"/>
      <c r="BM125" s="557"/>
      <c r="BN125" s="557"/>
      <c r="BO125" s="557"/>
      <c r="BP125" s="557"/>
      <c r="BQ125" s="557"/>
      <c r="BR125" s="557"/>
      <c r="BS125" s="557"/>
      <c r="BT125" s="557"/>
      <c r="BU125" s="557"/>
      <c r="BV125" s="557"/>
      <c r="BW125" s="557"/>
      <c r="BX125" s="557"/>
      <c r="BY125" s="557"/>
      <c r="BZ125" s="557"/>
      <c r="CA125" s="557"/>
      <c r="CB125" s="557"/>
      <c r="CC125" s="557"/>
      <c r="CD125" s="557"/>
      <c r="CE125" s="194"/>
      <c r="CF125" s="194"/>
      <c r="CG125" s="194"/>
      <c r="CH125" s="194"/>
      <c r="CI125" s="194"/>
      <c r="CJ125" s="194"/>
      <c r="CK125" s="194"/>
      <c r="CL125" s="194"/>
      <c r="CM125" s="194"/>
      <c r="CN125" s="572"/>
      <c r="CO125" s="572"/>
      <c r="CP125" s="572"/>
      <c r="CQ125" s="572"/>
      <c r="CR125" s="572"/>
      <c r="CS125" s="557"/>
      <c r="CT125" s="557"/>
      <c r="CU125" s="557"/>
      <c r="CV125" s="557"/>
      <c r="CW125" s="557"/>
      <c r="CX125" s="557"/>
    </row>
    <row r="126" customFormat="false" ht="15" hidden="false" customHeight="true" outlineLevel="0" collapsed="false">
      <c r="BI126" s="557"/>
      <c r="BJ126" s="557"/>
      <c r="BK126" s="557"/>
      <c r="BL126" s="557"/>
      <c r="BM126" s="557"/>
      <c r="BN126" s="557"/>
      <c r="BO126" s="557"/>
      <c r="BP126" s="557"/>
      <c r="BQ126" s="557"/>
      <c r="BR126" s="557"/>
      <c r="BS126" s="557"/>
      <c r="BT126" s="194"/>
      <c r="BU126" s="194"/>
      <c r="BV126" s="194"/>
      <c r="BW126" s="194"/>
      <c r="BX126" s="194"/>
      <c r="BY126" s="194"/>
      <c r="BZ126" s="194"/>
      <c r="CA126" s="194"/>
      <c r="CB126" s="557"/>
      <c r="CC126" s="557"/>
      <c r="CD126" s="557"/>
      <c r="CE126" s="194"/>
      <c r="CF126" s="194"/>
      <c r="CG126" s="194"/>
      <c r="CH126" s="194"/>
      <c r="CI126" s="194"/>
      <c r="CJ126" s="194"/>
      <c r="CK126" s="194"/>
      <c r="CL126" s="194"/>
      <c r="CM126" s="194"/>
      <c r="CN126" s="572"/>
      <c r="CO126" s="572"/>
      <c r="CP126" s="572"/>
      <c r="CQ126" s="572"/>
      <c r="CR126" s="572"/>
      <c r="CS126" s="557"/>
      <c r="CT126" s="557"/>
      <c r="CU126" s="557"/>
      <c r="CV126" s="557"/>
      <c r="CW126" s="557"/>
      <c r="CX126" s="557"/>
    </row>
    <row r="127" customFormat="false" ht="15" hidden="false" customHeight="true" outlineLevel="0" collapsed="false">
      <c r="BI127" s="557"/>
      <c r="BJ127" s="557"/>
      <c r="BK127" s="557"/>
      <c r="BL127" s="557"/>
      <c r="BM127" s="557"/>
      <c r="BN127" s="557"/>
      <c r="BO127" s="557"/>
      <c r="BP127" s="557"/>
      <c r="BQ127" s="557"/>
      <c r="BR127" s="557"/>
      <c r="BS127" s="557"/>
      <c r="BT127" s="194"/>
      <c r="BU127" s="194"/>
      <c r="BV127" s="194"/>
      <c r="BW127" s="194"/>
      <c r="BX127" s="194"/>
      <c r="BY127" s="194"/>
      <c r="BZ127" s="194"/>
      <c r="CA127" s="194"/>
      <c r="CB127" s="194"/>
      <c r="CC127" s="557"/>
      <c r="CD127" s="557"/>
      <c r="CE127" s="194"/>
      <c r="CF127" s="194"/>
      <c r="CG127" s="194"/>
      <c r="CH127" s="194"/>
      <c r="CI127" s="194"/>
      <c r="CJ127" s="194"/>
      <c r="CK127" s="194"/>
      <c r="CL127" s="194"/>
      <c r="CM127" s="194"/>
      <c r="CN127" s="572"/>
      <c r="CO127" s="572"/>
      <c r="CP127" s="572"/>
      <c r="CQ127" s="572"/>
      <c r="CR127" s="572"/>
      <c r="CS127" s="557"/>
      <c r="CT127" s="557"/>
      <c r="CU127" s="557"/>
      <c r="CV127" s="557"/>
      <c r="CW127" s="557"/>
      <c r="CX127" s="557"/>
    </row>
    <row r="128" customFormat="false" ht="15" hidden="false" customHeight="true" outlineLevel="0" collapsed="false">
      <c r="BI128" s="557"/>
      <c r="BJ128" s="557"/>
      <c r="BK128" s="557"/>
      <c r="BL128" s="557"/>
      <c r="BM128" s="557"/>
      <c r="BN128" s="557"/>
      <c r="BO128" s="557"/>
      <c r="BP128" s="557"/>
      <c r="BQ128" s="557"/>
      <c r="BR128" s="557"/>
      <c r="BS128" s="557"/>
      <c r="BT128" s="194"/>
      <c r="BU128" s="194"/>
      <c r="BV128" s="194"/>
      <c r="BW128" s="194"/>
      <c r="BX128" s="194"/>
      <c r="BY128" s="194"/>
      <c r="BZ128" s="194"/>
      <c r="CA128" s="194"/>
      <c r="CB128" s="194"/>
      <c r="CC128" s="557"/>
      <c r="CD128" s="557"/>
      <c r="CE128" s="194"/>
      <c r="CF128" s="194"/>
      <c r="CG128" s="194"/>
      <c r="CH128" s="194"/>
      <c r="CI128" s="194"/>
      <c r="CJ128" s="194"/>
      <c r="CK128" s="194"/>
      <c r="CL128" s="194"/>
      <c r="CM128" s="194"/>
      <c r="CN128" s="572"/>
      <c r="CO128" s="572"/>
      <c r="CP128" s="572"/>
      <c r="CQ128" s="572"/>
      <c r="CR128" s="572"/>
      <c r="CS128" s="557"/>
      <c r="CT128" s="557"/>
      <c r="CU128" s="557"/>
      <c r="CV128" s="557"/>
      <c r="CW128" s="557"/>
      <c r="CX128" s="557"/>
    </row>
    <row r="129" customFormat="false" ht="15" hidden="false" customHeight="true" outlineLevel="0" collapsed="false">
      <c r="BI129" s="557"/>
      <c r="BJ129" s="557"/>
      <c r="BK129" s="557"/>
      <c r="BL129" s="557"/>
      <c r="BM129" s="557"/>
      <c r="BN129" s="557"/>
      <c r="BO129" s="557"/>
      <c r="BP129" s="557"/>
      <c r="BQ129" s="557"/>
      <c r="BR129" s="557"/>
      <c r="BS129" s="557"/>
      <c r="BT129" s="194"/>
      <c r="BU129" s="194"/>
      <c r="BV129" s="194"/>
      <c r="BW129" s="194"/>
      <c r="BX129" s="194"/>
      <c r="BY129" s="194"/>
      <c r="BZ129" s="194"/>
      <c r="CA129" s="194"/>
      <c r="CB129" s="194"/>
      <c r="CC129" s="557"/>
      <c r="CD129" s="557"/>
      <c r="CE129" s="194"/>
      <c r="CF129" s="194"/>
      <c r="CG129" s="194"/>
      <c r="CH129" s="194"/>
      <c r="CI129" s="194"/>
      <c r="CJ129" s="194"/>
      <c r="CK129" s="194"/>
      <c r="CL129" s="194"/>
      <c r="CM129" s="194"/>
      <c r="CN129" s="572"/>
      <c r="CO129" s="572"/>
      <c r="CP129" s="572"/>
      <c r="CQ129" s="572"/>
      <c r="CR129" s="572"/>
      <c r="CS129" s="557"/>
      <c r="CT129" s="557"/>
      <c r="CU129" s="557"/>
      <c r="CV129" s="557"/>
      <c r="CW129" s="557"/>
      <c r="CX129" s="557"/>
    </row>
    <row r="130" customFormat="false" ht="15" hidden="false" customHeight="true" outlineLevel="0" collapsed="false">
      <c r="BI130" s="557"/>
      <c r="BJ130" s="557"/>
      <c r="BK130" s="557"/>
      <c r="BL130" s="557"/>
      <c r="BM130" s="557"/>
      <c r="BN130" s="557"/>
      <c r="BO130" s="557"/>
      <c r="BP130" s="557"/>
      <c r="BQ130" s="557"/>
      <c r="BR130" s="557"/>
      <c r="BS130" s="557"/>
      <c r="BT130" s="194"/>
      <c r="BU130" s="194"/>
      <c r="BV130" s="194"/>
      <c r="BW130" s="194"/>
      <c r="BX130" s="194"/>
      <c r="BY130" s="194"/>
      <c r="BZ130" s="194"/>
      <c r="CA130" s="194"/>
      <c r="CB130" s="194"/>
      <c r="CC130" s="557"/>
      <c r="CD130" s="557"/>
      <c r="CE130" s="194"/>
      <c r="CF130" s="194"/>
      <c r="CG130" s="194"/>
      <c r="CH130" s="194"/>
      <c r="CI130" s="194"/>
      <c r="CJ130" s="194"/>
      <c r="CK130" s="194"/>
      <c r="CL130" s="194"/>
      <c r="CM130" s="194"/>
      <c r="CN130" s="572"/>
      <c r="CO130" s="572"/>
      <c r="CP130" s="572"/>
      <c r="CQ130" s="572"/>
      <c r="CR130" s="572"/>
      <c r="CS130" s="557"/>
      <c r="CT130" s="557"/>
      <c r="CU130" s="557"/>
      <c r="CV130" s="557"/>
      <c r="CW130" s="557"/>
      <c r="CX130" s="557"/>
    </row>
    <row r="131" customFormat="false" ht="15" hidden="false" customHeight="true" outlineLevel="0" collapsed="false">
      <c r="BI131" s="557"/>
      <c r="BJ131" s="557"/>
      <c r="BK131" s="557"/>
      <c r="BL131" s="557"/>
      <c r="BM131" s="557"/>
      <c r="BN131" s="557"/>
      <c r="BO131" s="557"/>
      <c r="BP131" s="557"/>
      <c r="BQ131" s="557"/>
      <c r="BR131" s="557"/>
      <c r="BS131" s="557"/>
      <c r="BT131" s="194"/>
      <c r="BU131" s="194"/>
      <c r="BV131" s="194"/>
      <c r="BW131" s="194"/>
      <c r="BX131" s="194"/>
      <c r="BY131" s="194"/>
      <c r="BZ131" s="194"/>
      <c r="CA131" s="194"/>
      <c r="CB131" s="194"/>
      <c r="CC131" s="557"/>
      <c r="CD131" s="557"/>
      <c r="CE131" s="194"/>
      <c r="CF131" s="194"/>
      <c r="CG131" s="194"/>
      <c r="CH131" s="194"/>
      <c r="CI131" s="194"/>
      <c r="CJ131" s="194"/>
      <c r="CK131" s="194"/>
      <c r="CL131" s="194"/>
      <c r="CM131" s="194"/>
      <c r="CN131" s="572"/>
      <c r="CO131" s="572"/>
      <c r="CP131" s="572"/>
      <c r="CQ131" s="572"/>
      <c r="CR131" s="194"/>
      <c r="CS131" s="194"/>
      <c r="CT131" s="194"/>
      <c r="CU131" s="194"/>
      <c r="CV131" s="557"/>
      <c r="CW131" s="557"/>
      <c r="CX131" s="557"/>
    </row>
    <row r="132" customFormat="false" ht="15" hidden="false" customHeight="true" outlineLevel="0" collapsed="false">
      <c r="BI132" s="557"/>
      <c r="BJ132" s="557"/>
      <c r="BK132" s="557"/>
      <c r="BL132" s="557"/>
      <c r="BM132" s="194"/>
      <c r="BN132" s="194"/>
      <c r="BO132" s="194"/>
      <c r="BP132" s="194"/>
      <c r="BQ132" s="557"/>
      <c r="BR132" s="557"/>
      <c r="BS132" s="557"/>
      <c r="BT132" s="194"/>
      <c r="BU132" s="194"/>
      <c r="BV132" s="194"/>
      <c r="BW132" s="194"/>
      <c r="BX132" s="194"/>
      <c r="BY132" s="194"/>
      <c r="BZ132" s="194"/>
      <c r="CA132" s="194"/>
      <c r="CB132" s="194"/>
      <c r="CC132" s="557"/>
      <c r="CD132" s="557"/>
      <c r="CE132" s="194"/>
      <c r="CF132" s="194"/>
      <c r="CG132" s="194"/>
      <c r="CM132" s="194"/>
      <c r="CN132" s="572"/>
      <c r="CO132" s="572"/>
      <c r="CP132" s="572"/>
      <c r="CQ132" s="572"/>
      <c r="CR132" s="194"/>
      <c r="CS132" s="194"/>
      <c r="CT132" s="194"/>
      <c r="CU132" s="194"/>
      <c r="CV132" s="557"/>
      <c r="CW132" s="557"/>
      <c r="CX132" s="557"/>
    </row>
    <row r="133" customFormat="false" ht="15" hidden="false" customHeight="true" outlineLevel="0" collapsed="false">
      <c r="BI133" s="557"/>
      <c r="BJ133" s="557"/>
      <c r="BK133" s="557"/>
      <c r="BL133" s="557"/>
      <c r="BM133" s="194"/>
      <c r="BN133" s="194"/>
      <c r="BO133" s="194"/>
      <c r="BP133" s="194"/>
      <c r="BQ133" s="194"/>
      <c r="BR133" s="557"/>
      <c r="BS133" s="557"/>
      <c r="BT133" s="194"/>
      <c r="BU133" s="194"/>
      <c r="BV133" s="194"/>
      <c r="BW133" s="194"/>
      <c r="BX133" s="194"/>
      <c r="BY133" s="194"/>
      <c r="BZ133" s="194"/>
      <c r="CA133" s="194"/>
      <c r="CB133" s="194"/>
      <c r="CC133" s="557"/>
      <c r="CD133" s="557"/>
      <c r="CE133" s="194"/>
      <c r="CF133" s="194"/>
      <c r="CG133" s="194"/>
      <c r="CN133" s="572"/>
      <c r="CO133" s="572"/>
      <c r="CP133" s="572"/>
      <c r="CQ133" s="572"/>
      <c r="CR133" s="572"/>
      <c r="CS133" s="572"/>
      <c r="CT133" s="572"/>
      <c r="CU133" s="572"/>
      <c r="CV133" s="194"/>
      <c r="CW133" s="194"/>
      <c r="CX133" s="194"/>
    </row>
    <row r="134" customFormat="false" ht="15" hidden="false" customHeight="true" outlineLevel="0" collapsed="false">
      <c r="BI134" s="194"/>
      <c r="BJ134" s="194"/>
      <c r="BK134" s="194"/>
      <c r="BL134" s="194"/>
      <c r="BM134" s="194"/>
      <c r="BN134" s="194"/>
      <c r="BO134" s="194"/>
      <c r="BP134" s="194"/>
      <c r="BQ134" s="194"/>
      <c r="BR134" s="557"/>
      <c r="BS134" s="557"/>
      <c r="BT134" s="194"/>
      <c r="BU134" s="194"/>
      <c r="BV134" s="194"/>
      <c r="BW134" s="194"/>
      <c r="BX134" s="194"/>
      <c r="BY134" s="194"/>
      <c r="BZ134" s="194"/>
      <c r="CA134" s="194"/>
      <c r="CB134" s="194"/>
      <c r="CC134" s="557"/>
      <c r="CD134" s="557"/>
      <c r="CN134" s="572"/>
      <c r="CO134" s="572"/>
      <c r="CP134" s="194"/>
      <c r="CQ134" s="194"/>
      <c r="CR134" s="194"/>
      <c r="CS134" s="194"/>
      <c r="CT134" s="194"/>
      <c r="CU134" s="194"/>
      <c r="CV134" s="194"/>
      <c r="CW134" s="194"/>
      <c r="CX134" s="194"/>
    </row>
    <row r="135" customFormat="false" ht="15" hidden="false" customHeight="true" outlineLevel="0" collapsed="false">
      <c r="BI135" s="194"/>
      <c r="BJ135" s="194"/>
      <c r="BK135" s="194"/>
      <c r="BL135" s="194"/>
      <c r="BM135" s="194"/>
      <c r="BN135" s="194"/>
      <c r="BO135" s="194"/>
      <c r="BP135" s="194"/>
      <c r="BQ135" s="194"/>
      <c r="BR135" s="557"/>
      <c r="BS135" s="557"/>
      <c r="BT135" s="194"/>
      <c r="BU135" s="194"/>
      <c r="BV135" s="194"/>
      <c r="BW135" s="194"/>
      <c r="BX135" s="194"/>
      <c r="BY135" s="194"/>
      <c r="BZ135" s="194"/>
      <c r="CA135" s="194"/>
      <c r="CB135" s="194"/>
      <c r="CC135" s="557"/>
      <c r="CD135" s="557"/>
      <c r="CN135" s="572"/>
      <c r="CO135" s="572"/>
      <c r="CP135" s="194"/>
      <c r="CQ135" s="194"/>
      <c r="CR135" s="194"/>
      <c r="CS135" s="194"/>
      <c r="CT135" s="194"/>
      <c r="CU135" s="194"/>
      <c r="CV135" s="194"/>
      <c r="CW135" s="194"/>
      <c r="CX135" s="194"/>
    </row>
    <row r="136" customFormat="false" ht="15" hidden="false" customHeight="true" outlineLevel="0" collapsed="false">
      <c r="BI136" s="194"/>
      <c r="BJ136" s="194"/>
      <c r="BK136" s="194"/>
      <c r="BL136" s="194"/>
      <c r="BM136" s="194"/>
      <c r="BN136" s="194"/>
      <c r="BO136" s="194"/>
      <c r="BP136" s="194"/>
      <c r="BQ136" s="194"/>
      <c r="BR136" s="557"/>
      <c r="BS136" s="557"/>
      <c r="BT136" s="194"/>
      <c r="BU136" s="194"/>
      <c r="BV136" s="194"/>
      <c r="BW136" s="194"/>
      <c r="BX136" s="194"/>
      <c r="BY136" s="194"/>
      <c r="BZ136" s="194"/>
      <c r="CA136" s="194"/>
      <c r="CB136" s="194"/>
      <c r="CC136" s="557"/>
      <c r="CD136" s="557"/>
      <c r="CN136" s="557"/>
      <c r="CO136" s="572"/>
      <c r="CP136" s="194"/>
      <c r="CQ136" s="194"/>
      <c r="CR136" s="194"/>
      <c r="CS136" s="194"/>
      <c r="CT136" s="194"/>
      <c r="CU136" s="194"/>
      <c r="CV136" s="194"/>
      <c r="CW136" s="194"/>
      <c r="CX136" s="194"/>
    </row>
    <row r="137" customFormat="false" ht="15" hidden="false" customHeight="true" outlineLevel="0" collapsed="false">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N137" s="194"/>
      <c r="CO137" s="194"/>
      <c r="CP137" s="194"/>
      <c r="CQ137" s="194"/>
      <c r="CR137" s="194"/>
      <c r="CS137" s="194"/>
      <c r="CT137" s="194"/>
      <c r="CU137" s="194"/>
      <c r="CV137" s="194"/>
      <c r="CW137" s="194"/>
      <c r="CX137" s="194"/>
    </row>
    <row r="138" customFormat="false" ht="15" hidden="false" customHeight="true" outlineLevel="0" collapsed="false">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N138" s="194"/>
      <c r="CO138" s="194"/>
      <c r="CP138" s="194"/>
      <c r="CQ138" s="194"/>
      <c r="CR138" s="194"/>
      <c r="CS138" s="194"/>
      <c r="CT138" s="194"/>
      <c r="CU138" s="194"/>
      <c r="CV138" s="194"/>
      <c r="CW138" s="194"/>
      <c r="CX138" s="194"/>
    </row>
    <row r="139" customFormat="false" ht="15" hidden="false" customHeight="true" outlineLevel="0" collapsed="false">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N139" s="194"/>
      <c r="CO139" s="194"/>
      <c r="CP139" s="194"/>
      <c r="CQ139" s="194"/>
      <c r="CR139" s="194"/>
      <c r="CS139" s="194"/>
      <c r="CT139" s="194"/>
      <c r="CU139" s="194"/>
      <c r="CV139" s="194"/>
      <c r="CW139" s="194"/>
      <c r="CX139" s="194"/>
    </row>
    <row r="140" customFormat="false" ht="15" hidden="false" customHeight="true" outlineLevel="0" collapsed="false">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N140" s="194"/>
      <c r="CO140" s="194"/>
      <c r="CP140" s="194"/>
      <c r="CQ140" s="194"/>
      <c r="CR140" s="194"/>
      <c r="CS140" s="194"/>
      <c r="CT140" s="194"/>
      <c r="CU140" s="194"/>
      <c r="CV140" s="194"/>
      <c r="CW140" s="194"/>
      <c r="CX140" s="194"/>
    </row>
    <row r="141" customFormat="false" ht="15" hidden="false" customHeight="true" outlineLevel="0" collapsed="false">
      <c r="BI141" s="194"/>
      <c r="BJ141" s="194"/>
      <c r="BK141" s="194"/>
      <c r="BL141" s="194"/>
      <c r="BM141" s="194"/>
      <c r="BN141" s="194"/>
      <c r="BO141" s="194"/>
      <c r="BP141" s="194"/>
      <c r="BQ141" s="194"/>
      <c r="BR141" s="194"/>
      <c r="BS141" s="194"/>
      <c r="CB141" s="194"/>
      <c r="CC141" s="194"/>
      <c r="CD141" s="194"/>
      <c r="CN141" s="194"/>
      <c r="CO141" s="194"/>
      <c r="CP141" s="194"/>
      <c r="CQ141" s="194"/>
      <c r="CR141" s="194"/>
      <c r="CS141" s="194"/>
      <c r="CT141" s="194"/>
      <c r="CU141" s="194"/>
      <c r="CV141" s="194"/>
      <c r="CW141" s="194"/>
      <c r="CX141" s="194"/>
    </row>
    <row r="142" customFormat="false" ht="15" hidden="false" customHeight="true" outlineLevel="0" collapsed="false">
      <c r="BI142" s="194"/>
      <c r="BJ142" s="194"/>
      <c r="BK142" s="194"/>
      <c r="BL142" s="194"/>
      <c r="BM142" s="194"/>
      <c r="BN142" s="194"/>
      <c r="BO142" s="194"/>
      <c r="BP142" s="194"/>
      <c r="BQ142" s="194"/>
      <c r="BR142" s="194"/>
      <c r="BS142" s="194"/>
      <c r="CC142" s="194"/>
      <c r="CD142" s="194"/>
      <c r="CN142" s="194"/>
      <c r="CO142" s="194"/>
      <c r="CP142" s="194"/>
      <c r="CQ142" s="194"/>
      <c r="CR142" s="194"/>
      <c r="CS142" s="194"/>
      <c r="CT142" s="194"/>
      <c r="CU142" s="194"/>
      <c r="CV142" s="194"/>
      <c r="CW142" s="194"/>
      <c r="CX142" s="194"/>
    </row>
    <row r="143" customFormat="false" ht="15" hidden="false" customHeight="true" outlineLevel="0" collapsed="false">
      <c r="BI143" s="194"/>
      <c r="BJ143" s="194"/>
      <c r="BK143" s="194"/>
      <c r="BL143" s="194"/>
      <c r="BM143" s="194"/>
      <c r="BN143" s="194"/>
      <c r="BO143" s="194"/>
      <c r="BP143" s="194"/>
      <c r="BQ143" s="194"/>
      <c r="BR143" s="194"/>
      <c r="BS143" s="194"/>
      <c r="CC143" s="194"/>
      <c r="CD143" s="194"/>
      <c r="CN143" s="194"/>
      <c r="CO143" s="194"/>
      <c r="CP143" s="194"/>
      <c r="CQ143" s="194"/>
      <c r="CR143" s="194"/>
      <c r="CS143" s="194"/>
      <c r="CT143" s="194"/>
      <c r="CU143" s="194"/>
      <c r="CV143" s="194"/>
      <c r="CW143" s="194"/>
      <c r="CX143" s="194"/>
    </row>
    <row r="144" customFormat="false" ht="15" hidden="false" customHeight="true" outlineLevel="0" collapsed="false">
      <c r="BI144" s="194"/>
      <c r="BJ144" s="194"/>
      <c r="BK144" s="194"/>
      <c r="BL144" s="194"/>
      <c r="BM144" s="194"/>
      <c r="BN144" s="194"/>
      <c r="BO144" s="194"/>
      <c r="BP144" s="194"/>
      <c r="BQ144" s="194"/>
      <c r="BR144" s="194"/>
      <c r="BS144" s="194"/>
      <c r="CC144" s="194"/>
      <c r="CD144" s="194"/>
      <c r="CN144" s="194"/>
      <c r="CO144" s="194"/>
      <c r="CP144" s="194"/>
      <c r="CQ144" s="194"/>
      <c r="CR144" s="194"/>
      <c r="CS144" s="194"/>
      <c r="CT144" s="194"/>
      <c r="CU144" s="194"/>
      <c r="CV144" s="194"/>
      <c r="CW144" s="194"/>
      <c r="CX144" s="194"/>
    </row>
    <row r="145" customFormat="false" ht="15" hidden="false" customHeight="true" outlineLevel="0" collapsed="false">
      <c r="BI145" s="194"/>
      <c r="BJ145" s="194"/>
      <c r="BK145" s="194"/>
      <c r="BL145" s="194"/>
      <c r="BM145" s="194"/>
      <c r="BN145" s="194"/>
      <c r="BO145" s="194"/>
      <c r="BP145" s="194"/>
      <c r="BQ145" s="194"/>
      <c r="BR145" s="194"/>
      <c r="BS145" s="194"/>
      <c r="CC145" s="194"/>
      <c r="CD145" s="194"/>
      <c r="CN145" s="194"/>
      <c r="CO145" s="194"/>
      <c r="CP145" s="194"/>
      <c r="CQ145" s="194"/>
      <c r="CR145" s="194"/>
      <c r="CS145" s="194"/>
      <c r="CT145" s="194"/>
      <c r="CU145" s="194"/>
      <c r="CV145" s="194"/>
      <c r="CW145" s="194"/>
      <c r="CX145" s="194"/>
    </row>
    <row r="146" customFormat="false" ht="15" hidden="false" customHeight="true" outlineLevel="0" collapsed="false">
      <c r="BI146" s="194"/>
      <c r="BJ146" s="194"/>
      <c r="BK146" s="194"/>
      <c r="BL146" s="194"/>
      <c r="BM146" s="194"/>
      <c r="BN146" s="194"/>
      <c r="BO146" s="194"/>
      <c r="BP146" s="194"/>
      <c r="BQ146" s="194"/>
      <c r="BR146" s="194"/>
      <c r="BS146" s="194"/>
      <c r="CC146" s="194"/>
      <c r="CD146" s="194"/>
      <c r="CN146" s="194"/>
      <c r="CO146" s="194"/>
      <c r="CP146" s="194"/>
      <c r="CQ146" s="194"/>
      <c r="CR146" s="194"/>
      <c r="CS146" s="194"/>
      <c r="CT146" s="194"/>
      <c r="CU146" s="194"/>
      <c r="CV146" s="194"/>
      <c r="CW146" s="194"/>
      <c r="CX146" s="194"/>
    </row>
    <row r="147" customFormat="false" ht="15" hidden="false" customHeight="true" outlineLevel="0" collapsed="false">
      <c r="BQ147" s="194"/>
      <c r="BR147" s="194"/>
      <c r="BS147" s="194"/>
      <c r="CC147" s="194"/>
      <c r="CD147" s="194"/>
      <c r="CN147" s="194"/>
      <c r="CO147" s="194"/>
      <c r="CP147" s="194"/>
      <c r="CQ147" s="194"/>
      <c r="CR147" s="194"/>
      <c r="CS147" s="194"/>
      <c r="CT147" s="194"/>
      <c r="CU147" s="194"/>
      <c r="CV147" s="194"/>
      <c r="CW147" s="194"/>
      <c r="CX147" s="194"/>
    </row>
    <row r="148" customFormat="false" ht="15" hidden="false" customHeight="true" outlineLevel="0" collapsed="false">
      <c r="BR148" s="194"/>
      <c r="BS148" s="194"/>
      <c r="CC148" s="194"/>
      <c r="CD148" s="194"/>
      <c r="CN148" s="194"/>
      <c r="CO148" s="194"/>
      <c r="CP148" s="194"/>
      <c r="CQ148" s="194"/>
      <c r="CR148" s="194"/>
      <c r="CS148" s="194"/>
      <c r="CT148" s="194"/>
      <c r="CU148" s="194"/>
      <c r="CV148" s="194"/>
      <c r="CW148" s="194"/>
      <c r="CX148" s="194"/>
    </row>
    <row r="149" customFormat="false" ht="15" hidden="false" customHeight="true" outlineLevel="0" collapsed="false">
      <c r="BR149" s="194"/>
      <c r="BS149" s="194"/>
      <c r="CC149" s="194"/>
      <c r="CD149" s="194"/>
      <c r="CN149" s="194"/>
      <c r="CO149" s="194"/>
    </row>
    <row r="150" customFormat="false" ht="15" hidden="false" customHeight="true" outlineLevel="0" collapsed="false">
      <c r="BR150" s="194"/>
      <c r="BS150" s="194"/>
      <c r="CC150" s="194"/>
      <c r="CD150" s="194"/>
      <c r="CN150" s="194"/>
      <c r="CO150" s="194"/>
    </row>
    <row r="151" customFormat="false" ht="15" hidden="false" customHeight="true" outlineLevel="0" collapsed="false">
      <c r="BR151" s="194"/>
      <c r="BS151" s="194"/>
      <c r="CC151" s="194"/>
      <c r="CD151" s="194"/>
      <c r="CN151" s="194"/>
      <c r="CO151" s="194"/>
    </row>
  </sheetData>
  <autoFilter ref="A1:BF4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mergeCells count="109">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3:A12"/>
    <mergeCell ref="A13:A14"/>
    <mergeCell ref="A15:A21"/>
    <mergeCell ref="A22:A40"/>
    <mergeCell ref="U43:V43"/>
    <mergeCell ref="AO43:AP43"/>
    <mergeCell ref="I44:J44"/>
    <mergeCell ref="M44:M45"/>
    <mergeCell ref="N44:N45"/>
    <mergeCell ref="AF44:AF46"/>
    <mergeCell ref="M46:M47"/>
    <mergeCell ref="N46:N47"/>
    <mergeCell ref="M48:M49"/>
    <mergeCell ref="N48:N49"/>
    <mergeCell ref="L50:L51"/>
    <mergeCell ref="M50:M51"/>
    <mergeCell ref="N50:N51"/>
    <mergeCell ref="S50:S51"/>
    <mergeCell ref="AF51:AF53"/>
    <mergeCell ref="BD56:BF56"/>
    <mergeCell ref="AO59:AP59"/>
    <mergeCell ref="I60:J60"/>
    <mergeCell ref="I70:J70"/>
    <mergeCell ref="AO70:AP70"/>
    <mergeCell ref="I77:J77"/>
    <mergeCell ref="AO79:AP7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cellIs" priority="2" operator="equal" id="{E0F82673-8F33-41A4-8D33-D8C512D69A32}">
            <xm:f>"مصعدة"</xm:f>
            <x14:dxf>
              <font>
                <color rgb="FF9C6500"/>
              </font>
              <fill>
                <patternFill>
                  <bgColor rgb="FFFFEB9C"/>
                </patternFill>
              </fill>
            </x14:dxf>
          </x14:cfRule>
          <x14:cfRule type="cellIs" priority="3" operator="equal" id="{E89898C3-9594-418A-A364-6DBEAA6C3590}">
            <xm:f>"24 Hours"</xm:f>
            <x14:dxf>
              <fill>
                <patternFill>
                  <bgColor rgb="FF00B050"/>
                </patternFill>
              </fill>
            </x14:dxf>
          </x14:cfRule>
          <x14:cfRule type="cellIs" priority="4" operator="equal" id="{9EDEB7B3-2C74-4E9A-A810-3E421DFC68EA}">
            <xm:f>"48 Hours"</xm:f>
            <x14:dxf>
              <fill>
                <patternFill>
                  <bgColor rgb="FF0070C0"/>
                </patternFill>
              </fill>
            </x14:dxf>
          </x14:cfRule>
          <x14:cfRule type="cellIs" priority="5" operator="equal" id="{F51ED191-48A0-4E40-B4B6-1B65971427FB}">
            <xm:f>"72 Hours"</xm:f>
            <x14:dxf>
              <fill>
                <patternFill>
                  <bgColor rgb="FF00B0F0"/>
                </patternFill>
              </fill>
            </x14:dxf>
          </x14:cfRule>
          <x14:cfRule type="cellIs" priority="6" operator="equal" id="{926E3337-699F-42CF-85C2-BFF669824C33}">
            <xm:f>"More than 72 Hours"</xm:f>
            <x14:dxf>
              <fill>
                <patternFill>
                  <bgColor rgb="FFFF0000"/>
                </patternFill>
              </fill>
            </x14:dxf>
          </x14:cfRule>
          <xm:sqref>K3:K40</xm:sqref>
        </x14:conditionalFormatting>
        <x14:conditionalFormatting xmlns:xm="http://schemas.microsoft.com/office/excel/2006/main">
          <x14:cfRule type="cellIs" priority="7" operator="equal" id="{E7893997-FF25-4723-B31C-2F95FDFC6620}">
            <xm:f>"Patient"</xm:f>
            <x14:dxf>
              <font>
                <color rgb="FF9C5700"/>
              </font>
              <fill>
                <patternFill>
                  <bgColor rgb="FFFFEB9C"/>
                </patternFill>
              </fill>
            </x14:dxf>
          </x14:cfRule>
          <x14:cfRule type="cellIs" priority="8" operator="equal" id="{CB1A439E-D647-44B2-995D-683E3FF9645B}">
            <xm:f>"Hospital"</xm:f>
            <x14:dxf>
              <fill>
                <patternFill>
                  <bgColor theme="4" tint="0.7999"/>
                </patternFill>
              </fill>
            </x14:dxf>
          </x14:cfRule>
          <xm:sqref>BE3:BE40</xm:sqref>
        </x14:conditionalFormatting>
        <x14:conditionalFormatting xmlns:xm="http://schemas.microsoft.com/office/excel/2006/main">
          <x14:cfRule type="cellIs" priority="9" operator="equal" id="{A39E89DA-9FF4-42D7-9512-BC9810E14129}">
            <xm:f>"Patient"</xm:f>
            <x14:dxf>
              <font>
                <color rgb="FF9C5700"/>
              </font>
              <fill>
                <patternFill>
                  <bgColor rgb="FFFFEB9C"/>
                </patternFill>
              </fill>
            </x14:dxf>
          </x14:cfRule>
          <x14:cfRule type="cellIs" priority="10" operator="equal" id="{D065AC51-138E-411C-93F0-FA18E5CC9023}">
            <xm:f>"Hospital"</xm:f>
            <x14:dxf>
              <fill>
                <patternFill>
                  <bgColor theme="4" tint="0.7999"/>
                </patternFill>
              </fill>
            </x14:dxf>
          </x14:cfRule>
          <xm:sqref>BI3:BI4</xm:sqref>
        </x14:conditionalFormatting>
        <x14:conditionalFormatting xmlns:xm="http://schemas.microsoft.com/office/excel/2006/main">
          <x14:cfRule type="cellIs" priority="11" operator="equal" id="{697BA27D-6544-4444-B171-BCF7B7967AA7}">
            <xm:f>"Dissatisfied"</xm:f>
            <x14:dxf>
              <font>
                <color rgb="FF9C5700"/>
              </font>
              <fill>
                <patternFill>
                  <bgColor rgb="FFFFEB9C"/>
                </patternFill>
              </fill>
            </x14:dxf>
          </x14:cfRule>
          <x14:cfRule type="cellIs" priority="12" operator="equal" id="{98397736-8547-4091-BCB6-A61819A783FE}">
            <xm:f>"Neutral"</xm:f>
            <x14:dxf>
              <fill>
                <patternFill>
                  <bgColor theme="4" tint="0.7999"/>
                </patternFill>
              </fill>
            </x14:dxf>
          </x14:cfRule>
          <x14:cfRule type="cellIs" priority="13" operator="equal" id="{CD5DC0AA-A85F-4118-A628-FC95A5FDA986}">
            <xm:f>"Satisfied"</xm:f>
            <x14:dxf>
              <font>
                <color rgb="FF9C5700"/>
              </font>
              <fill>
                <patternFill>
                  <bgColor rgb="FFFFEB9C"/>
                </patternFill>
              </fill>
            </x14:dxf>
          </x14:cfRule>
          <xm:sqref>BI76</xm:sqref>
        </x14:conditionalFormatting>
        <x14:conditionalFormatting xmlns:xm="http://schemas.microsoft.com/office/excel/2006/main">
          <x14:cfRule type="cellIs" priority="14" operator="equal" id="{B84027F0-E62F-412B-A456-C860E9DF62A4}">
            <xm:f>"مصعدة"</xm:f>
            <x14:dxf>
              <fill>
                <patternFill>
                  <bgColor theme="4" tint="0.7999"/>
                </patternFill>
              </fill>
            </x14:dxf>
          </x14:cfRule>
          <x14:cfRule type="cellIs" priority="15" operator="equal" id="{4F55F4EE-648E-4E1E-A6EB-716AC05A607D}">
            <xm:f>"24 Hours"</xm:f>
            <x14:dxf>
              <font>
                <color rgb="FF9C5700"/>
              </font>
              <fill>
                <patternFill>
                  <bgColor rgb="FFFFEB9C"/>
                </patternFill>
              </fill>
            </x14:dxf>
          </x14:cfRule>
          <x14:cfRule type="cellIs" priority="16" operator="equal" id="{B8A997EF-7E42-408B-B87A-5FDA6F44AECF}">
            <xm:f>"48 Hours"</xm:f>
            <x14:dxf>
              <fill>
                <patternFill>
                  <bgColor theme="4" tint="0.7999"/>
                </patternFill>
              </fill>
            </x14:dxf>
          </x14:cfRule>
          <x14:cfRule type="cellIs" priority="17" operator="equal" id="{6921A3A8-1A24-4690-9AF8-E5EF4BCFDCA8}">
            <xm:f>"72 Hours"</xm:f>
            <x14:dxf>
              <font>
                <color rgb="FF9C5700"/>
              </font>
              <fill>
                <patternFill>
                  <bgColor rgb="FFFFEB9C"/>
                </patternFill>
              </fill>
            </x14:dxf>
          </x14:cfRule>
          <x14:cfRule type="cellIs" priority="18" operator="equal" id="{CBDDADB4-4395-405E-89C6-FDE0BD34279E}">
            <xm:f>"More than 72 Hours"</xm:f>
            <x14:dxf>
              <fill>
                <patternFill>
                  <bgColor theme="4" tint="0.7999"/>
                </patternFill>
              </fill>
            </x14:dxf>
          </x14:cfRule>
          <xm:sqref>BR3:BR5</xm:sqref>
        </x14:conditionalFormatting>
        <x14:conditionalFormatting xmlns:xm="http://schemas.microsoft.com/office/excel/2006/main">
          <x14:cfRule type="cellIs" priority="19" operator="equal" id="{5C6DE8ED-B124-4287-9914-FBC7DEC2C0DD}">
            <xm:f>"مصعدة"</xm:f>
            <x14:dxf>
              <font>
                <color rgb="FF9C5700"/>
              </font>
              <fill>
                <patternFill>
                  <bgColor rgb="FFFFEB9C"/>
                </patternFill>
              </fill>
            </x14:dxf>
          </x14:cfRule>
          <x14:cfRule type="cellIs" priority="20" operator="equal" id="{37BB9F45-88CD-4373-BCA8-D0D29096C037}">
            <xm:f>"24 Hours"</xm:f>
            <x14:dxf>
              <fill>
                <patternFill>
                  <bgColor theme="4" tint="0.7999"/>
                </patternFill>
              </fill>
            </x14:dxf>
          </x14:cfRule>
          <x14:cfRule type="cellIs" priority="21" operator="equal" id="{4E204558-18B3-4410-B954-605A5AE371D1}">
            <xm:f>"48 Hours"</xm:f>
            <x14:dxf>
              <font>
                <color rgb="FF9C6500"/>
              </font>
              <fill>
                <patternFill>
                  <bgColor rgb="FFFFEB9C"/>
                </patternFill>
              </fill>
            </x14:dxf>
          </x14:cfRule>
          <x14:cfRule type="cellIs" priority="22" operator="equal" id="{E0AB2CA0-E21E-47A5-B9C5-653AA69A24D2}">
            <xm:f>"72 Hours"</xm:f>
            <x14:dxf>
              <fill>
                <patternFill>
                  <bgColor rgb="FF00B050"/>
                </patternFill>
              </fill>
            </x14:dxf>
          </x14:cfRule>
          <x14:cfRule type="cellIs" priority="23" operator="equal" id="{1F9D28F4-E86F-4413-A5E7-126F5034FB90}">
            <xm:f>"More than 72 Hours"</xm:f>
            <x14:dxf>
              <fill>
                <patternFill>
                  <bgColor rgb="FF0070C0"/>
                </patternFill>
              </fill>
            </x14:dxf>
          </x14:cfRule>
          <xm:sqref>CC3:CC16</xm:sqref>
        </x14:conditionalFormatting>
        <x14:conditionalFormatting xmlns:xm="http://schemas.microsoft.com/office/excel/2006/main">
          <x14:cfRule type="cellIs" priority="24" operator="equal" id="{70EDF9EE-22CD-4469-8CE8-34D55A811D54}">
            <xm:f>"مصعدة"</xm:f>
            <x14:dxf>
              <fill>
                <patternFill>
                  <bgColor rgb="FF00B0F0"/>
                </patternFill>
              </fill>
            </x14:dxf>
          </x14:cfRule>
          <x14:cfRule type="cellIs" priority="25" operator="equal" id="{FB6CC188-4039-4769-8BC6-FBCAC3C73ECE}">
            <xm:f>"24 Hours"</xm:f>
            <x14:dxf>
              <fill>
                <patternFill>
                  <bgColor rgb="FFFF0000"/>
                </patternFill>
              </fill>
            </x14:dxf>
          </x14:cfRule>
          <x14:cfRule type="cellIs" priority="26" operator="equal" id="{7A77507B-476D-4A49-A24E-D48EA4314B2A}">
            <xm:f>"48 Hours"</xm:f>
            <x14:dxf>
              <fill>
                <patternFill>
                  <bgColor rgb="FFFFEB9C"/>
                </patternFill>
              </fill>
            </x14:dxf>
          </x14:cfRule>
          <x14:cfRule type="cellIs" priority="27" operator="equal" id="{8BC0BCFC-74F6-46E8-BF9F-AF7E36B7F52D}">
            <xm:f>"72 Hours"</xm:f>
            <x14:dxf>
              <fill>
                <patternFill>
                  <bgColor rgb="FF00B050"/>
                </patternFill>
              </fill>
            </x14:dxf>
          </x14:cfRule>
          <x14:cfRule type="cellIs" priority="28" operator="equal" id="{2EC4C352-2571-4417-92EF-4C72D750A927}">
            <xm:f>"More than 72 Hours"</xm:f>
            <x14:dxf>
              <fill>
                <patternFill>
                  <bgColor rgb="FF0070C0"/>
                </patternFill>
              </fill>
            </x14:dxf>
          </x14:cfRule>
          <xm:sqref>CN3:CN12</xm:sqref>
        </x14:conditionalFormatting>
        <x14:conditionalFormatting xmlns:xm="http://schemas.microsoft.com/office/excel/2006/main">
          <x14:cfRule type="cellIs" priority="29" operator="equal" id="{4BAED2C8-5F2F-4EAA-991F-DB157AC44BA7}">
            <xm:f>"مصعدة"</xm:f>
            <x14:dxf>
              <fill>
                <patternFill>
                  <bgColor rgb="FF00B0F0"/>
                </patternFill>
              </fill>
            </x14:dxf>
          </x14:cfRule>
          <x14:cfRule type="cellIs" priority="30" operator="equal" id="{18BE6117-6039-4D9C-BB89-76FC6FB82CC9}">
            <xm:f>"24 Hours"</xm:f>
            <x14:dxf>
              <fill>
                <patternFill>
                  <bgColor rgb="FFFF0000"/>
                </patternFill>
              </fill>
            </x14:dxf>
          </x14:cfRule>
          <x14:cfRule type="cellIs" priority="31" operator="equal" id="{BBBA51FB-A2EB-41B8-93C3-C115CD18AF5F}">
            <xm:f>"48 Hours"</xm:f>
            <x14:dxf>
              <font>
                <color rgb="FF9C6500"/>
              </font>
              <fill>
                <patternFill>
                  <bgColor rgb="FFFFEB9C"/>
                </patternFill>
              </fill>
            </x14:dxf>
          </x14:cfRule>
          <x14:cfRule type="cellIs" priority="32" operator="equal" id="{45D07420-7050-44D0-B732-FADFBFD689E2}">
            <xm:f>"72 Hours"</xm:f>
            <x14:dxf>
              <fill>
                <patternFill>
                  <bgColor rgb="FF00B050"/>
                </patternFill>
              </fill>
            </x14:dxf>
          </x14:cfRule>
          <x14:cfRule type="cellIs" priority="33" operator="equal" id="{3517E7A7-6B7E-41DE-B818-A83E2AB955CD}">
            <xm:f>"More than 72 Hours"</xm:f>
            <x14:dxf>
              <fill>
                <patternFill>
                  <bgColor rgb="FF0070C0"/>
                </patternFill>
              </fill>
            </x14:dxf>
          </x14:cfRule>
          <xm:sqref>CY3:CY13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true">
    <pageSetUpPr fitToPage="false"/>
  </sheetPr>
  <dimension ref="A1:GN151"/>
  <sheetViews>
    <sheetView showFormulas="false" showGridLines="true" showRowColHeaders="true" showZeros="true" rightToLeft="false" tabSelected="false" showOutlineSymbols="true" defaultGridColor="true" view="normal" topLeftCell="AR1" colorId="64" zoomScale="80" zoomScaleNormal="80" zoomScalePageLayoutView="100" workbookViewId="0">
      <pane xSplit="0" ySplit="1" topLeftCell="A2" activePane="bottomLeft" state="frozen"/>
      <selection pane="topLeft" activeCell="AR1" activeCellId="0" sqref="AR1"/>
      <selection pane="bottomLeft" activeCell="AR1" activeCellId="0" sqref="AR1"/>
    </sheetView>
  </sheetViews>
  <sheetFormatPr defaultColWidth="9.57421875" defaultRowHeight="15" zeroHeight="false" outlineLevelRow="0" outlineLevelCol="0"/>
  <cols>
    <col collapsed="false" customWidth="true" hidden="false" outlineLevel="0" max="1" min="1" style="713" width="11.15"/>
    <col collapsed="false" customWidth="true" hidden="false" outlineLevel="0" max="2" min="2" style="714" width="6.71"/>
    <col collapsed="false" customWidth="true" hidden="false" outlineLevel="0" max="3" min="3" style="715" width="13.29"/>
    <col collapsed="false" customWidth="true" hidden="false" outlineLevel="0" max="4" min="4" style="714" width="16.57"/>
    <col collapsed="false" customWidth="true" hidden="false" outlineLevel="0" max="5" min="5" style="714" width="19"/>
    <col collapsed="false" customWidth="true" hidden="false" outlineLevel="0" max="6" min="6" style="714" width="15.43"/>
    <col collapsed="false" customWidth="true" hidden="false" outlineLevel="0" max="7" min="7" style="714" width="17.71"/>
    <col collapsed="false" customWidth="true" hidden="false" outlineLevel="0" max="8" min="8" style="714" width="29.14"/>
    <col collapsed="false" customWidth="true" hidden="false" outlineLevel="0" max="9" min="9" style="714" width="28.14"/>
    <col collapsed="false" customWidth="true" hidden="false" outlineLevel="0" max="10" min="10" style="714" width="18"/>
    <col collapsed="false" customWidth="true" hidden="false" outlineLevel="0" max="11" min="11" style="714" width="16.43"/>
    <col collapsed="false" customWidth="true" hidden="false" outlineLevel="0" max="12" min="12" style="714" width="28.43"/>
    <col collapsed="false" customWidth="true" hidden="false" outlineLevel="0" max="13" min="13" style="714" width="12.57"/>
    <col collapsed="false" customWidth="true" hidden="false" outlineLevel="0" max="14" min="14" style="714" width="16"/>
    <col collapsed="false" customWidth="true" hidden="false" outlineLevel="0" max="15" min="15" style="714" width="28.72"/>
    <col collapsed="false" customWidth="true" hidden="false" outlineLevel="0" max="16" min="16" style="714" width="20.57"/>
    <col collapsed="false" customWidth="true" hidden="false" outlineLevel="0" max="17" min="17" style="714" width="39.43"/>
    <col collapsed="false" customWidth="true" hidden="false" outlineLevel="0" max="18" min="18" style="714" width="17.86"/>
    <col collapsed="false" customWidth="true" hidden="false" outlineLevel="0" max="19" min="19" style="714" width="16.43"/>
    <col collapsed="false" customWidth="true" hidden="false" outlineLevel="0" max="20" min="20" style="714" width="28.72"/>
    <col collapsed="false" customWidth="true" hidden="false" outlineLevel="0" max="21" min="21" style="714" width="12.57"/>
    <col collapsed="false" customWidth="true" hidden="false" outlineLevel="0" max="22" min="22" style="714" width="16"/>
    <col collapsed="false" customWidth="true" hidden="false" outlineLevel="0" max="23" min="23" style="716" width="28.14"/>
    <col collapsed="false" customWidth="true" hidden="false" outlineLevel="0" max="24" min="24" style="714" width="27.43"/>
    <col collapsed="false" customWidth="true" hidden="false" outlineLevel="0" max="25" min="25" style="714" width="13.71"/>
    <col collapsed="false" customWidth="true" hidden="false" outlineLevel="0" max="26" min="26" style="714" width="16"/>
    <col collapsed="false" customWidth="true" hidden="false" outlineLevel="0" max="27" min="27" style="714" width="26.14"/>
    <col collapsed="false" customWidth="true" hidden="false" outlineLevel="0" max="28" min="28" style="714" width="28.29"/>
    <col collapsed="false" customWidth="true" hidden="false" outlineLevel="0" max="29" min="29" style="714" width="12.72"/>
    <col collapsed="false" customWidth="true" hidden="false" outlineLevel="0" max="30" min="30" style="714" width="16"/>
    <col collapsed="false" customWidth="true" hidden="false" outlineLevel="0" max="31" min="31" style="714" width="25"/>
    <col collapsed="false" customWidth="true" hidden="false" outlineLevel="0" max="32" min="32" style="714" width="28.29"/>
    <col collapsed="false" customWidth="true" hidden="false" outlineLevel="0" max="33" min="33" style="714" width="14.43"/>
    <col collapsed="false" customWidth="true" hidden="false" outlineLevel="0" max="35" min="34" style="714" width="16"/>
    <col collapsed="false" customWidth="true" hidden="false" outlineLevel="0" max="36" min="36" style="714" width="26"/>
    <col collapsed="false" customWidth="true" hidden="false" outlineLevel="0" max="37" min="37" style="717" width="29.57"/>
    <col collapsed="false" customWidth="false" hidden="false" outlineLevel="0" max="38" min="38" style="714" width="9.57"/>
    <col collapsed="false" customWidth="true" hidden="false" outlineLevel="0" max="39" min="39" style="714" width="16"/>
    <col collapsed="false" customWidth="true" hidden="false" outlineLevel="0" max="40" min="40" style="714" width="26.14"/>
    <col collapsed="false" customWidth="true" hidden="false" outlineLevel="0" max="41" min="41" style="714" width="36.72"/>
    <col collapsed="false" customWidth="true" hidden="false" outlineLevel="0" max="42" min="42" style="718" width="16.57"/>
    <col collapsed="false" customWidth="true" hidden="false" outlineLevel="0" max="43" min="43" style="714" width="21.14"/>
    <col collapsed="false" customWidth="true" hidden="false" outlineLevel="0" max="44" min="44" style="714" width="36.72"/>
    <col collapsed="false" customWidth="true" hidden="false" outlineLevel="0" max="45" min="45" style="717" width="28.72"/>
    <col collapsed="false" customWidth="true" hidden="false" outlineLevel="0" max="46" min="46" style="718" width="15.57"/>
    <col collapsed="false" customWidth="true" hidden="false" outlineLevel="0" max="47" min="47" style="714" width="31.15"/>
    <col collapsed="false" customWidth="true" hidden="false" outlineLevel="0" max="48" min="48" style="714" width="10.43"/>
    <col collapsed="false" customWidth="true" hidden="false" outlineLevel="0" max="49" min="49" style="714" width="50.71"/>
    <col collapsed="false" customWidth="true" hidden="false" outlineLevel="0" max="53" min="50" style="715" width="28.43"/>
    <col collapsed="false" customWidth="true" hidden="false" outlineLevel="0" max="54" min="54" style="715" width="33.71"/>
    <col collapsed="false" customWidth="true" hidden="false" outlineLevel="0" max="55" min="55" style="714" width="30"/>
    <col collapsed="false" customWidth="true" hidden="false" outlineLevel="0" max="56" min="56" style="714" width="32.57"/>
    <col collapsed="false" customWidth="true" hidden="false" outlineLevel="0" max="57" min="57" style="714" width="27.15"/>
    <col collapsed="false" customWidth="true" hidden="false" outlineLevel="0" max="58" min="58" style="714" width="37.71"/>
    <col collapsed="false" customWidth="false" hidden="false" outlineLevel="0" max="59" min="59" style="478" width="9.57"/>
    <col collapsed="false" customWidth="false" hidden="false" outlineLevel="0" max="60" min="60" style="714" width="9.57"/>
    <col collapsed="false" customWidth="true" hidden="false" outlineLevel="0" max="61" min="61" style="714" width="24.29"/>
    <col collapsed="false" customWidth="true" hidden="false" outlineLevel="0" max="62" min="62" style="714" width="27.15"/>
    <col collapsed="false" customWidth="true" hidden="false" outlineLevel="0" max="63" min="63" style="714" width="18.57"/>
    <col collapsed="false" customWidth="true" hidden="false" outlineLevel="0" max="64" min="64" style="714" width="16.72"/>
    <col collapsed="false" customWidth="true" hidden="false" outlineLevel="0" max="65" min="65" style="714" width="19.43"/>
    <col collapsed="false" customWidth="true" hidden="false" outlineLevel="0" max="66" min="66" style="714" width="21.86"/>
    <col collapsed="false" customWidth="true" hidden="false" outlineLevel="0" max="67" min="67" style="714" width="25"/>
    <col collapsed="false" customWidth="true" hidden="false" outlineLevel="0" max="68" min="68" style="714" width="20.72"/>
    <col collapsed="false" customWidth="true" hidden="false" outlineLevel="0" max="69" min="69" style="714" width="14.57"/>
    <col collapsed="false" customWidth="true" hidden="false" outlineLevel="0" max="70" min="70" style="714" width="20.57"/>
    <col collapsed="false" customWidth="false" hidden="false" outlineLevel="0" max="71" min="71" style="714" width="9.57"/>
    <col collapsed="false" customWidth="true" hidden="false" outlineLevel="0" max="72" min="72" style="714" width="16"/>
    <col collapsed="false" customWidth="true" hidden="false" outlineLevel="0" max="73" min="73" style="714" width="15"/>
    <col collapsed="false" customWidth="true" hidden="false" outlineLevel="0" max="74" min="74" style="714" width="15.28"/>
    <col collapsed="false" customWidth="true" hidden="false" outlineLevel="0" max="75" min="75" style="714" width="16.29"/>
    <col collapsed="false" customWidth="true" hidden="false" outlineLevel="0" max="76" min="76" style="714" width="11.72"/>
    <col collapsed="false" customWidth="true" hidden="false" outlineLevel="0" max="77" min="77" style="714" width="18.71"/>
    <col collapsed="false" customWidth="true" hidden="false" outlineLevel="0" max="78" min="78" style="714" width="18.86"/>
    <col collapsed="false" customWidth="true" hidden="false" outlineLevel="0" max="79" min="79" style="714" width="20.72"/>
    <col collapsed="false" customWidth="true" hidden="false" outlineLevel="0" max="80" min="80" style="714" width="20.29"/>
    <col collapsed="false" customWidth="true" hidden="false" outlineLevel="0" max="81" min="81" style="714" width="12.29"/>
    <col collapsed="false" customWidth="true" hidden="false" outlineLevel="0" max="82" min="82" style="714" width="18"/>
    <col collapsed="false" customWidth="true" hidden="false" outlineLevel="0" max="83" min="83" style="714" width="20.57"/>
    <col collapsed="false" customWidth="true" hidden="false" outlineLevel="0" max="84" min="84" style="714" width="23.15"/>
    <col collapsed="false" customWidth="true" hidden="false" outlineLevel="0" max="85" min="85" style="714" width="15"/>
    <col collapsed="false" customWidth="true" hidden="false" outlineLevel="0" max="86" min="86" style="714" width="16.29"/>
    <col collapsed="false" customWidth="true" hidden="false" outlineLevel="0" max="88" min="87" style="714" width="15"/>
    <col collapsed="false" customWidth="true" hidden="false" outlineLevel="0" max="89" min="89" style="714" width="20"/>
    <col collapsed="false" customWidth="true" hidden="false" outlineLevel="0" max="90" min="90" style="714" width="20.72"/>
    <col collapsed="false" customWidth="true" hidden="false" outlineLevel="0" max="91" min="91" style="714" width="20.29"/>
    <col collapsed="false" customWidth="true" hidden="false" outlineLevel="0" max="92" min="92" style="714" width="12.29"/>
    <col collapsed="false" customWidth="true" hidden="false" outlineLevel="0" max="93" min="93" style="714" width="28.57"/>
    <col collapsed="false" customWidth="true" hidden="false" outlineLevel="0" max="94" min="94" style="714" width="18"/>
    <col collapsed="false" customWidth="true" hidden="false" outlineLevel="0" max="95" min="95" style="714" width="23.15"/>
    <col collapsed="false" customWidth="true" hidden="false" outlineLevel="0" max="96" min="96" style="714" width="23.43"/>
    <col collapsed="false" customWidth="true" hidden="false" outlineLevel="0" max="97" min="97" style="714" width="16.72"/>
    <col collapsed="false" customWidth="true" hidden="false" outlineLevel="0" max="98" min="98" style="714" width="11.86"/>
    <col collapsed="false" customWidth="true" hidden="false" outlineLevel="0" max="99" min="99" style="714" width="25.14"/>
    <col collapsed="false" customWidth="true" hidden="false" outlineLevel="0" max="100" min="100" style="714" width="18.29"/>
    <col collapsed="false" customWidth="true" hidden="false" outlineLevel="0" max="101" min="101" style="714" width="20.72"/>
    <col collapsed="false" customWidth="true" hidden="false" outlineLevel="0" max="102" min="102" style="714" width="21.43"/>
    <col collapsed="false" customWidth="true" hidden="false" outlineLevel="0" max="103" min="103" style="714" width="19.15"/>
    <col collapsed="false" customWidth="true" hidden="false" outlineLevel="0" max="105" min="104" style="714" width="19.86"/>
    <col collapsed="false" customWidth="false" hidden="false" outlineLevel="0" max="16384" min="106" style="714" width="9.57"/>
  </cols>
  <sheetData>
    <row r="1" s="729" customFormat="true" ht="36.75" hidden="false" customHeight="true" outlineLevel="0" collapsed="false">
      <c r="A1" s="719" t="s">
        <v>0</v>
      </c>
      <c r="B1" s="719" t="s">
        <v>1</v>
      </c>
      <c r="C1" s="720" t="s">
        <v>2</v>
      </c>
      <c r="D1" s="721" t="s">
        <v>3</v>
      </c>
      <c r="E1" s="721" t="s">
        <v>4</v>
      </c>
      <c r="F1" s="721" t="s">
        <v>5</v>
      </c>
      <c r="G1" s="721" t="s">
        <v>6</v>
      </c>
      <c r="H1" s="721" t="s">
        <v>7</v>
      </c>
      <c r="I1" s="721" t="s">
        <v>8</v>
      </c>
      <c r="J1" s="721" t="s">
        <v>9</v>
      </c>
      <c r="K1" s="722" t="s">
        <v>10</v>
      </c>
      <c r="L1" s="723" t="s">
        <v>11</v>
      </c>
      <c r="M1" s="723"/>
      <c r="N1" s="722" t="s">
        <v>12</v>
      </c>
      <c r="O1" s="723" t="s">
        <v>13</v>
      </c>
      <c r="P1" s="723"/>
      <c r="Q1" s="723" t="s">
        <v>14</v>
      </c>
      <c r="R1" s="723"/>
      <c r="S1" s="722" t="s">
        <v>12</v>
      </c>
      <c r="T1" s="724" t="s">
        <v>15</v>
      </c>
      <c r="U1" s="724"/>
      <c r="V1" s="722" t="s">
        <v>12</v>
      </c>
      <c r="W1" s="725" t="s">
        <v>16</v>
      </c>
      <c r="X1" s="726" t="s">
        <v>17</v>
      </c>
      <c r="Y1" s="726"/>
      <c r="Z1" s="722" t="s">
        <v>12</v>
      </c>
      <c r="AA1" s="727" t="s">
        <v>18</v>
      </c>
      <c r="AB1" s="722" t="s">
        <v>19</v>
      </c>
      <c r="AC1" s="722"/>
      <c r="AD1" s="722" t="s">
        <v>12</v>
      </c>
      <c r="AE1" s="727" t="s">
        <v>20</v>
      </c>
      <c r="AF1" s="722" t="s">
        <v>21</v>
      </c>
      <c r="AG1" s="722"/>
      <c r="AH1" s="722" t="s">
        <v>12</v>
      </c>
      <c r="AI1" s="16" t="s">
        <v>22</v>
      </c>
      <c r="AJ1" s="727" t="s">
        <v>23</v>
      </c>
      <c r="AK1" s="722" t="s">
        <v>24</v>
      </c>
      <c r="AL1" s="722"/>
      <c r="AM1" s="722" t="s">
        <v>12</v>
      </c>
      <c r="AN1" s="727" t="s">
        <v>25</v>
      </c>
      <c r="AO1" s="723" t="s">
        <v>26</v>
      </c>
      <c r="AP1" s="723"/>
      <c r="AQ1" s="727" t="s">
        <v>27</v>
      </c>
      <c r="AR1" s="722" t="s">
        <v>28</v>
      </c>
      <c r="AS1" s="722"/>
      <c r="AT1" s="722" t="s">
        <v>12</v>
      </c>
      <c r="AU1" s="17" t="s">
        <v>29</v>
      </c>
      <c r="AV1" s="480" t="s">
        <v>30</v>
      </c>
      <c r="AW1" s="481" t="s">
        <v>31</v>
      </c>
      <c r="AX1" s="480" t="s">
        <v>32</v>
      </c>
      <c r="AY1" s="480" t="s">
        <v>33</v>
      </c>
      <c r="AZ1" s="480" t="s">
        <v>34</v>
      </c>
      <c r="BA1" s="480" t="s">
        <v>35</v>
      </c>
      <c r="BB1" s="482" t="s">
        <v>36</v>
      </c>
      <c r="BC1" s="482" t="s">
        <v>37</v>
      </c>
      <c r="BD1" s="728" t="s">
        <v>38</v>
      </c>
      <c r="BE1" s="728" t="s">
        <v>39</v>
      </c>
      <c r="BF1" s="728" t="s">
        <v>40</v>
      </c>
      <c r="BH1" s="730"/>
      <c r="BJ1" s="731" t="s">
        <v>2</v>
      </c>
      <c r="BK1" s="732" t="s">
        <v>3</v>
      </c>
      <c r="BL1" s="732" t="s">
        <v>4</v>
      </c>
      <c r="BM1" s="732" t="s">
        <v>5</v>
      </c>
      <c r="BN1" s="732" t="s">
        <v>6</v>
      </c>
      <c r="BO1" s="732" t="s">
        <v>7</v>
      </c>
      <c r="BP1" s="731" t="s">
        <v>8</v>
      </c>
      <c r="BQ1" s="732" t="s">
        <v>9</v>
      </c>
      <c r="BR1" s="485" t="s">
        <v>10</v>
      </c>
      <c r="BX1" s="731" t="s">
        <v>2</v>
      </c>
      <c r="BY1" s="484" t="s">
        <v>3</v>
      </c>
      <c r="BZ1" s="484" t="s">
        <v>4</v>
      </c>
      <c r="CA1" s="484" t="s">
        <v>5</v>
      </c>
      <c r="CB1" s="484" t="s">
        <v>6</v>
      </c>
      <c r="CC1" s="484" t="s">
        <v>7</v>
      </c>
      <c r="CD1" s="483" t="s">
        <v>8</v>
      </c>
      <c r="CE1" s="484" t="s">
        <v>9</v>
      </c>
      <c r="CF1" s="485" t="s">
        <v>10</v>
      </c>
      <c r="CJ1" s="483" t="s">
        <v>2</v>
      </c>
      <c r="CK1" s="484" t="s">
        <v>3</v>
      </c>
      <c r="CL1" s="732" t="s">
        <v>4</v>
      </c>
      <c r="CM1" s="732" t="s">
        <v>5</v>
      </c>
      <c r="CN1" s="732" t="s">
        <v>6</v>
      </c>
      <c r="CO1" s="732" t="s">
        <v>7</v>
      </c>
      <c r="CP1" s="731" t="s">
        <v>8</v>
      </c>
      <c r="CQ1" s="732" t="s">
        <v>9</v>
      </c>
      <c r="CR1" s="733" t="s">
        <v>10</v>
      </c>
    </row>
    <row r="2" s="729" customFormat="true" ht="12.75" hidden="false" customHeight="true" outlineLevel="0" collapsed="false">
      <c r="A2" s="719"/>
      <c r="B2" s="719"/>
      <c r="C2" s="720"/>
      <c r="D2" s="721"/>
      <c r="E2" s="721"/>
      <c r="F2" s="721"/>
      <c r="G2" s="721"/>
      <c r="H2" s="721"/>
      <c r="I2" s="721"/>
      <c r="J2" s="721"/>
      <c r="K2" s="722" t="s">
        <v>10</v>
      </c>
      <c r="L2" s="734" t="s">
        <v>41</v>
      </c>
      <c r="M2" s="735" t="s">
        <v>42</v>
      </c>
      <c r="N2" s="722"/>
      <c r="O2" s="734" t="s">
        <v>41</v>
      </c>
      <c r="P2" s="735" t="s">
        <v>42</v>
      </c>
      <c r="Q2" s="734" t="s">
        <v>41</v>
      </c>
      <c r="R2" s="735" t="s">
        <v>42</v>
      </c>
      <c r="S2" s="722"/>
      <c r="T2" s="734" t="s">
        <v>41</v>
      </c>
      <c r="U2" s="735" t="s">
        <v>42</v>
      </c>
      <c r="V2" s="722"/>
      <c r="W2" s="725"/>
      <c r="X2" s="734" t="s">
        <v>41</v>
      </c>
      <c r="Y2" s="735" t="s">
        <v>42</v>
      </c>
      <c r="Z2" s="722"/>
      <c r="AA2" s="727"/>
      <c r="AB2" s="734" t="s">
        <v>41</v>
      </c>
      <c r="AC2" s="735" t="s">
        <v>42</v>
      </c>
      <c r="AD2" s="722"/>
      <c r="AE2" s="727"/>
      <c r="AF2" s="734" t="s">
        <v>41</v>
      </c>
      <c r="AG2" s="735" t="s">
        <v>42</v>
      </c>
      <c r="AH2" s="722"/>
      <c r="AI2" s="16"/>
      <c r="AJ2" s="727"/>
      <c r="AK2" s="734" t="s">
        <v>41</v>
      </c>
      <c r="AL2" s="735" t="s">
        <v>42</v>
      </c>
      <c r="AM2" s="722"/>
      <c r="AN2" s="727"/>
      <c r="AO2" s="734" t="s">
        <v>41</v>
      </c>
      <c r="AP2" s="735" t="s">
        <v>42</v>
      </c>
      <c r="AQ2" s="727"/>
      <c r="AR2" s="734" t="s">
        <v>41</v>
      </c>
      <c r="AS2" s="735" t="s">
        <v>42</v>
      </c>
      <c r="AT2" s="722"/>
      <c r="AU2" s="17"/>
      <c r="AV2" s="480"/>
      <c r="AW2" s="480"/>
      <c r="AX2" s="480"/>
      <c r="AY2" s="480"/>
      <c r="AZ2" s="480"/>
      <c r="BA2" s="480"/>
      <c r="BB2" s="482"/>
      <c r="BC2" s="482"/>
      <c r="BD2" s="728"/>
      <c r="BE2" s="728"/>
      <c r="BF2" s="728"/>
      <c r="BG2" s="486"/>
      <c r="BJ2" s="736"/>
      <c r="BK2" s="737"/>
      <c r="BL2" s="737"/>
      <c r="BM2" s="737"/>
      <c r="BN2" s="737"/>
      <c r="BO2" s="737"/>
      <c r="BP2" s="736"/>
      <c r="BQ2" s="737"/>
      <c r="BR2" s="485"/>
      <c r="BX2" s="736"/>
      <c r="BY2" s="484"/>
      <c r="BZ2" s="484"/>
      <c r="CA2" s="484"/>
      <c r="CB2" s="484"/>
      <c r="CC2" s="484"/>
      <c r="CD2" s="483"/>
      <c r="CE2" s="484"/>
      <c r="CF2" s="485"/>
      <c r="CJ2" s="483"/>
      <c r="CK2" s="484"/>
      <c r="CL2" s="737"/>
      <c r="CM2" s="737"/>
      <c r="CN2" s="737"/>
      <c r="CO2" s="737"/>
      <c r="CP2" s="736"/>
      <c r="CQ2" s="737"/>
      <c r="CR2" s="738"/>
    </row>
    <row r="3" customFormat="false" ht="21.6" hidden="false" customHeight="true" outlineLevel="0" collapsed="false">
      <c r="A3" s="739" t="n">
        <v>1</v>
      </c>
      <c r="B3" s="740" t="n">
        <v>1</v>
      </c>
      <c r="C3" s="741" t="n">
        <v>2421</v>
      </c>
      <c r="D3" s="511" t="n">
        <v>20177780</v>
      </c>
      <c r="E3" s="512" t="s">
        <v>56</v>
      </c>
      <c r="F3" s="512" t="s">
        <v>44</v>
      </c>
      <c r="G3" s="512" t="s">
        <v>45</v>
      </c>
      <c r="H3" s="512" t="s">
        <v>79</v>
      </c>
      <c r="I3" s="513" t="n">
        <v>45414.4944444444</v>
      </c>
      <c r="J3" s="512" t="s">
        <v>51</v>
      </c>
      <c r="K3" s="492" t="s">
        <v>71</v>
      </c>
      <c r="L3" s="493" t="n">
        <v>45414</v>
      </c>
      <c r="M3" s="742" t="n">
        <v>0.482638888888889</v>
      </c>
      <c r="N3" s="743" t="s">
        <v>51</v>
      </c>
      <c r="O3" s="493" t="n">
        <v>45414</v>
      </c>
      <c r="P3" s="742" t="n">
        <v>0.494444444444444</v>
      </c>
      <c r="Q3" s="493" t="n">
        <v>45414</v>
      </c>
      <c r="R3" s="742" t="n">
        <v>0.559027777777778</v>
      </c>
      <c r="S3" s="743" t="s">
        <v>51</v>
      </c>
      <c r="T3" s="493" t="n">
        <v>45414</v>
      </c>
      <c r="U3" s="742" t="n">
        <v>0.560416666666667</v>
      </c>
      <c r="V3" s="743" t="s">
        <v>51</v>
      </c>
      <c r="W3" s="744" t="n">
        <f aca="false">(U3+T3)-(P3+O3)</f>
        <v>0.0659722222222222</v>
      </c>
      <c r="X3" s="745" t="n">
        <v>45416</v>
      </c>
      <c r="Y3" s="746" t="n">
        <v>0.384722222222222</v>
      </c>
      <c r="Z3" s="747" t="s">
        <v>51</v>
      </c>
      <c r="AA3" s="748" t="n">
        <f aca="false">(Y3+X3)-(U3+T3)</f>
        <v>1.82430555555556</v>
      </c>
      <c r="AB3" s="745" t="n">
        <v>45418</v>
      </c>
      <c r="AC3" s="746" t="n">
        <v>0.8</v>
      </c>
      <c r="AD3" s="747" t="s">
        <v>77</v>
      </c>
      <c r="AE3" s="748" t="n">
        <f aca="false">(AC3+AB3)-(Y3+X3)</f>
        <v>2.41527777777778</v>
      </c>
      <c r="AF3" s="745" t="n">
        <v>45420</v>
      </c>
      <c r="AG3" s="746" t="n">
        <v>0.428472222222222</v>
      </c>
      <c r="AH3" s="747" t="s">
        <v>51</v>
      </c>
      <c r="AI3" s="747"/>
      <c r="AJ3" s="748" t="n">
        <f aca="false">(AG3+AF3)-(U3+T3)</f>
        <v>5.86805555555556</v>
      </c>
      <c r="AK3" s="745" t="n">
        <v>45454</v>
      </c>
      <c r="AL3" s="746" t="n">
        <v>0.754166666666667</v>
      </c>
      <c r="AM3" s="747" t="s">
        <v>77</v>
      </c>
      <c r="AN3" s="748" t="n">
        <f aca="false">(AL3+AK3)-(U3+T3)</f>
        <v>40.19375</v>
      </c>
      <c r="AO3" s="749"/>
      <c r="AP3" s="749"/>
      <c r="AQ3" s="750" t="n">
        <f aca="false">(AP3+AO3)-(U3+T3)</f>
        <v>-45414.5604166667</v>
      </c>
      <c r="AR3" s="751"/>
      <c r="AS3" s="752"/>
      <c r="AT3" s="753"/>
      <c r="AU3" s="59" t="n">
        <f aca="false">(AS3+AR3)-(U3+T3)</f>
        <v>-45414.5604166667</v>
      </c>
      <c r="AV3" s="517"/>
      <c r="AW3" s="754"/>
      <c r="AX3" s="517" t="s">
        <v>578</v>
      </c>
      <c r="AY3" s="517" t="s">
        <v>110</v>
      </c>
      <c r="AZ3" s="43" t="s">
        <v>132</v>
      </c>
      <c r="BA3" s="43" t="s">
        <v>209</v>
      </c>
      <c r="BB3" s="755" t="s">
        <v>721</v>
      </c>
      <c r="BC3" s="502" t="s">
        <v>722</v>
      </c>
      <c r="BD3" s="66"/>
      <c r="BE3" s="326" t="s">
        <v>64</v>
      </c>
      <c r="BF3" s="756"/>
      <c r="BJ3" s="757" t="n">
        <v>2449</v>
      </c>
      <c r="BK3" s="511" t="n">
        <v>30326978</v>
      </c>
      <c r="BL3" s="512" t="s">
        <v>49</v>
      </c>
      <c r="BM3" s="512" t="s">
        <v>44</v>
      </c>
      <c r="BN3" s="512" t="s">
        <v>45</v>
      </c>
      <c r="BO3" s="512" t="s">
        <v>79</v>
      </c>
      <c r="BP3" s="513" t="n">
        <v>45421.6715277778</v>
      </c>
      <c r="BQ3" s="512" t="s">
        <v>77</v>
      </c>
      <c r="BR3" s="758" t="s">
        <v>52</v>
      </c>
      <c r="BT3" s="759"/>
      <c r="BX3" s="741" t="n">
        <v>2422</v>
      </c>
      <c r="BY3" s="511" t="n">
        <v>301053879</v>
      </c>
      <c r="BZ3" s="512" t="s">
        <v>53</v>
      </c>
      <c r="CA3" s="512" t="s">
        <v>44</v>
      </c>
      <c r="CB3" s="512" t="s">
        <v>54</v>
      </c>
      <c r="CC3" s="512" t="s">
        <v>104</v>
      </c>
      <c r="CD3" s="513" t="n">
        <v>45414.6576388889</v>
      </c>
      <c r="CE3" s="512" t="s">
        <v>77</v>
      </c>
      <c r="CF3" s="758" t="s">
        <v>71</v>
      </c>
      <c r="CJ3" s="741" t="n">
        <v>2421</v>
      </c>
      <c r="CK3" s="511" t="n">
        <v>20177780</v>
      </c>
      <c r="CL3" s="512" t="s">
        <v>56</v>
      </c>
      <c r="CM3" s="512" t="s">
        <v>44</v>
      </c>
      <c r="CN3" s="512" t="s">
        <v>45</v>
      </c>
      <c r="CO3" s="512" t="s">
        <v>79</v>
      </c>
      <c r="CP3" s="513" t="n">
        <v>45414.4944444444</v>
      </c>
      <c r="CQ3" s="512" t="s">
        <v>51</v>
      </c>
      <c r="CR3" s="492" t="s">
        <v>71</v>
      </c>
    </row>
    <row r="4" customFormat="false" ht="21.6" hidden="false" customHeight="true" outlineLevel="0" collapsed="false">
      <c r="A4" s="739"/>
      <c r="B4" s="740" t="n">
        <v>2</v>
      </c>
      <c r="C4" s="741" t="n">
        <v>2422</v>
      </c>
      <c r="D4" s="511" t="n">
        <v>301053879</v>
      </c>
      <c r="E4" s="512" t="s">
        <v>53</v>
      </c>
      <c r="F4" s="512" t="s">
        <v>44</v>
      </c>
      <c r="G4" s="512" t="s">
        <v>54</v>
      </c>
      <c r="H4" s="512" t="s">
        <v>104</v>
      </c>
      <c r="I4" s="513" t="n">
        <v>45414.6576388889</v>
      </c>
      <c r="J4" s="512" t="s">
        <v>77</v>
      </c>
      <c r="K4" s="758" t="s">
        <v>71</v>
      </c>
      <c r="L4" s="493" t="n">
        <v>45414</v>
      </c>
      <c r="M4" s="760" t="n">
        <v>0.651388888888889</v>
      </c>
      <c r="N4" s="743" t="s">
        <v>77</v>
      </c>
      <c r="O4" s="493" t="n">
        <v>45414</v>
      </c>
      <c r="P4" s="760" t="n">
        <v>0.657638888888889</v>
      </c>
      <c r="Q4" s="493" t="n">
        <v>45414</v>
      </c>
      <c r="R4" s="760" t="n">
        <v>0.658333333333333</v>
      </c>
      <c r="S4" s="743" t="s">
        <v>77</v>
      </c>
      <c r="T4" s="493" t="n">
        <v>45414</v>
      </c>
      <c r="U4" s="760" t="n">
        <v>0.658333333333333</v>
      </c>
      <c r="V4" s="743" t="s">
        <v>77</v>
      </c>
      <c r="W4" s="744" t="n">
        <f aca="false">(U4+T4)-(P4+O4)</f>
        <v>0.000694444444444445</v>
      </c>
      <c r="X4" s="745" t="n">
        <v>45417</v>
      </c>
      <c r="Y4" s="746" t="n">
        <v>0.463194444444444</v>
      </c>
      <c r="Z4" s="747" t="s">
        <v>77</v>
      </c>
      <c r="AA4" s="748" t="n">
        <f aca="false">(Y4+X4)-(U4+T4)</f>
        <v>2.80486111111111</v>
      </c>
      <c r="AB4" s="745" t="n">
        <v>45420</v>
      </c>
      <c r="AC4" s="746" t="n">
        <v>0.73125</v>
      </c>
      <c r="AD4" s="747" t="s">
        <v>77</v>
      </c>
      <c r="AE4" s="748" t="n">
        <f aca="false">(AC4+AB4)-(Y4+X4)</f>
        <v>3.26805555555556</v>
      </c>
      <c r="AF4" s="745"/>
      <c r="AG4" s="746"/>
      <c r="AH4" s="747"/>
      <c r="AI4" s="747"/>
      <c r="AJ4" s="748" t="n">
        <f aca="false">(AG4+AF4)-(U4+T4)</f>
        <v>-45414.6583333333</v>
      </c>
      <c r="AK4" s="745"/>
      <c r="AL4" s="747"/>
      <c r="AM4" s="747"/>
      <c r="AN4" s="748" t="n">
        <f aca="false">(AL4+AK4)-(U4+T4)</f>
        <v>-45414.6583333333</v>
      </c>
      <c r="AO4" s="493" t="n">
        <v>45421</v>
      </c>
      <c r="AP4" s="760" t="n">
        <v>0.720833333333333</v>
      </c>
      <c r="AQ4" s="750" t="n">
        <f aca="false">(AP4+AO4)-(U4+T4)</f>
        <v>7.0625</v>
      </c>
      <c r="AR4" s="751" t="n">
        <v>45421</v>
      </c>
      <c r="AS4" s="752" t="n">
        <v>0.720833333333333</v>
      </c>
      <c r="AT4" s="747" t="s">
        <v>77</v>
      </c>
      <c r="AU4" s="59" t="n">
        <f aca="false">(AS4+AR4)-(U4+T4)</f>
        <v>7.0625</v>
      </c>
      <c r="AV4" s="517" t="n">
        <v>11936</v>
      </c>
      <c r="AW4" s="517" t="s">
        <v>723</v>
      </c>
      <c r="AX4" s="517" t="s">
        <v>578</v>
      </c>
      <c r="AY4" s="517" t="s">
        <v>110</v>
      </c>
      <c r="AZ4" s="43" t="s">
        <v>132</v>
      </c>
      <c r="BA4" s="43" t="s">
        <v>209</v>
      </c>
      <c r="BB4" s="761" t="s">
        <v>724</v>
      </c>
      <c r="BC4" s="761" t="s">
        <v>725</v>
      </c>
      <c r="BD4" s="66"/>
      <c r="BE4" s="326" t="s">
        <v>64</v>
      </c>
      <c r="BF4" s="756"/>
      <c r="BJ4" s="741" t="n">
        <v>2453</v>
      </c>
      <c r="BK4" s="511" t="n">
        <v>30260886</v>
      </c>
      <c r="BL4" s="512" t="s">
        <v>49</v>
      </c>
      <c r="BM4" s="512" t="s">
        <v>44</v>
      </c>
      <c r="BN4" s="512" t="s">
        <v>45</v>
      </c>
      <c r="BO4" s="512" t="s">
        <v>726</v>
      </c>
      <c r="BP4" s="513" t="n">
        <v>45423.4645833333</v>
      </c>
      <c r="BQ4" s="512" t="s">
        <v>51</v>
      </c>
      <c r="BR4" s="758" t="s">
        <v>71</v>
      </c>
      <c r="BT4" s="759"/>
      <c r="BX4" s="741" t="n">
        <v>2426</v>
      </c>
      <c r="BY4" s="511" t="n">
        <v>30274058</v>
      </c>
      <c r="BZ4" s="512" t="s">
        <v>53</v>
      </c>
      <c r="CA4" s="512" t="s">
        <v>44</v>
      </c>
      <c r="CB4" s="512" t="s">
        <v>54</v>
      </c>
      <c r="CC4" s="512" t="s">
        <v>104</v>
      </c>
      <c r="CD4" s="513" t="n">
        <v>45417.78125</v>
      </c>
      <c r="CE4" s="512" t="s">
        <v>77</v>
      </c>
      <c r="CF4" s="758" t="s">
        <v>67</v>
      </c>
      <c r="CJ4" s="741" t="n">
        <v>2439</v>
      </c>
      <c r="CK4" s="511" t="n">
        <v>536589</v>
      </c>
      <c r="CL4" s="512" t="s">
        <v>56</v>
      </c>
      <c r="CM4" s="512" t="s">
        <v>44</v>
      </c>
      <c r="CN4" s="512" t="s">
        <v>54</v>
      </c>
      <c r="CO4" s="512" t="s">
        <v>128</v>
      </c>
      <c r="CP4" s="513" t="n">
        <v>45419.7222222222</v>
      </c>
      <c r="CQ4" s="512" t="s">
        <v>77</v>
      </c>
      <c r="CR4" s="758" t="s">
        <v>71</v>
      </c>
    </row>
    <row r="5" customFormat="false" ht="21.6" hidden="false" customHeight="true" outlineLevel="0" collapsed="false">
      <c r="A5" s="739"/>
      <c r="B5" s="762" t="n">
        <v>3</v>
      </c>
      <c r="C5" s="741" t="n">
        <v>2426</v>
      </c>
      <c r="D5" s="511" t="n">
        <v>30274058</v>
      </c>
      <c r="E5" s="512" t="s">
        <v>53</v>
      </c>
      <c r="F5" s="512" t="s">
        <v>44</v>
      </c>
      <c r="G5" s="512" t="s">
        <v>54</v>
      </c>
      <c r="H5" s="512" t="s">
        <v>104</v>
      </c>
      <c r="I5" s="513" t="n">
        <v>45417.78125</v>
      </c>
      <c r="J5" s="512" t="s">
        <v>77</v>
      </c>
      <c r="K5" s="758" t="s">
        <v>67</v>
      </c>
      <c r="L5" s="493" t="n">
        <v>45417</v>
      </c>
      <c r="M5" s="760" t="n">
        <v>0.770833333333333</v>
      </c>
      <c r="N5" s="743" t="s">
        <v>77</v>
      </c>
      <c r="O5" s="493" t="n">
        <v>45417</v>
      </c>
      <c r="P5" s="760" t="n">
        <v>0.78125</v>
      </c>
      <c r="Q5" s="493" t="n">
        <v>45417</v>
      </c>
      <c r="R5" s="760" t="n">
        <v>0.819444444444445</v>
      </c>
      <c r="S5" s="743" t="s">
        <v>77</v>
      </c>
      <c r="T5" s="493" t="n">
        <v>45417</v>
      </c>
      <c r="U5" s="760" t="n">
        <v>0.838888888888889</v>
      </c>
      <c r="V5" s="743" t="s">
        <v>77</v>
      </c>
      <c r="W5" s="744" t="n">
        <f aca="false">(U5+T5)-(P5+O5)</f>
        <v>0.0576388888888889</v>
      </c>
      <c r="X5" s="745" t="n">
        <v>45418</v>
      </c>
      <c r="Y5" s="746" t="n">
        <v>0.584027777777778</v>
      </c>
      <c r="Z5" s="747" t="s">
        <v>77</v>
      </c>
      <c r="AA5" s="748" t="n">
        <f aca="false">(Y5+X5)-(U5+T5)</f>
        <v>0.745138888888889</v>
      </c>
      <c r="AB5" s="745" t="n">
        <v>45418</v>
      </c>
      <c r="AC5" s="746" t="n">
        <v>0.590277777777778</v>
      </c>
      <c r="AD5" s="747" t="s">
        <v>77</v>
      </c>
      <c r="AE5" s="748" t="n">
        <f aca="false">(AC5+AB5)-(Y5+X5)</f>
        <v>0.00625</v>
      </c>
      <c r="AF5" s="745" t="n">
        <v>45420</v>
      </c>
      <c r="AG5" s="746" t="n">
        <v>0.608333333333333</v>
      </c>
      <c r="AH5" s="747" t="s">
        <v>77</v>
      </c>
      <c r="AI5" s="747"/>
      <c r="AJ5" s="748" t="n">
        <f aca="false">(AG5+AF5)-(U5+T5)</f>
        <v>2.76944444444444</v>
      </c>
      <c r="AK5" s="745"/>
      <c r="AL5" s="747"/>
      <c r="AM5" s="747"/>
      <c r="AN5" s="748" t="n">
        <f aca="false">(AL5+AK5)-(U5+T5)</f>
        <v>-45417.8388888889</v>
      </c>
      <c r="AO5" s="493"/>
      <c r="AP5" s="760"/>
      <c r="AQ5" s="750" t="n">
        <f aca="false">(AP5+AO5)-(U5+T5)</f>
        <v>-45417.8388888889</v>
      </c>
      <c r="AR5" s="751"/>
      <c r="AS5" s="752"/>
      <c r="AT5" s="747"/>
      <c r="AU5" s="59" t="n">
        <f aca="false">(AS5+AR5)-(U5+T5)</f>
        <v>-45417.8388888889</v>
      </c>
      <c r="AV5" s="517" t="n">
        <v>12978</v>
      </c>
      <c r="AW5" s="517" t="s">
        <v>622</v>
      </c>
      <c r="AX5" s="517" t="s">
        <v>58</v>
      </c>
      <c r="AY5" s="517" t="s">
        <v>72</v>
      </c>
      <c r="AZ5" s="533" t="s">
        <v>73</v>
      </c>
      <c r="BA5" s="533" t="s">
        <v>74</v>
      </c>
      <c r="BB5" s="755" t="s">
        <v>727</v>
      </c>
      <c r="BC5" s="761" t="s">
        <v>728</v>
      </c>
      <c r="BD5" s="66"/>
      <c r="BE5" s="326" t="s">
        <v>64</v>
      </c>
      <c r="BF5" s="756"/>
      <c r="BJ5" s="741" t="n">
        <v>2468</v>
      </c>
      <c r="BK5" s="511" t="n">
        <v>30164565</v>
      </c>
      <c r="BL5" s="512" t="s">
        <v>49</v>
      </c>
      <c r="BM5" s="512" t="s">
        <v>44</v>
      </c>
      <c r="BN5" s="512" t="s">
        <v>45</v>
      </c>
      <c r="BO5" s="512" t="s">
        <v>490</v>
      </c>
      <c r="BP5" s="513" t="n">
        <v>45427.5270833333</v>
      </c>
      <c r="BQ5" s="512" t="s">
        <v>51</v>
      </c>
      <c r="BR5" s="758" t="s">
        <v>71</v>
      </c>
      <c r="BT5" s="759"/>
      <c r="BX5" s="741" t="n">
        <v>2430</v>
      </c>
      <c r="BY5" s="511" t="n">
        <v>30326467</v>
      </c>
      <c r="BZ5" s="512" t="s">
        <v>53</v>
      </c>
      <c r="CA5" s="512" t="s">
        <v>44</v>
      </c>
      <c r="CB5" s="512" t="s">
        <v>54</v>
      </c>
      <c r="CC5" s="512" t="s">
        <v>104</v>
      </c>
      <c r="CD5" s="513" t="n">
        <v>45417.8708333333</v>
      </c>
      <c r="CE5" s="512" t="s">
        <v>51</v>
      </c>
      <c r="CF5" s="758" t="s">
        <v>71</v>
      </c>
      <c r="CJ5" s="741" t="n">
        <v>2476</v>
      </c>
      <c r="CK5" s="511" t="n">
        <v>2490468093</v>
      </c>
      <c r="CL5" s="512" t="s">
        <v>56</v>
      </c>
      <c r="CM5" s="512" t="s">
        <v>44</v>
      </c>
      <c r="CN5" s="512" t="s">
        <v>54</v>
      </c>
      <c r="CO5" s="512" t="s">
        <v>55</v>
      </c>
      <c r="CP5" s="513" t="n">
        <v>45428.7243055556</v>
      </c>
      <c r="CQ5" s="512" t="s">
        <v>77</v>
      </c>
      <c r="CR5" s="758" t="s">
        <v>71</v>
      </c>
    </row>
    <row r="6" customFormat="false" ht="21.6" hidden="false" customHeight="true" outlineLevel="0" collapsed="false">
      <c r="A6" s="739"/>
      <c r="B6" s="740" t="n">
        <v>4</v>
      </c>
      <c r="C6" s="741" t="n">
        <v>2430</v>
      </c>
      <c r="D6" s="511" t="n">
        <v>30326467</v>
      </c>
      <c r="E6" s="512" t="s">
        <v>53</v>
      </c>
      <c r="F6" s="512" t="s">
        <v>44</v>
      </c>
      <c r="G6" s="512" t="s">
        <v>54</v>
      </c>
      <c r="H6" s="512" t="s">
        <v>104</v>
      </c>
      <c r="I6" s="513" t="n">
        <v>45417.8708333333</v>
      </c>
      <c r="J6" s="512" t="s">
        <v>51</v>
      </c>
      <c r="K6" s="758" t="s">
        <v>71</v>
      </c>
      <c r="L6" s="493" t="n">
        <v>45417</v>
      </c>
      <c r="M6" s="760" t="n">
        <v>0.870833333333333</v>
      </c>
      <c r="N6" s="743" t="s">
        <v>51</v>
      </c>
      <c r="O6" s="493" t="n">
        <v>45417</v>
      </c>
      <c r="P6" s="760" t="n">
        <v>0.870833333333333</v>
      </c>
      <c r="Q6" s="493" t="n">
        <v>45420</v>
      </c>
      <c r="R6" s="760" t="n">
        <v>0.425</v>
      </c>
      <c r="S6" s="743" t="s">
        <v>51</v>
      </c>
      <c r="T6" s="493" t="n">
        <v>45420</v>
      </c>
      <c r="U6" s="760" t="n">
        <v>0.426388888888889</v>
      </c>
      <c r="V6" s="743" t="s">
        <v>51</v>
      </c>
      <c r="W6" s="744" t="n">
        <f aca="false">(U6+T6)-(P6+O6)</f>
        <v>2.55555555555556</v>
      </c>
      <c r="X6" s="745" t="n">
        <v>45430</v>
      </c>
      <c r="Y6" s="746" t="n">
        <v>0.449305555555556</v>
      </c>
      <c r="Z6" s="747" t="s">
        <v>51</v>
      </c>
      <c r="AA6" s="748" t="n">
        <f aca="false">(Y6+X6)-(U6+T6)</f>
        <v>10.0229166666667</v>
      </c>
      <c r="AB6" s="745" t="n">
        <v>45430</v>
      </c>
      <c r="AC6" s="746" t="n">
        <v>0.613194444444445</v>
      </c>
      <c r="AD6" s="747" t="s">
        <v>77</v>
      </c>
      <c r="AE6" s="748" t="n">
        <f aca="false">(AC6+AB6)-(Y6+X6)</f>
        <v>0.163888888888889</v>
      </c>
      <c r="AF6" s="745" t="n">
        <v>45432</v>
      </c>
      <c r="AG6" s="746" t="n">
        <v>0.457638888888889</v>
      </c>
      <c r="AH6" s="747" t="s">
        <v>51</v>
      </c>
      <c r="AI6" s="747"/>
      <c r="AJ6" s="748" t="n">
        <f aca="false">(AG6+AF6)-(U6+T6)</f>
        <v>12.03125</v>
      </c>
      <c r="AK6" s="745"/>
      <c r="AL6" s="747"/>
      <c r="AM6" s="747"/>
      <c r="AN6" s="748" t="n">
        <f aca="false">(AL6+AK6)-(U6+T6)</f>
        <v>-45420.4263888889</v>
      </c>
      <c r="AO6" s="493"/>
      <c r="AP6" s="760"/>
      <c r="AQ6" s="750" t="n">
        <f aca="false">(AP6+AO6)-(U6+T6)</f>
        <v>-45420.4263888889</v>
      </c>
      <c r="AR6" s="751"/>
      <c r="AS6" s="752"/>
      <c r="AT6" s="753"/>
      <c r="AU6" s="59" t="n">
        <f aca="false">(AS6+AR6)-(U6+T6)</f>
        <v>-45420.4263888889</v>
      </c>
      <c r="AV6" s="517" t="n">
        <v>6722</v>
      </c>
      <c r="AW6" s="763" t="s">
        <v>729</v>
      </c>
      <c r="AX6" s="517" t="s">
        <v>578</v>
      </c>
      <c r="AY6" s="517" t="s">
        <v>110</v>
      </c>
      <c r="AZ6" s="43" t="s">
        <v>132</v>
      </c>
      <c r="BA6" s="43" t="s">
        <v>209</v>
      </c>
      <c r="BB6" s="755" t="s">
        <v>730</v>
      </c>
      <c r="BC6" s="761" t="s">
        <v>731</v>
      </c>
      <c r="BD6" s="66"/>
      <c r="BE6" s="326" t="s">
        <v>64</v>
      </c>
      <c r="BF6" s="756"/>
      <c r="BJ6" s="741" t="n">
        <v>2472</v>
      </c>
      <c r="BK6" s="511" t="n">
        <v>30286365</v>
      </c>
      <c r="BL6" s="512" t="s">
        <v>49</v>
      </c>
      <c r="BM6" s="512" t="s">
        <v>44</v>
      </c>
      <c r="BN6" s="512" t="s">
        <v>45</v>
      </c>
      <c r="BO6" s="512" t="s">
        <v>46</v>
      </c>
      <c r="BP6" s="513" t="n">
        <v>45427.8270833333</v>
      </c>
      <c r="BQ6" s="512" t="s">
        <v>77</v>
      </c>
      <c r="BR6" s="758" t="s">
        <v>71</v>
      </c>
      <c r="BT6" s="759"/>
      <c r="BX6" s="741" t="n">
        <v>2445</v>
      </c>
      <c r="BY6" s="511" t="n">
        <v>30056756</v>
      </c>
      <c r="BZ6" s="512" t="s">
        <v>53</v>
      </c>
      <c r="CA6" s="512" t="s">
        <v>44</v>
      </c>
      <c r="CB6" s="512" t="s">
        <v>54</v>
      </c>
      <c r="CC6" s="764" t="s">
        <v>87</v>
      </c>
      <c r="CD6" s="513" t="n">
        <v>45420.5902777778</v>
      </c>
      <c r="CE6" s="512" t="s">
        <v>77</v>
      </c>
      <c r="CF6" s="758" t="s">
        <v>71</v>
      </c>
      <c r="CJ6" s="741" t="n">
        <v>2481</v>
      </c>
      <c r="CK6" s="511" t="n">
        <v>1738797</v>
      </c>
      <c r="CL6" s="512" t="s">
        <v>56</v>
      </c>
      <c r="CM6" s="512" t="s">
        <v>69</v>
      </c>
      <c r="CN6" s="512" t="s">
        <v>45</v>
      </c>
      <c r="CO6" s="512" t="s">
        <v>46</v>
      </c>
      <c r="CP6" s="513" t="n">
        <v>45430.8520833333</v>
      </c>
      <c r="CQ6" s="512" t="s">
        <v>77</v>
      </c>
      <c r="CR6" s="758" t="s">
        <v>71</v>
      </c>
    </row>
    <row r="7" s="766" customFormat="true" ht="21.6" hidden="false" customHeight="true" outlineLevel="0" collapsed="false">
      <c r="A7" s="739"/>
      <c r="B7" s="762" t="n">
        <v>5</v>
      </c>
      <c r="C7" s="741" t="n">
        <v>2439</v>
      </c>
      <c r="D7" s="511" t="n">
        <v>536589</v>
      </c>
      <c r="E7" s="512" t="s">
        <v>56</v>
      </c>
      <c r="F7" s="512" t="s">
        <v>44</v>
      </c>
      <c r="G7" s="512" t="s">
        <v>54</v>
      </c>
      <c r="H7" s="512" t="s">
        <v>128</v>
      </c>
      <c r="I7" s="513" t="n">
        <v>45419.7222222222</v>
      </c>
      <c r="J7" s="512" t="s">
        <v>77</v>
      </c>
      <c r="K7" s="758" t="s">
        <v>71</v>
      </c>
      <c r="L7" s="493" t="n">
        <v>45419</v>
      </c>
      <c r="M7" s="760" t="n">
        <v>0.710416666666667</v>
      </c>
      <c r="N7" s="743" t="s">
        <v>77</v>
      </c>
      <c r="O7" s="493" t="n">
        <v>45419</v>
      </c>
      <c r="P7" s="760" t="n">
        <v>0.722222222222222</v>
      </c>
      <c r="Q7" s="493" t="n">
        <v>45419</v>
      </c>
      <c r="R7" s="760" t="n">
        <v>0.734722222222222</v>
      </c>
      <c r="S7" s="743" t="s">
        <v>77</v>
      </c>
      <c r="T7" s="493" t="n">
        <v>45420</v>
      </c>
      <c r="U7" s="760" t="n">
        <v>0.747222222222222</v>
      </c>
      <c r="V7" s="743" t="s">
        <v>77</v>
      </c>
      <c r="W7" s="744" t="n">
        <f aca="false">(U7+T7)-(P7+O7)</f>
        <v>1.025</v>
      </c>
      <c r="X7" s="745" t="n">
        <v>45421</v>
      </c>
      <c r="Y7" s="746" t="n">
        <v>0.751388888888889</v>
      </c>
      <c r="Z7" s="747" t="s">
        <v>77</v>
      </c>
      <c r="AA7" s="748" t="n">
        <f aca="false">(Y7+X7)-(U7+T7)</f>
        <v>1.00416666666667</v>
      </c>
      <c r="AB7" s="745" t="n">
        <v>45425</v>
      </c>
      <c r="AC7" s="746" t="n">
        <v>0.781944444444444</v>
      </c>
      <c r="AD7" s="747" t="s">
        <v>77</v>
      </c>
      <c r="AE7" s="748" t="n">
        <f aca="false">(AC7+AB7)-(Y7+X7)</f>
        <v>4.03055555555556</v>
      </c>
      <c r="AF7" s="745"/>
      <c r="AG7" s="747"/>
      <c r="AH7" s="747"/>
      <c r="AI7" s="747"/>
      <c r="AJ7" s="748" t="n">
        <f aca="false">(AG7+AF7)-(U7+T7)</f>
        <v>-45420.7472222222</v>
      </c>
      <c r="AK7" s="745"/>
      <c r="AL7" s="747"/>
      <c r="AM7" s="747"/>
      <c r="AN7" s="748" t="n">
        <f aca="false">(AL7+AK7)-(U7+T7)</f>
        <v>-45420.7472222222</v>
      </c>
      <c r="AO7" s="493" t="n">
        <v>45427</v>
      </c>
      <c r="AP7" s="760" t="n">
        <v>0.826388888888889</v>
      </c>
      <c r="AQ7" s="750" t="n">
        <f aca="false">(AP7+AO7)-(U7+T7)</f>
        <v>7.07916666666667</v>
      </c>
      <c r="AR7" s="751" t="n">
        <v>45427</v>
      </c>
      <c r="AS7" s="752" t="n">
        <v>0.826388888888889</v>
      </c>
      <c r="AT7" s="765" t="s">
        <v>77</v>
      </c>
      <c r="AU7" s="59" t="n">
        <f aca="false">(AS7+AR7)-(U7+T7)</f>
        <v>7.07916666666667</v>
      </c>
      <c r="AV7" s="517"/>
      <c r="AW7" s="763"/>
      <c r="AX7" s="517" t="s">
        <v>90</v>
      </c>
      <c r="AY7" s="517" t="s">
        <v>91</v>
      </c>
      <c r="AZ7" s="517" t="s">
        <v>92</v>
      </c>
      <c r="BA7" s="517" t="s">
        <v>93</v>
      </c>
      <c r="BB7" s="755" t="s">
        <v>732</v>
      </c>
      <c r="BC7" s="761" t="s">
        <v>733</v>
      </c>
      <c r="BD7" s="66"/>
      <c r="BE7" s="326" t="s">
        <v>64</v>
      </c>
      <c r="BF7" s="756"/>
      <c r="BJ7" s="757" t="n">
        <v>2479</v>
      </c>
      <c r="BK7" s="511" t="n">
        <v>30054477</v>
      </c>
      <c r="BL7" s="512" t="s">
        <v>49</v>
      </c>
      <c r="BM7" s="512" t="s">
        <v>69</v>
      </c>
      <c r="BN7" s="512" t="s">
        <v>45</v>
      </c>
      <c r="BO7" s="512" t="s">
        <v>734</v>
      </c>
      <c r="BP7" s="513" t="n">
        <v>45430.5451388889</v>
      </c>
      <c r="BQ7" s="512" t="s">
        <v>51</v>
      </c>
      <c r="BR7" s="758" t="s">
        <v>52</v>
      </c>
      <c r="BT7" s="759"/>
      <c r="BX7" s="741" t="n">
        <v>2452</v>
      </c>
      <c r="BY7" s="511" t="n">
        <v>30099673</v>
      </c>
      <c r="BZ7" s="512" t="s">
        <v>53</v>
      </c>
      <c r="CA7" s="512" t="s">
        <v>44</v>
      </c>
      <c r="CB7" s="512" t="s">
        <v>54</v>
      </c>
      <c r="CC7" s="512" t="s">
        <v>171</v>
      </c>
      <c r="CD7" s="513" t="n">
        <v>45424.4819444444</v>
      </c>
      <c r="CE7" s="512" t="s">
        <v>51</v>
      </c>
      <c r="CF7" s="758" t="s">
        <v>71</v>
      </c>
      <c r="CJ7" s="741" t="n">
        <v>2482</v>
      </c>
      <c r="CK7" s="767" t="n">
        <v>30284827</v>
      </c>
      <c r="CL7" s="768" t="s">
        <v>56</v>
      </c>
      <c r="CM7" s="768" t="s">
        <v>65</v>
      </c>
      <c r="CN7" s="768" t="s">
        <v>54</v>
      </c>
      <c r="CO7" s="768" t="s">
        <v>735</v>
      </c>
      <c r="CP7" s="769" t="n">
        <v>45430.9305555556</v>
      </c>
      <c r="CQ7" s="768" t="s">
        <v>77</v>
      </c>
      <c r="CR7" s="758" t="s">
        <v>71</v>
      </c>
      <c r="CZ7" s="714"/>
    </row>
    <row r="8" customFormat="false" ht="21" hidden="false" customHeight="true" outlineLevel="0" collapsed="false">
      <c r="A8" s="739"/>
      <c r="B8" s="740" t="n">
        <v>6</v>
      </c>
      <c r="C8" s="741" t="n">
        <v>2445</v>
      </c>
      <c r="D8" s="511" t="n">
        <v>30056756</v>
      </c>
      <c r="E8" s="512" t="s">
        <v>53</v>
      </c>
      <c r="F8" s="512" t="s">
        <v>44</v>
      </c>
      <c r="G8" s="512" t="s">
        <v>54</v>
      </c>
      <c r="H8" s="764" t="s">
        <v>87</v>
      </c>
      <c r="I8" s="513" t="n">
        <v>45420.5902777778</v>
      </c>
      <c r="J8" s="512" t="s">
        <v>77</v>
      </c>
      <c r="K8" s="758" t="s">
        <v>71</v>
      </c>
      <c r="L8" s="493" t="n">
        <v>45420</v>
      </c>
      <c r="M8" s="760" t="n">
        <v>0.552777777777778</v>
      </c>
      <c r="N8" s="743" t="s">
        <v>77</v>
      </c>
      <c r="O8" s="493" t="n">
        <v>45420</v>
      </c>
      <c r="P8" s="760" t="n">
        <v>0.590277777777778</v>
      </c>
      <c r="Q8" s="493" t="n">
        <v>45431</v>
      </c>
      <c r="R8" s="760" t="n">
        <v>0.802777777777778</v>
      </c>
      <c r="S8" s="743" t="s">
        <v>77</v>
      </c>
      <c r="T8" s="493" t="n">
        <v>45432</v>
      </c>
      <c r="U8" s="760" t="n">
        <v>0.613194444444445</v>
      </c>
      <c r="V8" s="743" t="s">
        <v>77</v>
      </c>
      <c r="W8" s="744" t="n">
        <f aca="false">(U8+T8)-(P8+O8)</f>
        <v>12.0229166666667</v>
      </c>
      <c r="X8" s="745"/>
      <c r="Y8" s="746"/>
      <c r="Z8" s="747"/>
      <c r="AA8" s="748" t="n">
        <f aca="false">(Y8+X8)-(U8+T8)</f>
        <v>-45432.6131944444</v>
      </c>
      <c r="AB8" s="745"/>
      <c r="AC8" s="746"/>
      <c r="AD8" s="747"/>
      <c r="AE8" s="748" t="n">
        <f aca="false">(AC8+AB8)-(Y8+X8)</f>
        <v>0</v>
      </c>
      <c r="AF8" s="745"/>
      <c r="AG8" s="747"/>
      <c r="AH8" s="747"/>
      <c r="AI8" s="747"/>
      <c r="AJ8" s="748" t="n">
        <f aca="false">(AG8+AF8)-(U8+T8)</f>
        <v>-45432.6131944444</v>
      </c>
      <c r="AK8" s="745"/>
      <c r="AL8" s="747"/>
      <c r="AM8" s="747"/>
      <c r="AN8" s="748" t="n">
        <f aca="false">(AL8+AK8)-(U8+T8)</f>
        <v>-45432.6131944444</v>
      </c>
      <c r="AO8" s="493" t="n">
        <v>45441</v>
      </c>
      <c r="AP8" s="760" t="n">
        <v>0.593055555555556</v>
      </c>
      <c r="AQ8" s="750" t="n">
        <f aca="false">(AP8+AO8)-(U8+T8)</f>
        <v>8.97986111111111</v>
      </c>
      <c r="AR8" s="751" t="n">
        <v>45441</v>
      </c>
      <c r="AS8" s="752" t="n">
        <v>0.593055555555556</v>
      </c>
      <c r="AT8" s="765" t="s">
        <v>77</v>
      </c>
      <c r="AU8" s="59" t="n">
        <f aca="false">(AS8+AR8)-(U8+T8)</f>
        <v>8.97986111111111</v>
      </c>
      <c r="AV8" s="517"/>
      <c r="AW8" s="763"/>
      <c r="AX8" s="517" t="s">
        <v>90</v>
      </c>
      <c r="AY8" s="517" t="s">
        <v>91</v>
      </c>
      <c r="AZ8" s="517" t="s">
        <v>589</v>
      </c>
      <c r="BA8" s="517" t="s">
        <v>736</v>
      </c>
      <c r="BB8" s="755" t="s">
        <v>737</v>
      </c>
      <c r="BC8" s="761" t="s">
        <v>738</v>
      </c>
      <c r="BD8" s="66"/>
      <c r="BE8" s="326" t="s">
        <v>64</v>
      </c>
      <c r="BF8" s="756"/>
      <c r="BJ8" s="741" t="n">
        <v>2491</v>
      </c>
      <c r="BK8" s="511" t="n">
        <v>30310628</v>
      </c>
      <c r="BL8" s="512" t="s">
        <v>49</v>
      </c>
      <c r="BM8" s="512" t="s">
        <v>44</v>
      </c>
      <c r="BN8" s="512" t="s">
        <v>54</v>
      </c>
      <c r="BO8" s="512" t="s">
        <v>87</v>
      </c>
      <c r="BP8" s="513" t="n">
        <v>45435.7125</v>
      </c>
      <c r="BQ8" s="512" t="s">
        <v>51</v>
      </c>
      <c r="BR8" s="758" t="s">
        <v>48</v>
      </c>
      <c r="BT8" s="759"/>
      <c r="BX8" s="741" t="n">
        <v>2456</v>
      </c>
      <c r="BY8" s="511" t="n">
        <v>30208561</v>
      </c>
      <c r="BZ8" s="512" t="s">
        <v>53</v>
      </c>
      <c r="CA8" s="512" t="s">
        <v>44</v>
      </c>
      <c r="CB8" s="512" t="s">
        <v>45</v>
      </c>
      <c r="CC8" s="512" t="s">
        <v>79</v>
      </c>
      <c r="CD8" s="513" t="n">
        <v>45424.6173611111</v>
      </c>
      <c r="CE8" s="512" t="s">
        <v>77</v>
      </c>
      <c r="CF8" s="758" t="s">
        <v>67</v>
      </c>
      <c r="CJ8" s="741" t="n">
        <v>2518</v>
      </c>
      <c r="CK8" s="511" t="n">
        <v>1423766</v>
      </c>
      <c r="CL8" s="512" t="s">
        <v>56</v>
      </c>
      <c r="CM8" s="512" t="s">
        <v>44</v>
      </c>
      <c r="CN8" s="512" t="s">
        <v>54</v>
      </c>
      <c r="CO8" s="512" t="s">
        <v>354</v>
      </c>
      <c r="CP8" s="513" t="n">
        <v>45441.3861111111</v>
      </c>
      <c r="CQ8" s="512" t="s">
        <v>51</v>
      </c>
      <c r="CR8" s="758" t="s">
        <v>71</v>
      </c>
      <c r="CZ8" s="766"/>
    </row>
    <row r="9" customFormat="false" ht="21" hidden="false" customHeight="true" outlineLevel="0" collapsed="false">
      <c r="A9" s="739"/>
      <c r="B9" s="740" t="n">
        <v>7</v>
      </c>
      <c r="C9" s="757" t="n">
        <v>2449</v>
      </c>
      <c r="D9" s="511" t="n">
        <v>30326978</v>
      </c>
      <c r="E9" s="512" t="s">
        <v>49</v>
      </c>
      <c r="F9" s="512" t="s">
        <v>44</v>
      </c>
      <c r="G9" s="512" t="s">
        <v>45</v>
      </c>
      <c r="H9" s="512" t="s">
        <v>79</v>
      </c>
      <c r="I9" s="513" t="n">
        <v>45421.6715277778</v>
      </c>
      <c r="J9" s="512" t="s">
        <v>77</v>
      </c>
      <c r="K9" s="758" t="s">
        <v>52</v>
      </c>
      <c r="L9" s="493" t="n">
        <v>45421</v>
      </c>
      <c r="M9" s="760" t="n">
        <v>0.671527777777778</v>
      </c>
      <c r="N9" s="743" t="s">
        <v>77</v>
      </c>
      <c r="O9" s="493" t="n">
        <v>45421</v>
      </c>
      <c r="P9" s="760" t="n">
        <v>0.671527777777778</v>
      </c>
      <c r="Q9" s="493"/>
      <c r="R9" s="760"/>
      <c r="S9" s="743"/>
      <c r="T9" s="493" t="n">
        <v>45421</v>
      </c>
      <c r="U9" s="760" t="n">
        <v>0.675694444444444</v>
      </c>
      <c r="V9" s="743" t="s">
        <v>77</v>
      </c>
      <c r="W9" s="744" t="n">
        <f aca="false">(U9+T9)-(P9+O9)</f>
        <v>0.00416666666666667</v>
      </c>
      <c r="X9" s="745"/>
      <c r="Y9" s="746"/>
      <c r="Z9" s="747"/>
      <c r="AA9" s="748" t="n">
        <f aca="false">(Y9+X9)-(U9+T9)</f>
        <v>-45421.6756944444</v>
      </c>
      <c r="AB9" s="745"/>
      <c r="AC9" s="746"/>
      <c r="AD9" s="747"/>
      <c r="AE9" s="748" t="n">
        <f aca="false">(AC9+AB9)-(Y9+X9)</f>
        <v>0</v>
      </c>
      <c r="AF9" s="745"/>
      <c r="AG9" s="747"/>
      <c r="AH9" s="747"/>
      <c r="AI9" s="747"/>
      <c r="AJ9" s="748" t="n">
        <f aca="false">(AG9+AF9)-(U9+T9)</f>
        <v>-45421.6756944444</v>
      </c>
      <c r="AK9" s="745"/>
      <c r="AL9" s="747"/>
      <c r="AM9" s="747"/>
      <c r="AN9" s="748" t="n">
        <f aca="false">(AL9+AK9)-(U9+T9)</f>
        <v>-45421.6756944444</v>
      </c>
      <c r="AO9" s="493" t="n">
        <v>45421</v>
      </c>
      <c r="AP9" s="760" t="n">
        <v>0.721527777777778</v>
      </c>
      <c r="AQ9" s="750" t="n">
        <f aca="false">(AP9+AO9)-(U9+T9)</f>
        <v>0.0458333333333333</v>
      </c>
      <c r="AR9" s="751" t="n">
        <v>45421</v>
      </c>
      <c r="AS9" s="752" t="n">
        <v>0.721527777777778</v>
      </c>
      <c r="AT9" s="765" t="s">
        <v>77</v>
      </c>
      <c r="AU9" s="59" t="n">
        <f aca="false">(AS9+AR9)-(U9+T9)</f>
        <v>0.0458333333333333</v>
      </c>
      <c r="AV9" s="517" t="n">
        <v>9751</v>
      </c>
      <c r="AW9" s="763" t="s">
        <v>739</v>
      </c>
      <c r="AX9" s="517" t="s">
        <v>58</v>
      </c>
      <c r="AY9" s="517" t="s">
        <v>572</v>
      </c>
      <c r="AZ9" s="61" t="s">
        <v>60</v>
      </c>
      <c r="BA9" s="517" t="s">
        <v>501</v>
      </c>
      <c r="BB9" s="755" t="s">
        <v>740</v>
      </c>
      <c r="BC9" s="761" t="s">
        <v>741</v>
      </c>
      <c r="BD9" s="66"/>
      <c r="BE9" s="326" t="s">
        <v>64</v>
      </c>
      <c r="BF9" s="756"/>
      <c r="BJ9" s="741" t="n">
        <v>2497</v>
      </c>
      <c r="BK9" s="511" t="n">
        <v>30320351</v>
      </c>
      <c r="BL9" s="512" t="s">
        <v>49</v>
      </c>
      <c r="BM9" s="512" t="s">
        <v>44</v>
      </c>
      <c r="BN9" s="512" t="s">
        <v>45</v>
      </c>
      <c r="BO9" s="512" t="s">
        <v>79</v>
      </c>
      <c r="BP9" s="513" t="n">
        <v>45437.4159722222</v>
      </c>
      <c r="BQ9" s="512" t="s">
        <v>51</v>
      </c>
      <c r="BR9" s="758" t="s">
        <v>71</v>
      </c>
      <c r="BT9" s="759"/>
      <c r="BX9" s="741" t="n">
        <v>2461</v>
      </c>
      <c r="BY9" s="511" t="n">
        <v>30236882</v>
      </c>
      <c r="BZ9" s="512" t="s">
        <v>53</v>
      </c>
      <c r="CA9" s="512" t="s">
        <v>44</v>
      </c>
      <c r="CB9" s="512" t="s">
        <v>54</v>
      </c>
      <c r="CC9" s="512" t="s">
        <v>171</v>
      </c>
      <c r="CD9" s="513" t="n">
        <v>45425.66875</v>
      </c>
      <c r="CE9" s="512" t="s">
        <v>51</v>
      </c>
      <c r="CF9" s="758" t="s">
        <v>71</v>
      </c>
      <c r="CJ9" s="757" t="n">
        <v>2524</v>
      </c>
      <c r="CK9" s="511" t="n">
        <v>30327102</v>
      </c>
      <c r="CL9" s="512" t="s">
        <v>56</v>
      </c>
      <c r="CM9" s="512" t="s">
        <v>69</v>
      </c>
      <c r="CN9" s="512" t="s">
        <v>54</v>
      </c>
      <c r="CO9" s="512" t="s">
        <v>480</v>
      </c>
      <c r="CP9" s="513" t="n">
        <v>45441.5708333333</v>
      </c>
      <c r="CQ9" s="512" t="s">
        <v>77</v>
      </c>
      <c r="CR9" s="758" t="s">
        <v>48</v>
      </c>
    </row>
    <row r="10" customFormat="false" ht="21" hidden="false" customHeight="true" outlineLevel="0" collapsed="false">
      <c r="A10" s="739"/>
      <c r="B10" s="740" t="n">
        <v>8</v>
      </c>
      <c r="C10" s="741" t="n">
        <v>2452</v>
      </c>
      <c r="D10" s="511" t="n">
        <v>30099673</v>
      </c>
      <c r="E10" s="512" t="s">
        <v>53</v>
      </c>
      <c r="F10" s="512" t="s">
        <v>44</v>
      </c>
      <c r="G10" s="512" t="s">
        <v>54</v>
      </c>
      <c r="H10" s="512" t="s">
        <v>171</v>
      </c>
      <c r="I10" s="513" t="n">
        <v>45424.4819444444</v>
      </c>
      <c r="J10" s="512" t="s">
        <v>51</v>
      </c>
      <c r="K10" s="758" t="s">
        <v>71</v>
      </c>
      <c r="L10" s="493" t="n">
        <v>45423</v>
      </c>
      <c r="M10" s="760" t="n">
        <v>0.436805555555556</v>
      </c>
      <c r="N10" s="743" t="s">
        <v>51</v>
      </c>
      <c r="O10" s="493" t="n">
        <v>45424</v>
      </c>
      <c r="P10" s="760" t="n">
        <v>0.481944444444444</v>
      </c>
      <c r="Q10" s="493" t="n">
        <v>45425</v>
      </c>
      <c r="R10" s="760" t="n">
        <v>0.469444444444445</v>
      </c>
      <c r="S10" s="743" t="s">
        <v>51</v>
      </c>
      <c r="T10" s="493" t="n">
        <v>45425</v>
      </c>
      <c r="U10" s="760" t="n">
        <v>0.470833333333333</v>
      </c>
      <c r="V10" s="743" t="s">
        <v>51</v>
      </c>
      <c r="W10" s="744" t="n">
        <f aca="false">(U10+T10)-(P10+O10)</f>
        <v>0.988888888888889</v>
      </c>
      <c r="X10" s="745" t="n">
        <v>45430</v>
      </c>
      <c r="Y10" s="746" t="n">
        <v>0.449305555555556</v>
      </c>
      <c r="Z10" s="747" t="s">
        <v>51</v>
      </c>
      <c r="AA10" s="748" t="n">
        <f aca="false">(Y10+X10)-(U10+T10)</f>
        <v>4.97847222222222</v>
      </c>
      <c r="AB10" s="745" t="n">
        <v>45430</v>
      </c>
      <c r="AC10" s="746" t="n">
        <v>0.6125</v>
      </c>
      <c r="AD10" s="747" t="s">
        <v>77</v>
      </c>
      <c r="AE10" s="748" t="n">
        <f aca="false">(AC10+AB10)-(Y10+X10)</f>
        <v>0.163194444444444</v>
      </c>
      <c r="AF10" s="745" t="n">
        <v>45437</v>
      </c>
      <c r="AG10" s="746" t="n">
        <v>0.528472222222222</v>
      </c>
      <c r="AH10" s="747" t="s">
        <v>51</v>
      </c>
      <c r="AI10" s="747"/>
      <c r="AJ10" s="748" t="n">
        <f aca="false">(AG10+AF10)-(U10+T10)</f>
        <v>12.0576388888889</v>
      </c>
      <c r="AK10" s="745"/>
      <c r="AL10" s="747"/>
      <c r="AM10" s="747"/>
      <c r="AN10" s="748" t="n">
        <f aca="false">(AL10+AK10)-(U10+T10)</f>
        <v>-45425.4708333333</v>
      </c>
      <c r="AO10" s="493" t="n">
        <v>45449</v>
      </c>
      <c r="AP10" s="760" t="n">
        <v>0.572222222222222</v>
      </c>
      <c r="AQ10" s="750" t="n">
        <f aca="false">(AP10+AO10)-(U10+T10)</f>
        <v>24.1013888888889</v>
      </c>
      <c r="AR10" s="751" t="n">
        <v>45449</v>
      </c>
      <c r="AS10" s="752" t="n">
        <v>0.572222222222222</v>
      </c>
      <c r="AT10" s="747" t="s">
        <v>77</v>
      </c>
      <c r="AU10" s="59" t="n">
        <f aca="false">(AS10+AR10)-(U10+T10)</f>
        <v>24.1013888888889</v>
      </c>
      <c r="AV10" s="517" t="n">
        <v>10864</v>
      </c>
      <c r="AW10" s="763" t="s">
        <v>742</v>
      </c>
      <c r="AX10" s="517" t="s">
        <v>90</v>
      </c>
      <c r="AY10" s="517" t="s">
        <v>91</v>
      </c>
      <c r="AZ10" s="517" t="s">
        <v>148</v>
      </c>
      <c r="BA10" s="533" t="s">
        <v>743</v>
      </c>
      <c r="BB10" s="755" t="s">
        <v>744</v>
      </c>
      <c r="BC10" s="761" t="s">
        <v>745</v>
      </c>
      <c r="BD10" s="66"/>
      <c r="BE10" s="326" t="s">
        <v>64</v>
      </c>
      <c r="BF10" s="756"/>
      <c r="BJ10" s="770" t="n">
        <v>2514</v>
      </c>
      <c r="BK10" s="511" t="n">
        <v>30159659</v>
      </c>
      <c r="BL10" s="512" t="s">
        <v>49</v>
      </c>
      <c r="BM10" s="512" t="s">
        <v>44</v>
      </c>
      <c r="BN10" s="512" t="s">
        <v>45</v>
      </c>
      <c r="BO10" s="512" t="s">
        <v>50</v>
      </c>
      <c r="BP10" s="513" t="n">
        <v>45439.5402777778</v>
      </c>
      <c r="BQ10" s="512" t="s">
        <v>51</v>
      </c>
      <c r="BR10" s="758" t="s">
        <v>52</v>
      </c>
      <c r="BT10" s="759"/>
      <c r="BX10" s="741" t="n">
        <v>2477</v>
      </c>
      <c r="BY10" s="511" t="n">
        <v>1550066</v>
      </c>
      <c r="BZ10" s="512" t="s">
        <v>53</v>
      </c>
      <c r="CA10" s="512" t="s">
        <v>44</v>
      </c>
      <c r="CB10" s="512" t="s">
        <v>54</v>
      </c>
      <c r="CC10" s="512" t="s">
        <v>87</v>
      </c>
      <c r="CD10" s="513" t="n">
        <v>45428.7555555556</v>
      </c>
      <c r="CE10" s="512" t="s">
        <v>77</v>
      </c>
      <c r="CF10" s="758" t="s">
        <v>71</v>
      </c>
      <c r="CJ10" s="741" t="n">
        <v>2525</v>
      </c>
      <c r="CK10" s="511" t="n">
        <v>30151231</v>
      </c>
      <c r="CL10" s="512" t="s">
        <v>56</v>
      </c>
      <c r="CM10" s="512" t="s">
        <v>44</v>
      </c>
      <c r="CN10" s="512" t="s">
        <v>54</v>
      </c>
      <c r="CO10" s="512" t="s">
        <v>477</v>
      </c>
      <c r="CP10" s="513" t="n">
        <v>45441.6125</v>
      </c>
      <c r="CQ10" s="512" t="s">
        <v>51</v>
      </c>
      <c r="CR10" s="758" t="s">
        <v>71</v>
      </c>
    </row>
    <row r="11" customFormat="false" ht="21" hidden="false" customHeight="true" outlineLevel="0" collapsed="false">
      <c r="A11" s="739"/>
      <c r="B11" s="762" t="n">
        <v>9</v>
      </c>
      <c r="C11" s="741" t="n">
        <v>2453</v>
      </c>
      <c r="D11" s="511" t="n">
        <v>30260886</v>
      </c>
      <c r="E11" s="512" t="s">
        <v>49</v>
      </c>
      <c r="F11" s="512" t="s">
        <v>44</v>
      </c>
      <c r="G11" s="512" t="s">
        <v>45</v>
      </c>
      <c r="H11" s="512" t="s">
        <v>726</v>
      </c>
      <c r="I11" s="513" t="n">
        <v>45423.4645833333</v>
      </c>
      <c r="J11" s="512" t="s">
        <v>51</v>
      </c>
      <c r="K11" s="758" t="s">
        <v>71</v>
      </c>
      <c r="L11" s="493" t="n">
        <v>45423</v>
      </c>
      <c r="M11" s="760" t="n">
        <v>0.464583333333333</v>
      </c>
      <c r="N11" s="743" t="s">
        <v>51</v>
      </c>
      <c r="O11" s="493" t="n">
        <v>45423</v>
      </c>
      <c r="P11" s="760" t="n">
        <v>0.464583333333333</v>
      </c>
      <c r="Q11" s="493"/>
      <c r="R11" s="493"/>
      <c r="S11" s="493"/>
      <c r="T11" s="493" t="n">
        <v>45423</v>
      </c>
      <c r="U11" s="760" t="n">
        <v>0.466666666666667</v>
      </c>
      <c r="V11" s="743" t="s">
        <v>51</v>
      </c>
      <c r="W11" s="744" t="n">
        <f aca="false">(U11+T11)-(P11+O11)</f>
        <v>0.00208333333333333</v>
      </c>
      <c r="X11" s="745" t="n">
        <v>45425</v>
      </c>
      <c r="Y11" s="746" t="n">
        <v>0.466666666666667</v>
      </c>
      <c r="Z11" s="747" t="s">
        <v>51</v>
      </c>
      <c r="AA11" s="748" t="n">
        <f aca="false">(Y11+X11)-(U11+T11)</f>
        <v>2</v>
      </c>
      <c r="AB11" s="745" t="n">
        <v>45427</v>
      </c>
      <c r="AC11" s="746" t="n">
        <v>0.527083333333333</v>
      </c>
      <c r="AD11" s="747" t="s">
        <v>51</v>
      </c>
      <c r="AE11" s="748" t="n">
        <f aca="false">(AC11+AB11)-(Y11+X11)</f>
        <v>2.06041666666667</v>
      </c>
      <c r="AF11" s="745" t="n">
        <v>45430</v>
      </c>
      <c r="AG11" s="746" t="n">
        <v>0.449305555555556</v>
      </c>
      <c r="AH11" s="747" t="s">
        <v>51</v>
      </c>
      <c r="AI11" s="747"/>
      <c r="AJ11" s="748" t="n">
        <f aca="false">(AG11+AF11)-(U11+T11)</f>
        <v>6.98263888888889</v>
      </c>
      <c r="AK11" s="745" t="n">
        <v>45461</v>
      </c>
      <c r="AL11" s="746" t="n">
        <v>0.75</v>
      </c>
      <c r="AM11" s="747" t="s">
        <v>77</v>
      </c>
      <c r="AN11" s="748" t="n">
        <f aca="false">(AL11+AK11)-(U11+T11)</f>
        <v>38.2833333333333</v>
      </c>
      <c r="AO11" s="493"/>
      <c r="AP11" s="760"/>
      <c r="AQ11" s="750" t="n">
        <f aca="false">(AP11+AO11)-(U11+T11)</f>
        <v>-45423.4666666667</v>
      </c>
      <c r="AR11" s="751"/>
      <c r="AS11" s="752"/>
      <c r="AT11" s="747"/>
      <c r="AU11" s="59" t="n">
        <f aca="false">(AS11+AR11)-(U11+T11)</f>
        <v>-45423.4666666667</v>
      </c>
      <c r="AV11" s="517"/>
      <c r="AW11" s="763"/>
      <c r="AX11" s="517" t="s">
        <v>58</v>
      </c>
      <c r="AY11" s="517" t="s">
        <v>72</v>
      </c>
      <c r="AZ11" s="533" t="s">
        <v>73</v>
      </c>
      <c r="BA11" s="517" t="s">
        <v>371</v>
      </c>
      <c r="BB11" s="755" t="s">
        <v>746</v>
      </c>
      <c r="BC11" s="761" t="s">
        <v>747</v>
      </c>
      <c r="BD11" s="66"/>
      <c r="BE11" s="326" t="s">
        <v>64</v>
      </c>
      <c r="BF11" s="756"/>
      <c r="BJ11" s="741" t="n">
        <v>2515</v>
      </c>
      <c r="BK11" s="511" t="n">
        <v>30329133</v>
      </c>
      <c r="BL11" s="512" t="s">
        <v>49</v>
      </c>
      <c r="BM11" s="512" t="s">
        <v>65</v>
      </c>
      <c r="BN11" s="512" t="s">
        <v>45</v>
      </c>
      <c r="BO11" s="512" t="s">
        <v>66</v>
      </c>
      <c r="BP11" s="513" t="n">
        <v>45439.6916666667</v>
      </c>
      <c r="BQ11" s="512" t="s">
        <v>51</v>
      </c>
      <c r="BR11" s="758" t="s">
        <v>48</v>
      </c>
      <c r="BT11" s="759"/>
      <c r="BX11" s="741" t="n">
        <v>2480</v>
      </c>
      <c r="BY11" s="511" t="n">
        <v>1088243843</v>
      </c>
      <c r="BZ11" s="512" t="s">
        <v>53</v>
      </c>
      <c r="CA11" s="512" t="s">
        <v>44</v>
      </c>
      <c r="CB11" s="512" t="s">
        <v>54</v>
      </c>
      <c r="CC11" s="512" t="s">
        <v>180</v>
      </c>
      <c r="CD11" s="513" t="n">
        <v>45430.8090277778</v>
      </c>
      <c r="CE11" s="512" t="s">
        <v>77</v>
      </c>
      <c r="CF11" s="758" t="s">
        <v>71</v>
      </c>
      <c r="CJ11" s="741" t="n">
        <v>2530</v>
      </c>
      <c r="CK11" s="511" t="n">
        <v>30253995</v>
      </c>
      <c r="CL11" s="512" t="s">
        <v>56</v>
      </c>
      <c r="CM11" s="512" t="s">
        <v>44</v>
      </c>
      <c r="CN11" s="512" t="s">
        <v>54</v>
      </c>
      <c r="CO11" s="512" t="s">
        <v>180</v>
      </c>
      <c r="CP11" s="513" t="n">
        <v>45441.8111111111</v>
      </c>
      <c r="CQ11" s="512" t="s">
        <v>77</v>
      </c>
      <c r="CR11" s="758" t="s">
        <v>71</v>
      </c>
    </row>
    <row r="12" customFormat="false" ht="21" hidden="false" customHeight="true" outlineLevel="0" collapsed="false">
      <c r="A12" s="739"/>
      <c r="B12" s="740" t="n">
        <v>10</v>
      </c>
      <c r="C12" s="741" t="n">
        <v>2456</v>
      </c>
      <c r="D12" s="511" t="n">
        <v>30208561</v>
      </c>
      <c r="E12" s="512" t="s">
        <v>53</v>
      </c>
      <c r="F12" s="512" t="s">
        <v>44</v>
      </c>
      <c r="G12" s="512" t="s">
        <v>45</v>
      </c>
      <c r="H12" s="512" t="s">
        <v>79</v>
      </c>
      <c r="I12" s="513" t="n">
        <v>45424.6173611111</v>
      </c>
      <c r="J12" s="512" t="s">
        <v>77</v>
      </c>
      <c r="K12" s="758" t="s">
        <v>67</v>
      </c>
      <c r="L12" s="493" t="n">
        <v>45424</v>
      </c>
      <c r="M12" s="760" t="n">
        <v>0.608333333333333</v>
      </c>
      <c r="N12" s="743" t="s">
        <v>77</v>
      </c>
      <c r="O12" s="493" t="n">
        <v>45424</v>
      </c>
      <c r="P12" s="760" t="n">
        <v>0.617361111111111</v>
      </c>
      <c r="Q12" s="493" t="n">
        <v>45424</v>
      </c>
      <c r="R12" s="760" t="n">
        <v>0.807638888888889</v>
      </c>
      <c r="S12" s="743" t="s">
        <v>77</v>
      </c>
      <c r="T12" s="493" t="n">
        <v>45424</v>
      </c>
      <c r="U12" s="760" t="n">
        <v>0.818055555555556</v>
      </c>
      <c r="V12" s="743" t="s">
        <v>77</v>
      </c>
      <c r="W12" s="744" t="n">
        <f aca="false">(U12+T12)-(P12+O12)</f>
        <v>0.200694444444444</v>
      </c>
      <c r="X12" s="745" t="n">
        <v>45425</v>
      </c>
      <c r="Y12" s="746" t="n">
        <v>0.78125</v>
      </c>
      <c r="Z12" s="747" t="s">
        <v>77</v>
      </c>
      <c r="AA12" s="748" t="n">
        <f aca="false">(Y12+X12)-(U12+T12)</f>
        <v>0.963194444444445</v>
      </c>
      <c r="AB12" s="745" t="n">
        <v>45426</v>
      </c>
      <c r="AC12" s="746" t="n">
        <v>0.742361111111111</v>
      </c>
      <c r="AD12" s="747" t="s">
        <v>77</v>
      </c>
      <c r="AE12" s="748" t="n">
        <f aca="false">(AC12+AB12)-(Y12+X12)</f>
        <v>0.961111111111111</v>
      </c>
      <c r="AF12" s="745"/>
      <c r="AG12" s="747"/>
      <c r="AH12" s="747"/>
      <c r="AI12" s="747"/>
      <c r="AJ12" s="748" t="n">
        <f aca="false">(AG12+AF12)-(U12+T12)</f>
        <v>-45424.8180555556</v>
      </c>
      <c r="AK12" s="745"/>
      <c r="AL12" s="747"/>
      <c r="AM12" s="747"/>
      <c r="AN12" s="748" t="n">
        <f aca="false">(AL12+AK12)-(U12+T12)</f>
        <v>-45424.8180555556</v>
      </c>
      <c r="AO12" s="493" t="n">
        <v>45427</v>
      </c>
      <c r="AP12" s="760" t="n">
        <v>0.820833333333333</v>
      </c>
      <c r="AQ12" s="750" t="n">
        <f aca="false">(AP12+AO12)-(U12+T12)</f>
        <v>3.00277777777778</v>
      </c>
      <c r="AR12" s="751" t="n">
        <v>45427</v>
      </c>
      <c r="AS12" s="752" t="n">
        <v>0.820833333333333</v>
      </c>
      <c r="AT12" s="747" t="s">
        <v>77</v>
      </c>
      <c r="AU12" s="59" t="n">
        <f aca="false">(AS12+AR12)-(U12+T12)</f>
        <v>3.00277777777778</v>
      </c>
      <c r="AV12" s="517" t="n">
        <v>7621</v>
      </c>
      <c r="AW12" s="763" t="s">
        <v>748</v>
      </c>
      <c r="AX12" s="517" t="s">
        <v>578</v>
      </c>
      <c r="AY12" s="517" t="s">
        <v>110</v>
      </c>
      <c r="AZ12" s="43" t="s">
        <v>132</v>
      </c>
      <c r="BA12" s="43" t="s">
        <v>209</v>
      </c>
      <c r="BB12" s="755" t="s">
        <v>749</v>
      </c>
      <c r="BC12" s="761" t="s">
        <v>750</v>
      </c>
      <c r="BD12" s="66"/>
      <c r="BE12" s="326" t="s">
        <v>64</v>
      </c>
      <c r="BF12" s="756"/>
      <c r="BJ12" s="757" t="n">
        <v>2517</v>
      </c>
      <c r="BK12" s="511" t="n">
        <v>30311060</v>
      </c>
      <c r="BL12" s="512" t="s">
        <v>49</v>
      </c>
      <c r="BM12" s="512" t="s">
        <v>69</v>
      </c>
      <c r="BN12" s="512" t="s">
        <v>54</v>
      </c>
      <c r="BO12" s="512" t="s">
        <v>342</v>
      </c>
      <c r="BP12" s="513" t="n">
        <v>45440.4625</v>
      </c>
      <c r="BQ12" s="512" t="s">
        <v>51</v>
      </c>
      <c r="BR12" s="758" t="s">
        <v>52</v>
      </c>
      <c r="BT12" s="759"/>
      <c r="BX12" s="741" t="n">
        <v>2486</v>
      </c>
      <c r="BY12" s="767" t="n">
        <v>30034479</v>
      </c>
      <c r="BZ12" s="768" t="s">
        <v>53</v>
      </c>
      <c r="CA12" s="768" t="s">
        <v>44</v>
      </c>
      <c r="CB12" s="768" t="s">
        <v>54</v>
      </c>
      <c r="CC12" s="768" t="s">
        <v>128</v>
      </c>
      <c r="CD12" s="769" t="n">
        <v>45432.8569444444</v>
      </c>
      <c r="CE12" s="768" t="s">
        <v>77</v>
      </c>
      <c r="CF12" s="758" t="s">
        <v>71</v>
      </c>
      <c r="CJ12" s="759"/>
      <c r="CK12" s="759"/>
      <c r="CL12" s="759"/>
      <c r="CM12" s="759"/>
      <c r="CN12" s="759"/>
      <c r="CO12" s="759"/>
      <c r="CP12" s="759"/>
      <c r="CQ12" s="759"/>
      <c r="CR12" s="759"/>
    </row>
    <row r="13" customFormat="false" ht="21" hidden="false" customHeight="true" outlineLevel="0" collapsed="false">
      <c r="A13" s="739" t="n">
        <v>2</v>
      </c>
      <c r="B13" s="740" t="n">
        <v>11</v>
      </c>
      <c r="C13" s="741" t="n">
        <v>2461</v>
      </c>
      <c r="D13" s="511" t="n">
        <v>30236882</v>
      </c>
      <c r="E13" s="512" t="s">
        <v>53</v>
      </c>
      <c r="F13" s="512" t="s">
        <v>44</v>
      </c>
      <c r="G13" s="512" t="s">
        <v>54</v>
      </c>
      <c r="H13" s="512" t="s">
        <v>171</v>
      </c>
      <c r="I13" s="513" t="n">
        <v>45425.66875</v>
      </c>
      <c r="J13" s="512" t="s">
        <v>51</v>
      </c>
      <c r="K13" s="758" t="s">
        <v>71</v>
      </c>
      <c r="L13" s="493" t="n">
        <v>45425</v>
      </c>
      <c r="M13" s="760" t="n">
        <v>0.6125</v>
      </c>
      <c r="N13" s="743" t="s">
        <v>51</v>
      </c>
      <c r="O13" s="493" t="n">
        <v>45425</v>
      </c>
      <c r="P13" s="760" t="n">
        <v>0.66875</v>
      </c>
      <c r="Q13" s="493" t="n">
        <v>45427</v>
      </c>
      <c r="R13" s="760" t="n">
        <v>0.550694444444445</v>
      </c>
      <c r="S13" s="743" t="s">
        <v>51</v>
      </c>
      <c r="T13" s="493" t="n">
        <v>45427</v>
      </c>
      <c r="U13" s="760" t="n">
        <v>0.550694444444445</v>
      </c>
      <c r="V13" s="743" t="s">
        <v>51</v>
      </c>
      <c r="W13" s="744" t="n">
        <f aca="false">(U13+T13)-(P13+O13)</f>
        <v>1.88194444444444</v>
      </c>
      <c r="X13" s="745" t="n">
        <v>45428</v>
      </c>
      <c r="Y13" s="746" t="n">
        <v>0.527083333333333</v>
      </c>
      <c r="Z13" s="747" t="s">
        <v>51</v>
      </c>
      <c r="AA13" s="748" t="n">
        <f aca="false">(Y13+X13)-(U13+T13)</f>
        <v>0.976388888888889</v>
      </c>
      <c r="AB13" s="745" t="n">
        <v>45428</v>
      </c>
      <c r="AC13" s="746" t="n">
        <v>0.538194444444444</v>
      </c>
      <c r="AD13" s="747" t="s">
        <v>51</v>
      </c>
      <c r="AE13" s="748" t="n">
        <f aca="false">(AC13+AB13)-(Y13+X13)</f>
        <v>0.0111111111111111</v>
      </c>
      <c r="AF13" s="745"/>
      <c r="AG13" s="747"/>
      <c r="AH13" s="747"/>
      <c r="AI13" s="747"/>
      <c r="AJ13" s="748" t="n">
        <f aca="false">(AG13+AF13)-(U13+T13)</f>
        <v>-45427.5506944444</v>
      </c>
      <c r="AK13" s="745"/>
      <c r="AL13" s="747"/>
      <c r="AM13" s="747"/>
      <c r="AN13" s="748" t="n">
        <f aca="false">(AL13+AK13)-(U13+T13)</f>
        <v>-45427.5506944444</v>
      </c>
      <c r="AO13" s="493" t="n">
        <v>45455</v>
      </c>
      <c r="AP13" s="760" t="n">
        <v>0.593055555555556</v>
      </c>
      <c r="AQ13" s="750" t="n">
        <f aca="false">(AP13+AO13)-(U13+T13)</f>
        <v>28.0423611111111</v>
      </c>
      <c r="AR13" s="751" t="n">
        <v>45455</v>
      </c>
      <c r="AS13" s="752" t="n">
        <v>0.593055555555556</v>
      </c>
      <c r="AT13" s="747" t="s">
        <v>51</v>
      </c>
      <c r="AU13" s="59" t="n">
        <f aca="false">(AS13+AR13)-(U13+T13)</f>
        <v>28.0423611111111</v>
      </c>
      <c r="AV13" s="517" t="n">
        <v>14376</v>
      </c>
      <c r="AW13" s="763" t="s">
        <v>751</v>
      </c>
      <c r="AX13" s="517" t="s">
        <v>578</v>
      </c>
      <c r="AY13" s="517" t="s">
        <v>110</v>
      </c>
      <c r="AZ13" s="43" t="s">
        <v>132</v>
      </c>
      <c r="BA13" s="43" t="s">
        <v>209</v>
      </c>
      <c r="BB13" s="755" t="s">
        <v>752</v>
      </c>
      <c r="BC13" s="761" t="s">
        <v>753</v>
      </c>
      <c r="BD13" s="66"/>
      <c r="BE13" s="326" t="s">
        <v>64</v>
      </c>
      <c r="BF13" s="756"/>
      <c r="BJ13" s="741" t="n">
        <v>2528</v>
      </c>
      <c r="BK13" s="511" t="n">
        <v>30325218</v>
      </c>
      <c r="BL13" s="512" t="s">
        <v>49</v>
      </c>
      <c r="BM13" s="512" t="s">
        <v>65</v>
      </c>
      <c r="BN13" s="512" t="s">
        <v>54</v>
      </c>
      <c r="BO13" s="512" t="s">
        <v>358</v>
      </c>
      <c r="BP13" s="513" t="n">
        <v>45441.7576388889</v>
      </c>
      <c r="BQ13" s="512" t="s">
        <v>77</v>
      </c>
      <c r="BR13" s="758" t="s">
        <v>71</v>
      </c>
      <c r="BT13" s="759"/>
      <c r="BX13" s="741" t="n">
        <v>2492</v>
      </c>
      <c r="BY13" s="511" t="n">
        <v>30124642</v>
      </c>
      <c r="BZ13" s="512" t="s">
        <v>53</v>
      </c>
      <c r="CA13" s="512" t="s">
        <v>44</v>
      </c>
      <c r="CB13" s="512" t="s">
        <v>54</v>
      </c>
      <c r="CC13" s="512" t="s">
        <v>365</v>
      </c>
      <c r="CD13" s="513" t="n">
        <v>45435.7541666667</v>
      </c>
      <c r="CE13" s="512" t="s">
        <v>77</v>
      </c>
      <c r="CF13" s="758" t="s">
        <v>71</v>
      </c>
      <c r="CJ13" s="759"/>
      <c r="CK13" s="759"/>
      <c r="CL13" s="759"/>
      <c r="CM13" s="759"/>
      <c r="CN13" s="759"/>
      <c r="CO13" s="759"/>
      <c r="CP13" s="759"/>
      <c r="CQ13" s="759"/>
      <c r="CR13" s="759"/>
    </row>
    <row r="14" customFormat="false" ht="21" hidden="false" customHeight="true" outlineLevel="0" collapsed="false">
      <c r="A14" s="739"/>
      <c r="B14" s="740" t="n">
        <v>12</v>
      </c>
      <c r="C14" s="741" t="n">
        <v>2468</v>
      </c>
      <c r="D14" s="511" t="n">
        <v>30164565</v>
      </c>
      <c r="E14" s="512" t="s">
        <v>49</v>
      </c>
      <c r="F14" s="512" t="s">
        <v>44</v>
      </c>
      <c r="G14" s="512" t="s">
        <v>45</v>
      </c>
      <c r="H14" s="512" t="s">
        <v>490</v>
      </c>
      <c r="I14" s="513" t="n">
        <v>45427.5270833333</v>
      </c>
      <c r="J14" s="512" t="s">
        <v>51</v>
      </c>
      <c r="K14" s="758" t="s">
        <v>71</v>
      </c>
      <c r="L14" s="493" t="n">
        <v>45427</v>
      </c>
      <c r="M14" s="760" t="n">
        <v>0.527083333333333</v>
      </c>
      <c r="N14" s="743" t="s">
        <v>51</v>
      </c>
      <c r="O14" s="493" t="n">
        <v>45427</v>
      </c>
      <c r="P14" s="760" t="n">
        <v>0.527083333333333</v>
      </c>
      <c r="Q14" s="493"/>
      <c r="R14" s="760"/>
      <c r="S14" s="743"/>
      <c r="T14" s="493" t="n">
        <v>45427</v>
      </c>
      <c r="U14" s="760" t="n">
        <v>0.543055555555556</v>
      </c>
      <c r="V14" s="743" t="s">
        <v>51</v>
      </c>
      <c r="W14" s="744" t="n">
        <f aca="false">(U14+T14)-(P14+O14)</f>
        <v>0.0159722222222222</v>
      </c>
      <c r="X14" s="745" t="n">
        <v>45430</v>
      </c>
      <c r="Y14" s="746" t="n">
        <v>0.45</v>
      </c>
      <c r="Z14" s="747" t="s">
        <v>51</v>
      </c>
      <c r="AA14" s="748" t="n">
        <f aca="false">(Y14+X14)-(U14+T14)</f>
        <v>2.90694444444444</v>
      </c>
      <c r="AB14" s="745" t="n">
        <v>45430</v>
      </c>
      <c r="AC14" s="746" t="n">
        <v>0.6125</v>
      </c>
      <c r="AD14" s="747" t="s">
        <v>51</v>
      </c>
      <c r="AE14" s="748" t="n">
        <f aca="false">(AC14+AB14)-(Y14+X14)</f>
        <v>0.1625</v>
      </c>
      <c r="AF14" s="745"/>
      <c r="AG14" s="747"/>
      <c r="AH14" s="747"/>
      <c r="AI14" s="747"/>
      <c r="AJ14" s="748" t="n">
        <f aca="false">(AG14+AF14)-(U14+T14)</f>
        <v>-45427.5430555556</v>
      </c>
      <c r="AK14" s="745"/>
      <c r="AL14" s="747"/>
      <c r="AM14" s="747"/>
      <c r="AN14" s="748" t="n">
        <f aca="false">(AL14+AK14)-(U14+T14)</f>
        <v>-45427.5430555556</v>
      </c>
      <c r="AO14" s="493" t="n">
        <v>45431</v>
      </c>
      <c r="AP14" s="760" t="n">
        <v>0.651388888888889</v>
      </c>
      <c r="AQ14" s="750" t="n">
        <f aca="false">(AP14+AO14)-(U14+T14)</f>
        <v>4.10833333333333</v>
      </c>
      <c r="AR14" s="751" t="n">
        <v>45431</v>
      </c>
      <c r="AS14" s="752" t="n">
        <v>0.651388888888889</v>
      </c>
      <c r="AT14" s="747" t="s">
        <v>51</v>
      </c>
      <c r="AU14" s="59" t="n">
        <f aca="false">(AS14+AR14)-(U14+T14)</f>
        <v>4.10833333333333</v>
      </c>
      <c r="AV14" s="517"/>
      <c r="AW14" s="771"/>
      <c r="AX14" s="517" t="s">
        <v>58</v>
      </c>
      <c r="AY14" s="517" t="s">
        <v>72</v>
      </c>
      <c r="AZ14" s="517" t="s">
        <v>200</v>
      </c>
      <c r="BA14" s="517" t="s">
        <v>172</v>
      </c>
      <c r="BB14" s="755" t="s">
        <v>754</v>
      </c>
      <c r="BC14" s="761" t="s">
        <v>755</v>
      </c>
      <c r="BD14" s="66"/>
      <c r="BE14" s="326" t="s">
        <v>64</v>
      </c>
      <c r="BF14" s="756"/>
      <c r="BR14" s="759"/>
      <c r="BS14" s="759"/>
      <c r="BT14" s="759"/>
      <c r="BX14" s="741" t="n">
        <v>2498</v>
      </c>
      <c r="BY14" s="511" t="n">
        <v>13541</v>
      </c>
      <c r="BZ14" s="512" t="s">
        <v>53</v>
      </c>
      <c r="CA14" s="512" t="s">
        <v>44</v>
      </c>
      <c r="CB14" s="512" t="s">
        <v>54</v>
      </c>
      <c r="CC14" s="512" t="s">
        <v>354</v>
      </c>
      <c r="CD14" s="513" t="n">
        <v>45437.5236111111</v>
      </c>
      <c r="CE14" s="512" t="s">
        <v>51</v>
      </c>
      <c r="CF14" s="758" t="s">
        <v>71</v>
      </c>
      <c r="CJ14" s="759"/>
      <c r="CK14" s="759"/>
      <c r="CL14" s="759"/>
      <c r="CM14" s="759"/>
      <c r="CN14" s="759"/>
      <c r="CO14" s="759"/>
      <c r="CP14" s="759"/>
      <c r="CQ14" s="759"/>
      <c r="CR14" s="759"/>
    </row>
    <row r="15" customFormat="false" ht="21" hidden="false" customHeight="true" outlineLevel="0" collapsed="false">
      <c r="A15" s="739"/>
      <c r="B15" s="762" t="n">
        <v>13</v>
      </c>
      <c r="C15" s="741" t="n">
        <v>2472</v>
      </c>
      <c r="D15" s="511" t="n">
        <v>30286365</v>
      </c>
      <c r="E15" s="512" t="s">
        <v>49</v>
      </c>
      <c r="F15" s="512" t="s">
        <v>44</v>
      </c>
      <c r="G15" s="512" t="s">
        <v>45</v>
      </c>
      <c r="H15" s="512" t="s">
        <v>46</v>
      </c>
      <c r="I15" s="513" t="n">
        <v>45427.8270833333</v>
      </c>
      <c r="J15" s="512" t="s">
        <v>77</v>
      </c>
      <c r="K15" s="758" t="s">
        <v>71</v>
      </c>
      <c r="L15" s="493" t="n">
        <v>45427</v>
      </c>
      <c r="M15" s="760" t="n">
        <v>0.827083333333333</v>
      </c>
      <c r="N15" s="743" t="s">
        <v>77</v>
      </c>
      <c r="O15" s="493" t="n">
        <v>45427</v>
      </c>
      <c r="P15" s="760" t="n">
        <v>0.827083333333333</v>
      </c>
      <c r="Q15" s="493"/>
      <c r="R15" s="760"/>
      <c r="S15" s="743"/>
      <c r="T15" s="493" t="n">
        <v>45428</v>
      </c>
      <c r="U15" s="760" t="n">
        <v>0.636111111111111</v>
      </c>
      <c r="V15" s="743" t="s">
        <v>77</v>
      </c>
      <c r="W15" s="744" t="n">
        <f aca="false">(U15+T15)-(P15+O15)</f>
        <v>0.809027777777778</v>
      </c>
      <c r="X15" s="745" t="n">
        <v>45430</v>
      </c>
      <c r="Y15" s="746" t="n">
        <v>0.600694444444444</v>
      </c>
      <c r="Z15" s="747" t="s">
        <v>77</v>
      </c>
      <c r="AA15" s="748" t="n">
        <f aca="false">(Y15+X15)-(U15+T15)</f>
        <v>1.96458333333333</v>
      </c>
      <c r="AB15" s="745" t="n">
        <v>45430</v>
      </c>
      <c r="AC15" s="746" t="n">
        <v>0.611805555555556</v>
      </c>
      <c r="AD15" s="747" t="s">
        <v>77</v>
      </c>
      <c r="AE15" s="748" t="n">
        <f aca="false">(AC15+AB15)-(Y15+X15)</f>
        <v>0.0111111111111111</v>
      </c>
      <c r="AF15" s="745"/>
      <c r="AG15" s="747"/>
      <c r="AH15" s="747"/>
      <c r="AI15" s="747"/>
      <c r="AJ15" s="748" t="n">
        <f aca="false">(AG15+AF15)-(U15+T15)</f>
        <v>-45428.6361111111</v>
      </c>
      <c r="AK15" s="745"/>
      <c r="AL15" s="747"/>
      <c r="AM15" s="747"/>
      <c r="AN15" s="748" t="n">
        <f aca="false">(AL15+AK15)-(U15+T15)</f>
        <v>-45428.6361111111</v>
      </c>
      <c r="AO15" s="493" t="n">
        <v>45442</v>
      </c>
      <c r="AP15" s="760" t="n">
        <v>0.650694444444445</v>
      </c>
      <c r="AQ15" s="750" t="n">
        <f aca="false">(AP15+AO15)-(U15+T15)</f>
        <v>14.0145833333333</v>
      </c>
      <c r="AR15" s="751" t="n">
        <v>45442</v>
      </c>
      <c r="AS15" s="752" t="n">
        <v>0.650694444444445</v>
      </c>
      <c r="AT15" s="747" t="s">
        <v>77</v>
      </c>
      <c r="AU15" s="59" t="n">
        <f aca="false">(AS15+AR15)-(U15+T15)</f>
        <v>14.0145833333333</v>
      </c>
      <c r="AV15" s="517"/>
      <c r="AW15" s="763"/>
      <c r="AX15" s="517" t="s">
        <v>90</v>
      </c>
      <c r="AY15" s="517" t="s">
        <v>91</v>
      </c>
      <c r="AZ15" s="61" t="s">
        <v>92</v>
      </c>
      <c r="BA15" s="61" t="s">
        <v>636</v>
      </c>
      <c r="BB15" s="755" t="s">
        <v>756</v>
      </c>
      <c r="BC15" s="761" t="s">
        <v>757</v>
      </c>
      <c r="BD15" s="66"/>
      <c r="BE15" s="326" t="s">
        <v>64</v>
      </c>
      <c r="BF15" s="756"/>
      <c r="BR15" s="759"/>
      <c r="BS15" s="759"/>
      <c r="BT15" s="759"/>
      <c r="BX15" s="741" t="n">
        <v>2503</v>
      </c>
      <c r="BY15" s="511" t="n">
        <v>30247709</v>
      </c>
      <c r="BZ15" s="512" t="s">
        <v>53</v>
      </c>
      <c r="CA15" s="512" t="s">
        <v>44</v>
      </c>
      <c r="CB15" s="512" t="s">
        <v>54</v>
      </c>
      <c r="CC15" s="512" t="s">
        <v>87</v>
      </c>
      <c r="CD15" s="513" t="n">
        <v>45437.9097222222</v>
      </c>
      <c r="CE15" s="512" t="s">
        <v>77</v>
      </c>
      <c r="CF15" s="758" t="s">
        <v>71</v>
      </c>
      <c r="CJ15" s="759"/>
      <c r="CK15" s="759"/>
      <c r="CL15" s="759"/>
      <c r="CM15" s="759"/>
      <c r="CN15" s="759"/>
      <c r="CO15" s="759"/>
      <c r="CP15" s="759"/>
      <c r="CQ15" s="759"/>
      <c r="CR15" s="759"/>
    </row>
    <row r="16" customFormat="false" ht="21" hidden="false" customHeight="true" outlineLevel="0" collapsed="false">
      <c r="A16" s="739"/>
      <c r="B16" s="740" t="n">
        <v>14</v>
      </c>
      <c r="C16" s="741" t="n">
        <v>2476</v>
      </c>
      <c r="D16" s="511" t="n">
        <v>2490468093</v>
      </c>
      <c r="E16" s="512" t="s">
        <v>56</v>
      </c>
      <c r="F16" s="512" t="s">
        <v>44</v>
      </c>
      <c r="G16" s="512" t="s">
        <v>54</v>
      </c>
      <c r="H16" s="512" t="s">
        <v>55</v>
      </c>
      <c r="I16" s="513" t="n">
        <v>45428.7243055556</v>
      </c>
      <c r="J16" s="512" t="s">
        <v>77</v>
      </c>
      <c r="K16" s="758" t="s">
        <v>71</v>
      </c>
      <c r="L16" s="493" t="n">
        <v>45428</v>
      </c>
      <c r="M16" s="760" t="n">
        <v>0.71875</v>
      </c>
      <c r="N16" s="743" t="s">
        <v>77</v>
      </c>
      <c r="O16" s="493" t="n">
        <v>45428</v>
      </c>
      <c r="P16" s="760" t="n">
        <v>0.724305555555556</v>
      </c>
      <c r="Q16" s="493" t="n">
        <v>45433</v>
      </c>
      <c r="R16" s="760" t="n">
        <v>0.634027777777778</v>
      </c>
      <c r="S16" s="743" t="s">
        <v>77</v>
      </c>
      <c r="T16" s="493" t="n">
        <v>45433</v>
      </c>
      <c r="U16" s="760" t="n">
        <v>0.659027777777778</v>
      </c>
      <c r="V16" s="743" t="s">
        <v>77</v>
      </c>
      <c r="W16" s="744" t="n">
        <f aca="false">(U16+T16)-(P16+O16)</f>
        <v>4.93472222222222</v>
      </c>
      <c r="X16" s="745"/>
      <c r="Y16" s="746"/>
      <c r="Z16" s="747"/>
      <c r="AA16" s="748" t="n">
        <f aca="false">(Y16+X16)-(U16+T16)</f>
        <v>-45433.6590277778</v>
      </c>
      <c r="AB16" s="745"/>
      <c r="AC16" s="746"/>
      <c r="AD16" s="747"/>
      <c r="AE16" s="748" t="n">
        <f aca="false">(AC16+AB16)-(Y16+X16)</f>
        <v>0</v>
      </c>
      <c r="AF16" s="745"/>
      <c r="AG16" s="747"/>
      <c r="AH16" s="747"/>
      <c r="AI16" s="747"/>
      <c r="AJ16" s="748" t="n">
        <f aca="false">(AG16+AF16)-(U16+T16)</f>
        <v>-45433.6590277778</v>
      </c>
      <c r="AK16" s="745"/>
      <c r="AL16" s="747"/>
      <c r="AM16" s="747"/>
      <c r="AN16" s="748" t="n">
        <f aca="false">(AL16+AK16)-(U16+T16)</f>
        <v>-45433.6590277778</v>
      </c>
      <c r="AO16" s="493" t="n">
        <v>45448</v>
      </c>
      <c r="AP16" s="752" t="n">
        <v>0.800694444444444</v>
      </c>
      <c r="AQ16" s="750" t="n">
        <f aca="false">(AP16+AO16)-(U16+T16)</f>
        <v>15.1416666666667</v>
      </c>
      <c r="AR16" s="751" t="n">
        <v>45448</v>
      </c>
      <c r="AS16" s="752" t="n">
        <v>0.800694444444444</v>
      </c>
      <c r="AT16" s="747" t="s">
        <v>77</v>
      </c>
      <c r="AU16" s="59" t="n">
        <f aca="false">(AS16+AR16)-(U16+T16)</f>
        <v>15.1416666666667</v>
      </c>
      <c r="AV16" s="517" t="n">
        <v>15547</v>
      </c>
      <c r="AW16" s="763" t="s">
        <v>758</v>
      </c>
      <c r="AX16" s="517" t="s">
        <v>90</v>
      </c>
      <c r="AY16" s="517" t="s">
        <v>91</v>
      </c>
      <c r="AZ16" s="517" t="s">
        <v>92</v>
      </c>
      <c r="BA16" s="517" t="s">
        <v>93</v>
      </c>
      <c r="BB16" s="755" t="s">
        <v>759</v>
      </c>
      <c r="BC16" s="761" t="s">
        <v>760</v>
      </c>
      <c r="BD16" s="66"/>
      <c r="BE16" s="326" t="s">
        <v>64</v>
      </c>
      <c r="BF16" s="756"/>
      <c r="BR16" s="759"/>
      <c r="BS16" s="759"/>
      <c r="BT16" s="759"/>
      <c r="BX16" s="770" t="n">
        <v>2511</v>
      </c>
      <c r="BY16" s="511" t="n">
        <v>30255213</v>
      </c>
      <c r="BZ16" s="512" t="s">
        <v>53</v>
      </c>
      <c r="CA16" s="512" t="s">
        <v>44</v>
      </c>
      <c r="CB16" s="512" t="s">
        <v>54</v>
      </c>
      <c r="CC16" s="512" t="s">
        <v>761</v>
      </c>
      <c r="CD16" s="513" t="n">
        <v>45438.6680555556</v>
      </c>
      <c r="CE16" s="512" t="s">
        <v>51</v>
      </c>
      <c r="CF16" s="758" t="s">
        <v>67</v>
      </c>
      <c r="CJ16" s="759"/>
      <c r="CK16" s="759"/>
      <c r="CL16" s="759"/>
      <c r="CM16" s="759"/>
      <c r="CN16" s="759"/>
      <c r="CO16" s="759"/>
      <c r="CP16" s="759"/>
      <c r="CQ16" s="759"/>
      <c r="CR16" s="759"/>
      <c r="CS16" s="759"/>
      <c r="CT16" s="759"/>
      <c r="CU16" s="759"/>
      <c r="CV16" s="759"/>
      <c r="CW16" s="759"/>
      <c r="CX16" s="759"/>
      <c r="CY16" s="759"/>
      <c r="CZ16" s="478"/>
      <c r="DA16" s="478"/>
    </row>
    <row r="17" customFormat="false" ht="21" hidden="false" customHeight="true" outlineLevel="0" collapsed="false">
      <c r="A17" s="739"/>
      <c r="B17" s="762" t="n">
        <v>15</v>
      </c>
      <c r="C17" s="741" t="n">
        <v>2477</v>
      </c>
      <c r="D17" s="511" t="n">
        <v>1550066</v>
      </c>
      <c r="E17" s="512" t="s">
        <v>53</v>
      </c>
      <c r="F17" s="512" t="s">
        <v>44</v>
      </c>
      <c r="G17" s="512" t="s">
        <v>54</v>
      </c>
      <c r="H17" s="512" t="s">
        <v>87</v>
      </c>
      <c r="I17" s="513" t="n">
        <v>45428.7555555556</v>
      </c>
      <c r="J17" s="512" t="s">
        <v>77</v>
      </c>
      <c r="K17" s="758" t="s">
        <v>71</v>
      </c>
      <c r="L17" s="493" t="n">
        <v>45428</v>
      </c>
      <c r="M17" s="760" t="n">
        <v>0.744444444444445</v>
      </c>
      <c r="N17" s="743" t="s">
        <v>77</v>
      </c>
      <c r="O17" s="493" t="n">
        <v>45428</v>
      </c>
      <c r="P17" s="760" t="n">
        <v>0.755555555555556</v>
      </c>
      <c r="Q17" s="493" t="n">
        <v>45432</v>
      </c>
      <c r="R17" s="760" t="n">
        <v>0.798611111111111</v>
      </c>
      <c r="S17" s="743" t="s">
        <v>77</v>
      </c>
      <c r="T17" s="493" t="n">
        <v>45433</v>
      </c>
      <c r="U17" s="760" t="n">
        <v>0.652083333333333</v>
      </c>
      <c r="V17" s="743" t="s">
        <v>77</v>
      </c>
      <c r="W17" s="744" t="n">
        <f aca="false">(U17+T17)-(P17+O17)</f>
        <v>4.89652777777778</v>
      </c>
      <c r="X17" s="745"/>
      <c r="Y17" s="746"/>
      <c r="Z17" s="747"/>
      <c r="AA17" s="748" t="n">
        <f aca="false">(Y17+X17)-(U17+T17)</f>
        <v>-45433.6520833333</v>
      </c>
      <c r="AB17" s="745"/>
      <c r="AC17" s="746"/>
      <c r="AD17" s="747"/>
      <c r="AE17" s="748" t="n">
        <f aca="false">(AC17+AB17)-(Y17+X17)</f>
        <v>0</v>
      </c>
      <c r="AF17" s="745"/>
      <c r="AG17" s="746"/>
      <c r="AH17" s="747"/>
      <c r="AI17" s="747"/>
      <c r="AJ17" s="748" t="n">
        <f aca="false">(AG17+AF17)-(U17+T17)</f>
        <v>-45433.6520833333</v>
      </c>
      <c r="AK17" s="745"/>
      <c r="AL17" s="747"/>
      <c r="AM17" s="747"/>
      <c r="AN17" s="748" t="n">
        <f aca="false">(AL17+AK17)-(U17+T17)</f>
        <v>-45433.6520833333</v>
      </c>
      <c r="AO17" s="493" t="n">
        <v>45437</v>
      </c>
      <c r="AP17" s="760" t="n">
        <v>0.447222222222222</v>
      </c>
      <c r="AQ17" s="750" t="n">
        <f aca="false">(AP17+AO17)-(U17+T17)</f>
        <v>3.79513888888889</v>
      </c>
      <c r="AR17" s="751" t="n">
        <v>45458</v>
      </c>
      <c r="AS17" s="752" t="n">
        <v>0.859722222222222</v>
      </c>
      <c r="AT17" s="747" t="s">
        <v>77</v>
      </c>
      <c r="AU17" s="59" t="n">
        <f aca="false">(AS17+AR17)-(U17+T17)</f>
        <v>25.2076388888889</v>
      </c>
      <c r="AV17" s="517"/>
      <c r="AW17" s="763"/>
      <c r="AX17" s="517" t="s">
        <v>58</v>
      </c>
      <c r="AY17" s="517" t="s">
        <v>110</v>
      </c>
      <c r="AZ17" s="43" t="s">
        <v>132</v>
      </c>
      <c r="BA17" s="43" t="s">
        <v>209</v>
      </c>
      <c r="BB17" s="755" t="s">
        <v>762</v>
      </c>
      <c r="BC17" s="761" t="s">
        <v>763</v>
      </c>
      <c r="BD17" s="66"/>
      <c r="BE17" s="326" t="s">
        <v>64</v>
      </c>
      <c r="BF17" s="756"/>
      <c r="BR17" s="759"/>
      <c r="BS17" s="759"/>
      <c r="BT17" s="759"/>
      <c r="BX17" s="741" t="n">
        <v>2529</v>
      </c>
      <c r="BY17" s="511" t="n">
        <v>30300940</v>
      </c>
      <c r="BZ17" s="512" t="s">
        <v>53</v>
      </c>
      <c r="CA17" s="512" t="s">
        <v>44</v>
      </c>
      <c r="CB17" s="512" t="s">
        <v>54</v>
      </c>
      <c r="CC17" s="512" t="s">
        <v>104</v>
      </c>
      <c r="CD17" s="513" t="n">
        <v>45441.8173611111</v>
      </c>
      <c r="CE17" s="512" t="s">
        <v>77</v>
      </c>
      <c r="CF17" s="758" t="s">
        <v>71</v>
      </c>
      <c r="CJ17" s="759"/>
      <c r="CK17" s="759"/>
      <c r="CL17" s="759"/>
      <c r="CM17" s="759"/>
      <c r="CN17" s="759"/>
      <c r="CO17" s="759"/>
      <c r="CP17" s="759"/>
      <c r="CQ17" s="759"/>
      <c r="CR17" s="759"/>
      <c r="CS17" s="759"/>
      <c r="CT17" s="759"/>
      <c r="CU17" s="759"/>
      <c r="CV17" s="759"/>
      <c r="CW17" s="759"/>
      <c r="CX17" s="759"/>
      <c r="CY17" s="759"/>
    </row>
    <row r="18" customFormat="false" ht="21" hidden="false" customHeight="true" outlineLevel="0" collapsed="false">
      <c r="A18" s="739"/>
      <c r="B18" s="740" t="n">
        <v>16</v>
      </c>
      <c r="C18" s="757" t="n">
        <v>2479</v>
      </c>
      <c r="D18" s="511" t="n">
        <v>30054477</v>
      </c>
      <c r="E18" s="512" t="s">
        <v>49</v>
      </c>
      <c r="F18" s="512" t="s">
        <v>69</v>
      </c>
      <c r="G18" s="512" t="s">
        <v>45</v>
      </c>
      <c r="H18" s="512" t="s">
        <v>734</v>
      </c>
      <c r="I18" s="513" t="n">
        <v>45430.5451388889</v>
      </c>
      <c r="J18" s="512" t="s">
        <v>51</v>
      </c>
      <c r="K18" s="758" t="s">
        <v>52</v>
      </c>
      <c r="L18" s="493" t="n">
        <v>45430</v>
      </c>
      <c r="M18" s="760" t="n">
        <v>0.545138888888889</v>
      </c>
      <c r="N18" s="743" t="s">
        <v>51</v>
      </c>
      <c r="O18" s="493" t="n">
        <v>45430</v>
      </c>
      <c r="P18" s="760" t="n">
        <v>0.545138888888889</v>
      </c>
      <c r="Q18" s="493"/>
      <c r="R18" s="760"/>
      <c r="S18" s="743"/>
      <c r="T18" s="493" t="n">
        <v>45430</v>
      </c>
      <c r="U18" s="760" t="n">
        <v>0.547222222222222</v>
      </c>
      <c r="V18" s="743" t="s">
        <v>51</v>
      </c>
      <c r="W18" s="744" t="n">
        <f aca="false">(U18+T18)-(P18+O18)</f>
        <v>0.00208333333333333</v>
      </c>
      <c r="X18" s="745" t="n">
        <v>45430</v>
      </c>
      <c r="Y18" s="746" t="n">
        <v>0.608333333333333</v>
      </c>
      <c r="Z18" s="747" t="s">
        <v>77</v>
      </c>
      <c r="AA18" s="748" t="n">
        <f aca="false">(Y18+X18)-(U18+T18)</f>
        <v>0.0611111111111111</v>
      </c>
      <c r="AB18" s="745" t="n">
        <v>45430</v>
      </c>
      <c r="AC18" s="746" t="n">
        <v>0.6125</v>
      </c>
      <c r="AD18" s="747" t="s">
        <v>77</v>
      </c>
      <c r="AE18" s="748" t="n">
        <f aca="false">(AC18+AB18)-(Y18+X18)</f>
        <v>0.00416666666666667</v>
      </c>
      <c r="AF18" s="745"/>
      <c r="AG18" s="746"/>
      <c r="AH18" s="747"/>
      <c r="AI18" s="747"/>
      <c r="AJ18" s="748" t="n">
        <f aca="false">(AG18+AF18)-(U18+T18)</f>
        <v>-45430.5472222222</v>
      </c>
      <c r="AK18" s="745"/>
      <c r="AL18" s="747"/>
      <c r="AM18" s="747"/>
      <c r="AN18" s="748" t="n">
        <f aca="false">(AL18+AK18)-(U18+T18)</f>
        <v>-45430.5472222222</v>
      </c>
      <c r="AO18" s="493" t="n">
        <v>45430</v>
      </c>
      <c r="AP18" s="760" t="n">
        <v>0.831944444444444</v>
      </c>
      <c r="AQ18" s="750" t="n">
        <f aca="false">(AP18+AO18)-(U18+T18)</f>
        <v>0.284722222222222</v>
      </c>
      <c r="AR18" s="751" t="n">
        <v>45430</v>
      </c>
      <c r="AS18" s="752" t="n">
        <v>0.831944444444444</v>
      </c>
      <c r="AT18" s="747" t="s">
        <v>77</v>
      </c>
      <c r="AU18" s="59" t="n">
        <f aca="false">(AS18+AR18)-(U18+T18)</f>
        <v>0.284722222222222</v>
      </c>
      <c r="AV18" s="517"/>
      <c r="AW18" s="763"/>
      <c r="AX18" s="517" t="s">
        <v>58</v>
      </c>
      <c r="AY18" s="517" t="s">
        <v>572</v>
      </c>
      <c r="AZ18" s="61" t="s">
        <v>60</v>
      </c>
      <c r="BA18" s="517" t="s">
        <v>501</v>
      </c>
      <c r="BB18" s="755" t="s">
        <v>764</v>
      </c>
      <c r="BC18" s="761" t="s">
        <v>765</v>
      </c>
      <c r="BD18" s="66"/>
      <c r="BE18" s="331" t="s">
        <v>156</v>
      </c>
      <c r="BF18" s="756"/>
      <c r="BR18" s="759"/>
      <c r="BS18" s="759"/>
      <c r="BT18" s="759"/>
      <c r="BX18" s="741" t="n">
        <v>2532</v>
      </c>
      <c r="BY18" s="511" t="n">
        <v>30330463</v>
      </c>
      <c r="BZ18" s="512" t="s">
        <v>53</v>
      </c>
      <c r="CA18" s="512" t="s">
        <v>44</v>
      </c>
      <c r="CB18" s="512" t="s">
        <v>54</v>
      </c>
      <c r="CC18" s="512" t="s">
        <v>337</v>
      </c>
      <c r="CD18" s="513" t="n">
        <v>45442.7638888889</v>
      </c>
      <c r="CE18" s="512" t="s">
        <v>77</v>
      </c>
      <c r="CF18" s="758" t="s">
        <v>71</v>
      </c>
      <c r="CO18" s="759"/>
      <c r="CP18" s="759"/>
      <c r="CQ18" s="759"/>
      <c r="CR18" s="759"/>
      <c r="CS18" s="759"/>
      <c r="CT18" s="759"/>
      <c r="CU18" s="759"/>
      <c r="CV18" s="759"/>
      <c r="CW18" s="759"/>
      <c r="CX18" s="759"/>
      <c r="CY18" s="759"/>
      <c r="CZ18" s="478"/>
      <c r="DA18" s="478"/>
      <c r="DB18" s="478"/>
    </row>
    <row r="19" customFormat="false" ht="21" hidden="false" customHeight="true" outlineLevel="0" collapsed="false">
      <c r="A19" s="739"/>
      <c r="B19" s="740" t="n">
        <v>17</v>
      </c>
      <c r="C19" s="741" t="n">
        <v>2480</v>
      </c>
      <c r="D19" s="511" t="n">
        <v>1088243843</v>
      </c>
      <c r="E19" s="512" t="s">
        <v>53</v>
      </c>
      <c r="F19" s="512" t="s">
        <v>44</v>
      </c>
      <c r="G19" s="512" t="s">
        <v>54</v>
      </c>
      <c r="H19" s="512" t="s">
        <v>180</v>
      </c>
      <c r="I19" s="513" t="n">
        <v>45430.8090277778</v>
      </c>
      <c r="J19" s="512" t="s">
        <v>77</v>
      </c>
      <c r="K19" s="758" t="s">
        <v>71</v>
      </c>
      <c r="L19" s="493" t="n">
        <v>45430</v>
      </c>
      <c r="M19" s="760" t="n">
        <v>0.805555555555556</v>
      </c>
      <c r="N19" s="743" t="s">
        <v>77</v>
      </c>
      <c r="O19" s="493" t="n">
        <v>45430</v>
      </c>
      <c r="P19" s="760" t="n">
        <v>0.809027777777778</v>
      </c>
      <c r="Q19" s="493" t="n">
        <v>45431</v>
      </c>
      <c r="R19" s="760" t="n">
        <v>0.803472222222222</v>
      </c>
      <c r="S19" s="743" t="s">
        <v>77</v>
      </c>
      <c r="T19" s="493" t="n">
        <v>45433</v>
      </c>
      <c r="U19" s="760" t="n">
        <v>0.690277777777778</v>
      </c>
      <c r="V19" s="743" t="s">
        <v>77</v>
      </c>
      <c r="W19" s="744" t="n">
        <f aca="false">(U19+T19)-(P19+O19)</f>
        <v>2.88125</v>
      </c>
      <c r="X19" s="745"/>
      <c r="Y19" s="746"/>
      <c r="Z19" s="747"/>
      <c r="AA19" s="748" t="n">
        <f aca="false">(Y19+X19)-(U19+T19)</f>
        <v>-45433.6902777778</v>
      </c>
      <c r="AB19" s="745"/>
      <c r="AC19" s="746"/>
      <c r="AD19" s="747"/>
      <c r="AE19" s="748" t="n">
        <f aca="false">(AC19+AB19)-(Y19+X19)</f>
        <v>0</v>
      </c>
      <c r="AF19" s="745"/>
      <c r="AG19" s="746"/>
      <c r="AH19" s="747"/>
      <c r="AI19" s="747"/>
      <c r="AJ19" s="748" t="n">
        <f aca="false">(AG19+AF19)-(U19+T19)</f>
        <v>-45433.6902777778</v>
      </c>
      <c r="AK19" s="745"/>
      <c r="AL19" s="747"/>
      <c r="AM19" s="747"/>
      <c r="AN19" s="748" t="n">
        <f aca="false">(AL19+AK19)-(U19+T19)</f>
        <v>-45433.6902777778</v>
      </c>
      <c r="AO19" s="493" t="n">
        <v>45448</v>
      </c>
      <c r="AP19" s="760" t="n">
        <v>0.810416666666667</v>
      </c>
      <c r="AQ19" s="750" t="n">
        <f aca="false">(AP19+AO19)-(U19+T19)</f>
        <v>15.1201388888889</v>
      </c>
      <c r="AR19" s="751" t="n">
        <v>45448</v>
      </c>
      <c r="AS19" s="752" t="n">
        <v>0.810416666666667</v>
      </c>
      <c r="AT19" s="747" t="s">
        <v>77</v>
      </c>
      <c r="AU19" s="59" t="n">
        <f aca="false">(AS19+AR19)-(U19+T19)</f>
        <v>15.1201388888889</v>
      </c>
      <c r="AV19" s="517" t="n">
        <v>15810</v>
      </c>
      <c r="AW19" s="763" t="s">
        <v>766</v>
      </c>
      <c r="AX19" s="517" t="s">
        <v>90</v>
      </c>
      <c r="AY19" s="517" t="s">
        <v>91</v>
      </c>
      <c r="AZ19" s="517" t="s">
        <v>92</v>
      </c>
      <c r="BA19" s="517" t="s">
        <v>93</v>
      </c>
      <c r="BB19" s="755" t="s">
        <v>767</v>
      </c>
      <c r="BC19" s="761" t="s">
        <v>768</v>
      </c>
      <c r="BD19" s="66"/>
      <c r="BE19" s="326" t="s">
        <v>64</v>
      </c>
      <c r="BF19" s="756"/>
      <c r="BR19" s="759"/>
      <c r="BS19" s="759"/>
      <c r="BT19" s="759"/>
      <c r="CC19" s="759"/>
      <c r="CD19" s="759"/>
      <c r="CE19" s="759"/>
      <c r="CN19" s="759"/>
      <c r="CO19" s="759"/>
      <c r="CP19" s="759"/>
      <c r="CQ19" s="759"/>
      <c r="CR19" s="759"/>
      <c r="CS19" s="759"/>
      <c r="CT19" s="759"/>
      <c r="CU19" s="759"/>
      <c r="CV19" s="759"/>
      <c r="CW19" s="759"/>
      <c r="CX19" s="759"/>
      <c r="CY19" s="759"/>
      <c r="CZ19" s="478"/>
      <c r="DA19" s="478"/>
      <c r="DB19" s="478"/>
    </row>
    <row r="20" customFormat="false" ht="21" hidden="false" customHeight="true" outlineLevel="0" collapsed="false">
      <c r="A20" s="739"/>
      <c r="B20" s="740" t="n">
        <v>18</v>
      </c>
      <c r="C20" s="741" t="n">
        <v>2481</v>
      </c>
      <c r="D20" s="511" t="n">
        <v>1738797</v>
      </c>
      <c r="E20" s="512" t="s">
        <v>56</v>
      </c>
      <c r="F20" s="512" t="s">
        <v>69</v>
      </c>
      <c r="G20" s="512" t="s">
        <v>45</v>
      </c>
      <c r="H20" s="512" t="s">
        <v>46</v>
      </c>
      <c r="I20" s="513" t="n">
        <v>45430.8520833333</v>
      </c>
      <c r="J20" s="512" t="s">
        <v>77</v>
      </c>
      <c r="K20" s="758" t="s">
        <v>71</v>
      </c>
      <c r="L20" s="493" t="n">
        <v>45430</v>
      </c>
      <c r="M20" s="760" t="n">
        <v>0.852083333333333</v>
      </c>
      <c r="N20" s="743" t="s">
        <v>77</v>
      </c>
      <c r="O20" s="493" t="n">
        <v>45430</v>
      </c>
      <c r="P20" s="760" t="n">
        <v>0.852083333333333</v>
      </c>
      <c r="Q20" s="493"/>
      <c r="R20" s="760"/>
      <c r="S20" s="743"/>
      <c r="T20" s="493" t="n">
        <v>45430</v>
      </c>
      <c r="U20" s="760" t="n">
        <v>0.865972222222222</v>
      </c>
      <c r="V20" s="743" t="s">
        <v>77</v>
      </c>
      <c r="W20" s="744" t="n">
        <f aca="false">(U20+T20)-(P20+O20)</f>
        <v>0.0138888888888889</v>
      </c>
      <c r="X20" s="745" t="n">
        <v>45431</v>
      </c>
      <c r="Y20" s="746" t="n">
        <v>0.801388888888889</v>
      </c>
      <c r="Z20" s="747" t="s">
        <v>77</v>
      </c>
      <c r="AA20" s="748" t="n">
        <f aca="false">(Y20+X20)-(U20+T20)</f>
        <v>0.935416666666667</v>
      </c>
      <c r="AB20" s="745"/>
      <c r="AC20" s="746"/>
      <c r="AD20" s="747"/>
      <c r="AE20" s="748" t="n">
        <f aca="false">(AC20+AB20)-(Y20+X20)</f>
        <v>-45431.8013888889</v>
      </c>
      <c r="AF20" s="745"/>
      <c r="AG20" s="747"/>
      <c r="AH20" s="747"/>
      <c r="AI20" s="747"/>
      <c r="AJ20" s="748" t="n">
        <f aca="false">(AG20+AF20)-(U20+T20)</f>
        <v>-45430.8659722222</v>
      </c>
      <c r="AK20" s="745"/>
      <c r="AL20" s="747"/>
      <c r="AM20" s="747"/>
      <c r="AN20" s="748" t="n">
        <f aca="false">(AL20+AK20)-(U20+T20)</f>
        <v>-45430.8659722222</v>
      </c>
      <c r="AO20" s="493" t="n">
        <v>45448</v>
      </c>
      <c r="AP20" s="760" t="n">
        <v>0.792361111111111</v>
      </c>
      <c r="AQ20" s="750" t="n">
        <f aca="false">(AP20+AO20)-(U20+T20)</f>
        <v>17.9263888888889</v>
      </c>
      <c r="AR20" s="751" t="n">
        <v>45448</v>
      </c>
      <c r="AS20" s="752" t="n">
        <v>0.792361111111111</v>
      </c>
      <c r="AT20" s="765" t="s">
        <v>77</v>
      </c>
      <c r="AU20" s="59" t="n">
        <f aca="false">(AS20+AR20)-(U20+T20)</f>
        <v>17.9263888888889</v>
      </c>
      <c r="AV20" s="517"/>
      <c r="AW20" s="763"/>
      <c r="AX20" s="517" t="s">
        <v>578</v>
      </c>
      <c r="AY20" s="517" t="s">
        <v>110</v>
      </c>
      <c r="AZ20" s="43" t="s">
        <v>132</v>
      </c>
      <c r="BA20" s="43" t="s">
        <v>209</v>
      </c>
      <c r="BB20" s="755" t="s">
        <v>769</v>
      </c>
      <c r="BC20" s="761" t="s">
        <v>770</v>
      </c>
      <c r="BD20" s="66"/>
      <c r="BE20" s="326" t="s">
        <v>64</v>
      </c>
      <c r="BF20" s="756"/>
      <c r="BJ20" s="535" t="s">
        <v>135</v>
      </c>
      <c r="BK20" s="536" t="s">
        <v>136</v>
      </c>
      <c r="BL20" s="537" t="s">
        <v>137</v>
      </c>
      <c r="BM20" s="538" t="s">
        <v>52</v>
      </c>
      <c r="BN20" s="539" t="s">
        <v>48</v>
      </c>
      <c r="BO20" s="540" t="s">
        <v>67</v>
      </c>
      <c r="BP20" s="541" t="s">
        <v>138</v>
      </c>
      <c r="BQ20" s="542" t="s">
        <v>139</v>
      </c>
      <c r="BR20" s="759"/>
      <c r="BS20" s="759"/>
      <c r="BT20" s="759"/>
      <c r="CC20" s="759"/>
      <c r="CD20" s="759"/>
      <c r="CE20" s="759"/>
      <c r="CN20" s="759"/>
      <c r="CO20" s="759"/>
      <c r="CP20" s="759"/>
      <c r="CQ20" s="759"/>
      <c r="CR20" s="759"/>
      <c r="CS20" s="759"/>
      <c r="CT20" s="759"/>
      <c r="CU20" s="759"/>
      <c r="CV20" s="759"/>
      <c r="CW20" s="759"/>
      <c r="CX20" s="759"/>
      <c r="CY20" s="759"/>
      <c r="CZ20" s="478"/>
      <c r="DA20" s="478"/>
      <c r="DB20" s="478"/>
    </row>
    <row r="21" customFormat="false" ht="21" hidden="false" customHeight="true" outlineLevel="0" collapsed="false">
      <c r="A21" s="739"/>
      <c r="B21" s="762" t="n">
        <v>19</v>
      </c>
      <c r="C21" s="741" t="n">
        <v>2482</v>
      </c>
      <c r="D21" s="767" t="n">
        <v>30284827</v>
      </c>
      <c r="E21" s="768" t="s">
        <v>56</v>
      </c>
      <c r="F21" s="768" t="s">
        <v>65</v>
      </c>
      <c r="G21" s="768" t="s">
        <v>54</v>
      </c>
      <c r="H21" s="768" t="s">
        <v>735</v>
      </c>
      <c r="I21" s="769" t="n">
        <v>45430.9305555556</v>
      </c>
      <c r="J21" s="768" t="s">
        <v>77</v>
      </c>
      <c r="K21" s="758" t="s">
        <v>71</v>
      </c>
      <c r="L21" s="493" t="n">
        <v>45430</v>
      </c>
      <c r="M21" s="760" t="n">
        <v>0.930555555555556</v>
      </c>
      <c r="N21" s="743" t="s">
        <v>77</v>
      </c>
      <c r="O21" s="493" t="n">
        <v>45430</v>
      </c>
      <c r="P21" s="760" t="n">
        <v>0.930555555555556</v>
      </c>
      <c r="Q21" s="493" t="n">
        <v>45433</v>
      </c>
      <c r="R21" s="760" t="n">
        <v>0.695138888888889</v>
      </c>
      <c r="S21" s="743" t="s">
        <v>77</v>
      </c>
      <c r="T21" s="493" t="n">
        <v>45433</v>
      </c>
      <c r="U21" s="760" t="n">
        <v>0.695138888888889</v>
      </c>
      <c r="V21" s="743" t="s">
        <v>77</v>
      </c>
      <c r="W21" s="744" t="n">
        <f aca="false">(U21+T21)-(P21+O21)</f>
        <v>2.76458333333333</v>
      </c>
      <c r="X21" s="745"/>
      <c r="Y21" s="746"/>
      <c r="Z21" s="747"/>
      <c r="AA21" s="748" t="n">
        <f aca="false">(Y21+X21)-(U21+T21)</f>
        <v>-45433.6951388889</v>
      </c>
      <c r="AB21" s="745"/>
      <c r="AC21" s="746"/>
      <c r="AD21" s="747"/>
      <c r="AE21" s="748" t="n">
        <f aca="false">(AC21+AB21)-(Y21+X21)</f>
        <v>0</v>
      </c>
      <c r="AF21" s="745"/>
      <c r="AG21" s="747"/>
      <c r="AH21" s="747"/>
      <c r="AI21" s="747"/>
      <c r="AJ21" s="748" t="n">
        <f aca="false">(AG21+AF21)-(U21+T21)</f>
        <v>-45433.6951388889</v>
      </c>
      <c r="AK21" s="745"/>
      <c r="AL21" s="747"/>
      <c r="AM21" s="747"/>
      <c r="AN21" s="748" t="n">
        <f aca="false">(AL21+AK21)-(U21+T21)</f>
        <v>-45433.6951388889</v>
      </c>
      <c r="AO21" s="493" t="n">
        <v>45442</v>
      </c>
      <c r="AP21" s="760" t="n">
        <v>0.634722222222222</v>
      </c>
      <c r="AQ21" s="750" t="n">
        <f aca="false">(AP21+AO21)-(U21+T21)</f>
        <v>8.93958333333333</v>
      </c>
      <c r="AR21" s="751" t="n">
        <v>45441</v>
      </c>
      <c r="AS21" s="752" t="n">
        <v>0.588888888888889</v>
      </c>
      <c r="AT21" s="765" t="s">
        <v>77</v>
      </c>
      <c r="AU21" s="59" t="n">
        <f aca="false">(AS21+AR21)-(U21+T21)</f>
        <v>7.89375</v>
      </c>
      <c r="AV21" s="517"/>
      <c r="AW21" s="763" t="s">
        <v>771</v>
      </c>
      <c r="AX21" s="517" t="s">
        <v>578</v>
      </c>
      <c r="AY21" s="517" t="s">
        <v>99</v>
      </c>
      <c r="AZ21" s="533" t="s">
        <v>579</v>
      </c>
      <c r="BA21" s="517" t="s">
        <v>142</v>
      </c>
      <c r="BB21" s="755" t="s">
        <v>772</v>
      </c>
      <c r="BC21" s="761" t="s">
        <v>773</v>
      </c>
      <c r="BD21" s="66"/>
      <c r="BE21" s="326" t="s">
        <v>64</v>
      </c>
      <c r="BF21" s="756"/>
      <c r="BJ21" s="772" t="s">
        <v>51</v>
      </c>
      <c r="BK21" s="544" t="n">
        <v>8</v>
      </c>
      <c r="BL21" s="545" t="n">
        <f aca="false">BK21/BK24</f>
        <v>0.727272727272727</v>
      </c>
      <c r="BM21" s="773" t="n">
        <v>3</v>
      </c>
      <c r="BN21" s="773" t="n">
        <v>2</v>
      </c>
      <c r="BO21" s="773" t="n">
        <v>0</v>
      </c>
      <c r="BP21" s="773" t="n">
        <v>3</v>
      </c>
      <c r="BQ21" s="547" t="n">
        <f aca="false">BK21</f>
        <v>8</v>
      </c>
      <c r="BR21" s="759"/>
      <c r="BS21" s="759"/>
      <c r="BT21" s="759"/>
      <c r="CC21" s="759"/>
      <c r="CD21" s="759"/>
      <c r="CE21" s="759"/>
      <c r="CJ21" s="535" t="s">
        <v>135</v>
      </c>
      <c r="CK21" s="536" t="s">
        <v>136</v>
      </c>
      <c r="CL21" s="537" t="s">
        <v>137</v>
      </c>
      <c r="CM21" s="538" t="s">
        <v>52</v>
      </c>
      <c r="CN21" s="539" t="s">
        <v>48</v>
      </c>
      <c r="CO21" s="540" t="s">
        <v>67</v>
      </c>
      <c r="CP21" s="541" t="s">
        <v>138</v>
      </c>
      <c r="CQ21" s="542" t="s">
        <v>139</v>
      </c>
      <c r="CR21" s="759"/>
      <c r="CS21" s="759"/>
      <c r="CT21" s="759"/>
      <c r="CU21" s="759"/>
      <c r="CV21" s="759"/>
      <c r="CW21" s="759"/>
      <c r="CX21" s="759"/>
      <c r="CY21" s="759"/>
      <c r="CZ21" s="478"/>
      <c r="DA21" s="478"/>
      <c r="DB21" s="478"/>
    </row>
    <row r="22" customFormat="false" ht="21" hidden="false" customHeight="true" outlineLevel="0" collapsed="false">
      <c r="A22" s="739"/>
      <c r="B22" s="740" t="n">
        <v>20</v>
      </c>
      <c r="C22" s="741" t="n">
        <v>2486</v>
      </c>
      <c r="D22" s="767" t="n">
        <v>30034479</v>
      </c>
      <c r="E22" s="768" t="s">
        <v>53</v>
      </c>
      <c r="F22" s="768" t="s">
        <v>44</v>
      </c>
      <c r="G22" s="768" t="s">
        <v>54</v>
      </c>
      <c r="H22" s="768" t="s">
        <v>128</v>
      </c>
      <c r="I22" s="769" t="n">
        <v>45432.8569444444</v>
      </c>
      <c r="J22" s="768" t="s">
        <v>77</v>
      </c>
      <c r="K22" s="758" t="s">
        <v>71</v>
      </c>
      <c r="L22" s="493" t="n">
        <v>45432</v>
      </c>
      <c r="M22" s="760" t="n">
        <v>0.849305555555556</v>
      </c>
      <c r="N22" s="743" t="s">
        <v>77</v>
      </c>
      <c r="O22" s="493" t="n">
        <v>45432</v>
      </c>
      <c r="P22" s="760" t="n">
        <v>0.856944444444444</v>
      </c>
      <c r="Q22" s="493" t="n">
        <v>45433</v>
      </c>
      <c r="R22" s="760" t="n">
        <v>0.63125</v>
      </c>
      <c r="S22" s="743" t="s">
        <v>77</v>
      </c>
      <c r="T22" s="493" t="n">
        <v>45433</v>
      </c>
      <c r="U22" s="760" t="n">
        <v>0.648611111111111</v>
      </c>
      <c r="V22" s="743" t="s">
        <v>77</v>
      </c>
      <c r="W22" s="744" t="n">
        <f aca="false">(U22+T22)-(P22+O22)</f>
        <v>0.791666666666667</v>
      </c>
      <c r="X22" s="745" t="n">
        <v>45442</v>
      </c>
      <c r="Y22" s="746" t="n">
        <v>0.626388888888889</v>
      </c>
      <c r="Z22" s="747" t="s">
        <v>77</v>
      </c>
      <c r="AA22" s="748" t="n">
        <f aca="false">(Y22+X22)-(U22+T22)</f>
        <v>8.97777777777778</v>
      </c>
      <c r="AB22" s="745" t="n">
        <v>45454</v>
      </c>
      <c r="AC22" s="746" t="n">
        <v>0.740972222222222</v>
      </c>
      <c r="AD22" s="747" t="s">
        <v>77</v>
      </c>
      <c r="AE22" s="748" t="n">
        <f aca="false">(AC22+AB22)-(Y22+X22)</f>
        <v>12.1145833333333</v>
      </c>
      <c r="AF22" s="745"/>
      <c r="AG22" s="747"/>
      <c r="AH22" s="747"/>
      <c r="AI22" s="747"/>
      <c r="AJ22" s="748" t="n">
        <f aca="false">(AG22+AF22)-(U22+T22)</f>
        <v>-45433.6486111111</v>
      </c>
      <c r="AK22" s="745"/>
      <c r="AL22" s="747"/>
      <c r="AM22" s="747"/>
      <c r="AN22" s="748" t="n">
        <f aca="false">(AL22+AK22)-(U22+T22)</f>
        <v>-45433.6486111111</v>
      </c>
      <c r="AO22" s="493" t="n">
        <v>45458</v>
      </c>
      <c r="AP22" s="760" t="n">
        <v>0.861111111111111</v>
      </c>
      <c r="AQ22" s="750" t="n">
        <f aca="false">(AP22+AO22)-(U22+T22)</f>
        <v>25.2125</v>
      </c>
      <c r="AR22" s="751" t="n">
        <v>45458</v>
      </c>
      <c r="AS22" s="752" t="n">
        <v>0.861111111111111</v>
      </c>
      <c r="AT22" s="747" t="s">
        <v>77</v>
      </c>
      <c r="AU22" s="59" t="n">
        <f aca="false">(AS22+AR22)-(U22+T22)</f>
        <v>25.2125</v>
      </c>
      <c r="AV22" s="517"/>
      <c r="AW22" s="763"/>
      <c r="AX22" s="517" t="s">
        <v>578</v>
      </c>
      <c r="AY22" s="517" t="s">
        <v>110</v>
      </c>
      <c r="AZ22" s="43" t="s">
        <v>132</v>
      </c>
      <c r="BA22" s="43" t="s">
        <v>209</v>
      </c>
      <c r="BB22" s="755" t="s">
        <v>774</v>
      </c>
      <c r="BC22" s="761" t="s">
        <v>775</v>
      </c>
      <c r="BD22" s="66"/>
      <c r="BE22" s="326" t="s">
        <v>64</v>
      </c>
      <c r="BF22" s="756"/>
      <c r="BJ22" s="772" t="s">
        <v>77</v>
      </c>
      <c r="BK22" s="544" t="n">
        <v>3</v>
      </c>
      <c r="BL22" s="545" t="n">
        <f aca="false">BK22/BK24</f>
        <v>0.272727272727273</v>
      </c>
      <c r="BM22" s="773" t="n">
        <v>1</v>
      </c>
      <c r="BN22" s="773" t="n">
        <v>0</v>
      </c>
      <c r="BO22" s="773" t="n">
        <v>0</v>
      </c>
      <c r="BP22" s="773" t="n">
        <v>2</v>
      </c>
      <c r="BQ22" s="547" t="n">
        <f aca="false">BK22</f>
        <v>3</v>
      </c>
      <c r="BR22" s="759"/>
      <c r="BS22" s="759"/>
      <c r="BT22" s="759"/>
      <c r="BX22" s="535" t="s">
        <v>135</v>
      </c>
      <c r="BY22" s="536" t="s">
        <v>136</v>
      </c>
      <c r="BZ22" s="537" t="s">
        <v>137</v>
      </c>
      <c r="CA22" s="538" t="s">
        <v>52</v>
      </c>
      <c r="CB22" s="539" t="s">
        <v>48</v>
      </c>
      <c r="CC22" s="540" t="s">
        <v>67</v>
      </c>
      <c r="CD22" s="541" t="s">
        <v>138</v>
      </c>
      <c r="CE22" s="542" t="s">
        <v>139</v>
      </c>
      <c r="CF22" s="759"/>
      <c r="CJ22" s="772" t="s">
        <v>51</v>
      </c>
      <c r="CK22" s="544" t="n">
        <v>3</v>
      </c>
      <c r="CL22" s="545" t="n">
        <f aca="false">CK22/CK25</f>
        <v>0.333333333333333</v>
      </c>
      <c r="CM22" s="773" t="n">
        <v>0</v>
      </c>
      <c r="CN22" s="773" t="n">
        <v>0</v>
      </c>
      <c r="CO22" s="773" t="n">
        <v>0</v>
      </c>
      <c r="CP22" s="773" t="n">
        <v>3</v>
      </c>
      <c r="CQ22" s="547" t="n">
        <f aca="false">CK22</f>
        <v>3</v>
      </c>
      <c r="CY22" s="759"/>
      <c r="CZ22" s="478"/>
      <c r="DA22" s="478"/>
      <c r="DB22" s="478"/>
    </row>
    <row r="23" customFormat="false" ht="21" hidden="false" customHeight="true" outlineLevel="0" collapsed="false">
      <c r="A23" s="739"/>
      <c r="B23" s="740" t="n">
        <v>21</v>
      </c>
      <c r="C23" s="741" t="n">
        <v>2491</v>
      </c>
      <c r="D23" s="511" t="n">
        <v>30310628</v>
      </c>
      <c r="E23" s="512" t="s">
        <v>49</v>
      </c>
      <c r="F23" s="512" t="s">
        <v>44</v>
      </c>
      <c r="G23" s="512" t="s">
        <v>54</v>
      </c>
      <c r="H23" s="512" t="s">
        <v>87</v>
      </c>
      <c r="I23" s="513" t="n">
        <v>45435.7125</v>
      </c>
      <c r="J23" s="512" t="s">
        <v>51</v>
      </c>
      <c r="K23" s="758" t="s">
        <v>48</v>
      </c>
      <c r="L23" s="493" t="n">
        <v>45435</v>
      </c>
      <c r="M23" s="760" t="n">
        <v>0.7125</v>
      </c>
      <c r="N23" s="743" t="s">
        <v>51</v>
      </c>
      <c r="O23" s="493" t="n">
        <v>45435</v>
      </c>
      <c r="P23" s="760" t="n">
        <v>0.7125</v>
      </c>
      <c r="Q23" s="493"/>
      <c r="R23" s="760"/>
      <c r="S23" s="743"/>
      <c r="T23" s="493" t="n">
        <v>45435</v>
      </c>
      <c r="U23" s="760" t="n">
        <v>0.715277777777778</v>
      </c>
      <c r="V23" s="743" t="s">
        <v>51</v>
      </c>
      <c r="W23" s="744" t="n">
        <f aca="false">(U23+T23)-(P23+O23)</f>
        <v>0.00277777777777778</v>
      </c>
      <c r="X23" s="745"/>
      <c r="Y23" s="746"/>
      <c r="Z23" s="747"/>
      <c r="AA23" s="748" t="n">
        <f aca="false">(Y23+X23)-(U23+T23)</f>
        <v>-45435.7152777778</v>
      </c>
      <c r="AB23" s="745"/>
      <c r="AC23" s="746"/>
      <c r="AD23" s="747"/>
      <c r="AE23" s="748" t="n">
        <f aca="false">(AC23+AB23)-(Y23+X23)</f>
        <v>0</v>
      </c>
      <c r="AF23" s="745"/>
      <c r="AG23" s="747"/>
      <c r="AH23" s="747"/>
      <c r="AI23" s="747"/>
      <c r="AJ23" s="748" t="n">
        <f aca="false">(AG23+AF23)-(U23+T23)</f>
        <v>-45435.7152777778</v>
      </c>
      <c r="AK23" s="745"/>
      <c r="AL23" s="747"/>
      <c r="AM23" s="747"/>
      <c r="AN23" s="748" t="n">
        <f aca="false">(AL23+AK23)-(U23+T23)</f>
        <v>-45435.7152777778</v>
      </c>
      <c r="AO23" s="493" t="n">
        <v>45437</v>
      </c>
      <c r="AP23" s="760" t="n">
        <v>0.447222222222222</v>
      </c>
      <c r="AQ23" s="750" t="n">
        <f aca="false">(AP23+AO23)-(U23+T23)</f>
        <v>1.73194444444444</v>
      </c>
      <c r="AR23" s="751" t="n">
        <v>45437</v>
      </c>
      <c r="AS23" s="752" t="n">
        <v>0.447222222222222</v>
      </c>
      <c r="AT23" s="765" t="s">
        <v>51</v>
      </c>
      <c r="AU23" s="59" t="n">
        <f aca="false">(AS23+AR23)-(U23+T23)</f>
        <v>1.73194444444444</v>
      </c>
      <c r="AV23" s="517"/>
      <c r="AW23" s="763"/>
      <c r="AX23" s="517" t="s">
        <v>58</v>
      </c>
      <c r="AY23" s="517" t="s">
        <v>72</v>
      </c>
      <c r="AZ23" s="517" t="s">
        <v>200</v>
      </c>
      <c r="BA23" s="517" t="s">
        <v>172</v>
      </c>
      <c r="BB23" s="755" t="s">
        <v>776</v>
      </c>
      <c r="BC23" s="761" t="s">
        <v>777</v>
      </c>
      <c r="BD23" s="66"/>
      <c r="BE23" s="326" t="s">
        <v>64</v>
      </c>
      <c r="BF23" s="756"/>
      <c r="BJ23" s="543"/>
      <c r="BK23" s="544"/>
      <c r="BL23" s="545" t="n">
        <f aca="false">BK23/BK24</f>
        <v>0</v>
      </c>
      <c r="BM23" s="546"/>
      <c r="BN23" s="546"/>
      <c r="BO23" s="546"/>
      <c r="BP23" s="546"/>
      <c r="BQ23" s="547" t="n">
        <f aca="false">BK23</f>
        <v>0</v>
      </c>
      <c r="BR23" s="759"/>
      <c r="BS23" s="759"/>
      <c r="BT23" s="759"/>
      <c r="BX23" s="772" t="s">
        <v>51</v>
      </c>
      <c r="BY23" s="544" t="n">
        <v>5</v>
      </c>
      <c r="BZ23" s="545" t="n">
        <f aca="false">BY23/BY26</f>
        <v>0.3125</v>
      </c>
      <c r="CA23" s="773" t="n">
        <v>0</v>
      </c>
      <c r="CB23" s="773" t="n">
        <v>0</v>
      </c>
      <c r="CC23" s="773" t="n">
        <v>1</v>
      </c>
      <c r="CD23" s="773" t="n">
        <v>4</v>
      </c>
      <c r="CE23" s="547" t="n">
        <f aca="false">BY23</f>
        <v>5</v>
      </c>
      <c r="CF23" s="759"/>
      <c r="CJ23" s="772" t="s">
        <v>77</v>
      </c>
      <c r="CK23" s="544" t="n">
        <v>6</v>
      </c>
      <c r="CL23" s="545" t="n">
        <f aca="false">CK23/CK25</f>
        <v>0.666666666666667</v>
      </c>
      <c r="CM23" s="773" t="n">
        <v>0</v>
      </c>
      <c r="CN23" s="773" t="n">
        <v>1</v>
      </c>
      <c r="CO23" s="773" t="n">
        <v>0</v>
      </c>
      <c r="CP23" s="773" t="n">
        <v>5</v>
      </c>
      <c r="CQ23" s="547" t="n">
        <f aca="false">CK23</f>
        <v>6</v>
      </c>
      <c r="CY23" s="759"/>
      <c r="CZ23" s="478"/>
      <c r="DA23" s="478"/>
      <c r="DB23" s="478"/>
    </row>
    <row r="24" customFormat="false" ht="21" hidden="false" customHeight="true" outlineLevel="0" collapsed="false">
      <c r="A24" s="739"/>
      <c r="B24" s="740" t="n">
        <v>22</v>
      </c>
      <c r="C24" s="741" t="n">
        <v>2492</v>
      </c>
      <c r="D24" s="511" t="n">
        <v>30124642</v>
      </c>
      <c r="E24" s="512" t="s">
        <v>53</v>
      </c>
      <c r="F24" s="512" t="s">
        <v>44</v>
      </c>
      <c r="G24" s="512" t="s">
        <v>54</v>
      </c>
      <c r="H24" s="512" t="s">
        <v>365</v>
      </c>
      <c r="I24" s="513" t="n">
        <v>45435.7541666667</v>
      </c>
      <c r="J24" s="512" t="s">
        <v>77</v>
      </c>
      <c r="K24" s="758" t="s">
        <v>71</v>
      </c>
      <c r="L24" s="493" t="n">
        <v>45435</v>
      </c>
      <c r="M24" s="760" t="n">
        <v>0.750694444444444</v>
      </c>
      <c r="N24" s="743" t="s">
        <v>77</v>
      </c>
      <c r="O24" s="493" t="n">
        <v>45435</v>
      </c>
      <c r="P24" s="760" t="n">
        <v>0.754166666666667</v>
      </c>
      <c r="Q24" s="493" t="n">
        <v>45435</v>
      </c>
      <c r="R24" s="760" t="n">
        <v>0.765277777777778</v>
      </c>
      <c r="S24" s="743" t="s">
        <v>77</v>
      </c>
      <c r="T24" s="493" t="n">
        <v>45438</v>
      </c>
      <c r="U24" s="760" t="n">
        <v>0.66875</v>
      </c>
      <c r="V24" s="743" t="s">
        <v>77</v>
      </c>
      <c r="W24" s="744" t="n">
        <f aca="false">(U24+T24)-(P24+O24)</f>
        <v>2.91458333333333</v>
      </c>
      <c r="X24" s="745" t="n">
        <v>45438</v>
      </c>
      <c r="Y24" s="746" t="n">
        <v>0.672222222222222</v>
      </c>
      <c r="Z24" s="747" t="s">
        <v>77</v>
      </c>
      <c r="AA24" s="748" t="n">
        <f aca="false">(Y24+X24)-(U24+T24)</f>
        <v>0.00347222222222222</v>
      </c>
      <c r="AB24" s="745"/>
      <c r="AC24" s="746"/>
      <c r="AD24" s="747"/>
      <c r="AE24" s="748" t="n">
        <f aca="false">(AC24+AB24)-(Y24+X24)</f>
        <v>-45438.6722222222</v>
      </c>
      <c r="AF24" s="745"/>
      <c r="AG24" s="747"/>
      <c r="AH24" s="747"/>
      <c r="AI24" s="747"/>
      <c r="AJ24" s="748" t="n">
        <f aca="false">(AG24+AF24)-(U24+T24)</f>
        <v>-45438.66875</v>
      </c>
      <c r="AK24" s="745"/>
      <c r="AL24" s="747"/>
      <c r="AM24" s="747"/>
      <c r="AN24" s="748" t="n">
        <f aca="false">(AL24+AK24)-(U24+T24)</f>
        <v>-45438.66875</v>
      </c>
      <c r="AO24" s="493" t="n">
        <v>45442</v>
      </c>
      <c r="AP24" s="760" t="n">
        <v>0.634722222222222</v>
      </c>
      <c r="AQ24" s="750" t="n">
        <f aca="false">(AP24+AO24)-(U24+T24)</f>
        <v>3.96597222222222</v>
      </c>
      <c r="AR24" s="751" t="n">
        <v>45442</v>
      </c>
      <c r="AS24" s="752" t="n">
        <v>0.634722222222222</v>
      </c>
      <c r="AT24" s="765" t="s">
        <v>77</v>
      </c>
      <c r="AU24" s="59" t="n">
        <f aca="false">(AS24+AR24)-(U24+T24)</f>
        <v>3.96597222222222</v>
      </c>
      <c r="AV24" s="517" t="n">
        <v>4977</v>
      </c>
      <c r="AW24" s="763" t="s">
        <v>778</v>
      </c>
      <c r="AX24" s="517" t="s">
        <v>578</v>
      </c>
      <c r="AY24" s="517" t="s">
        <v>110</v>
      </c>
      <c r="AZ24" s="43" t="s">
        <v>132</v>
      </c>
      <c r="BA24" s="43" t="s">
        <v>209</v>
      </c>
      <c r="BB24" s="755" t="s">
        <v>779</v>
      </c>
      <c r="BC24" s="761" t="s">
        <v>780</v>
      </c>
      <c r="BD24" s="66"/>
      <c r="BE24" s="326" t="s">
        <v>64</v>
      </c>
      <c r="BF24" s="756"/>
      <c r="BJ24" s="549" t="s">
        <v>139</v>
      </c>
      <c r="BK24" s="550" t="n">
        <f aca="false">SUBTOTAL(9,BK21:BK23)</f>
        <v>11</v>
      </c>
      <c r="BL24" s="551" t="n">
        <f aca="false">SUBTOTAL(9,BL21:BL23)</f>
        <v>1</v>
      </c>
      <c r="BM24" s="552" t="n">
        <f aca="false">SUM(BM21:BM23)</f>
        <v>4</v>
      </c>
      <c r="BN24" s="552" t="n">
        <f aca="false">SUM(BN21:BN23)</f>
        <v>2</v>
      </c>
      <c r="BO24" s="552" t="n">
        <f aca="false">SUM(BO21:BO23)</f>
        <v>0</v>
      </c>
      <c r="BP24" s="552" t="n">
        <f aca="false">SUM(BP21:BP23)</f>
        <v>5</v>
      </c>
      <c r="BQ24" s="550" t="n">
        <f aca="false">SUBTOTAL(9,BQ21:BQ23)</f>
        <v>11</v>
      </c>
      <c r="BR24" s="759"/>
      <c r="BS24" s="759"/>
      <c r="BT24" s="759"/>
      <c r="BX24" s="772" t="s">
        <v>77</v>
      </c>
      <c r="BY24" s="544" t="n">
        <v>11</v>
      </c>
      <c r="BZ24" s="545" t="n">
        <f aca="false">BY24/BY26</f>
        <v>0.6875</v>
      </c>
      <c r="CA24" s="773" t="n">
        <v>0</v>
      </c>
      <c r="CB24" s="773" t="n">
        <v>0</v>
      </c>
      <c r="CC24" s="773" t="n">
        <v>2</v>
      </c>
      <c r="CD24" s="773" t="n">
        <v>9</v>
      </c>
      <c r="CE24" s="547" t="n">
        <f aca="false">BY24</f>
        <v>11</v>
      </c>
      <c r="CF24" s="759"/>
      <c r="CJ24" s="543"/>
      <c r="CK24" s="544"/>
      <c r="CL24" s="545" t="n">
        <f aca="false">CK24/CK25</f>
        <v>0</v>
      </c>
      <c r="CM24" s="546"/>
      <c r="CN24" s="546"/>
      <c r="CO24" s="546"/>
      <c r="CP24" s="546"/>
      <c r="CQ24" s="547" t="n">
        <f aca="false">CK24</f>
        <v>0</v>
      </c>
      <c r="CY24" s="759"/>
      <c r="CZ24" s="478"/>
      <c r="DA24" s="478"/>
      <c r="DB24" s="478"/>
    </row>
    <row r="25" customFormat="false" ht="21" hidden="false" customHeight="true" outlineLevel="0" collapsed="false">
      <c r="A25" s="739"/>
      <c r="B25" s="762" t="n">
        <v>23</v>
      </c>
      <c r="C25" s="741" t="n">
        <v>2497</v>
      </c>
      <c r="D25" s="511" t="n">
        <v>30320351</v>
      </c>
      <c r="E25" s="512" t="s">
        <v>49</v>
      </c>
      <c r="F25" s="512" t="s">
        <v>44</v>
      </c>
      <c r="G25" s="512" t="s">
        <v>45</v>
      </c>
      <c r="H25" s="512" t="s">
        <v>79</v>
      </c>
      <c r="I25" s="513" t="n">
        <v>45437.4159722222</v>
      </c>
      <c r="J25" s="512" t="s">
        <v>51</v>
      </c>
      <c r="K25" s="758" t="s">
        <v>71</v>
      </c>
      <c r="L25" s="493" t="n">
        <v>45437</v>
      </c>
      <c r="M25" s="760" t="n">
        <v>0.415972222222222</v>
      </c>
      <c r="N25" s="743" t="s">
        <v>51</v>
      </c>
      <c r="O25" s="493" t="n">
        <v>45437</v>
      </c>
      <c r="P25" s="760" t="n">
        <v>0.415972222222222</v>
      </c>
      <c r="Q25" s="493"/>
      <c r="R25" s="760"/>
      <c r="S25" s="743"/>
      <c r="T25" s="493" t="n">
        <v>45437</v>
      </c>
      <c r="U25" s="760" t="n">
        <v>0.44375</v>
      </c>
      <c r="V25" s="743" t="s">
        <v>51</v>
      </c>
      <c r="W25" s="744" t="n">
        <f aca="false">(U25+T25)-(P25+O25)</f>
        <v>0.0277777777777778</v>
      </c>
      <c r="X25" s="745" t="n">
        <v>45438</v>
      </c>
      <c r="Y25" s="746" t="n">
        <v>0.421527777777778</v>
      </c>
      <c r="Z25" s="747" t="s">
        <v>51</v>
      </c>
      <c r="AA25" s="748" t="n">
        <f aca="false">(Y25+X25)-(U25+T25)</f>
        <v>0.977777777777778</v>
      </c>
      <c r="AB25" s="745" t="n">
        <v>45439</v>
      </c>
      <c r="AC25" s="746" t="n">
        <v>0.517361111111111</v>
      </c>
      <c r="AD25" s="747" t="s">
        <v>51</v>
      </c>
      <c r="AE25" s="748" t="n">
        <f aca="false">(AC25+AB25)-(Y25+X25)</f>
        <v>1.09583333333333</v>
      </c>
      <c r="AF25" s="745"/>
      <c r="AG25" s="747"/>
      <c r="AH25" s="747"/>
      <c r="AI25" s="747"/>
      <c r="AJ25" s="748" t="n">
        <f aca="false">(AG25+AF25)-(U25+T25)</f>
        <v>-45437.44375</v>
      </c>
      <c r="AK25" s="745"/>
      <c r="AL25" s="747"/>
      <c r="AM25" s="747"/>
      <c r="AN25" s="748" t="n">
        <f aca="false">(AL25+AK25)-(U25+T25)</f>
        <v>-45437.44375</v>
      </c>
      <c r="AO25" s="493" t="n">
        <v>45440</v>
      </c>
      <c r="AP25" s="760" t="n">
        <v>0.621527777777778</v>
      </c>
      <c r="AQ25" s="750" t="n">
        <f aca="false">(AP25+AO25)-(U25+T25)</f>
        <v>3.17777777777778</v>
      </c>
      <c r="AR25" s="751" t="n">
        <v>45440</v>
      </c>
      <c r="AS25" s="752" t="n">
        <v>0.621527777777778</v>
      </c>
      <c r="AT25" s="765" t="s">
        <v>51</v>
      </c>
      <c r="AU25" s="59" t="n">
        <f aca="false">(AS25+AR25)-(U25+T25)</f>
        <v>3.17777777777778</v>
      </c>
      <c r="AV25" s="517"/>
      <c r="AW25" s="763"/>
      <c r="AX25" s="517" t="s">
        <v>58</v>
      </c>
      <c r="AY25" s="517" t="s">
        <v>572</v>
      </c>
      <c r="AZ25" s="533" t="s">
        <v>203</v>
      </c>
      <c r="BA25" s="517" t="s">
        <v>229</v>
      </c>
      <c r="BB25" s="755" t="s">
        <v>781</v>
      </c>
      <c r="BC25" s="761" t="s">
        <v>782</v>
      </c>
      <c r="BD25" s="66"/>
      <c r="BE25" s="331" t="s">
        <v>156</v>
      </c>
      <c r="BF25" s="756"/>
      <c r="BR25" s="759"/>
      <c r="BS25" s="759"/>
      <c r="BT25" s="759"/>
      <c r="BX25" s="543"/>
      <c r="BY25" s="544"/>
      <c r="BZ25" s="545" t="n">
        <f aca="false">BY25/BY26</f>
        <v>0</v>
      </c>
      <c r="CA25" s="546"/>
      <c r="CB25" s="546"/>
      <c r="CC25" s="546"/>
      <c r="CD25" s="546"/>
      <c r="CE25" s="547" t="n">
        <f aca="false">BY25</f>
        <v>0</v>
      </c>
      <c r="CF25" s="759"/>
      <c r="CJ25" s="549" t="s">
        <v>139</v>
      </c>
      <c r="CK25" s="550" t="n">
        <f aca="false">SUBTOTAL(9,CK22:CK24)</f>
        <v>9</v>
      </c>
      <c r="CL25" s="554" t="n">
        <f aca="false">CL22+CL23+CL24</f>
        <v>1</v>
      </c>
      <c r="CM25" s="553" t="n">
        <f aca="false">SUBTOTAL(9,CM22:CM24)</f>
        <v>0</v>
      </c>
      <c r="CN25" s="553" t="n">
        <f aca="false">SUBTOTAL(9,CN22:CN24)</f>
        <v>1</v>
      </c>
      <c r="CO25" s="553" t="n">
        <f aca="false">SUBTOTAL(9,CO22:CO24)</f>
        <v>0</v>
      </c>
      <c r="CP25" s="553" t="n">
        <f aca="false">SUBTOTAL(9,CP22:CP24)</f>
        <v>8</v>
      </c>
      <c r="CQ25" s="550" t="n">
        <f aca="false">SUM(CM25:CP25)</f>
        <v>9</v>
      </c>
      <c r="CY25" s="759"/>
      <c r="CZ25" s="478"/>
      <c r="DA25" s="478"/>
      <c r="DB25" s="478"/>
    </row>
    <row r="26" customFormat="false" ht="21" hidden="false" customHeight="true" outlineLevel="0" collapsed="false">
      <c r="A26" s="739" t="n">
        <v>3</v>
      </c>
      <c r="B26" s="740" t="n">
        <v>24</v>
      </c>
      <c r="C26" s="741" t="n">
        <v>2498</v>
      </c>
      <c r="D26" s="511" t="n">
        <v>13541</v>
      </c>
      <c r="E26" s="512" t="s">
        <v>53</v>
      </c>
      <c r="F26" s="512" t="s">
        <v>44</v>
      </c>
      <c r="G26" s="512" t="s">
        <v>54</v>
      </c>
      <c r="H26" s="512" t="s">
        <v>354</v>
      </c>
      <c r="I26" s="513" t="n">
        <v>45437.5236111111</v>
      </c>
      <c r="J26" s="512" t="s">
        <v>51</v>
      </c>
      <c r="K26" s="758" t="s">
        <v>71</v>
      </c>
      <c r="L26" s="493" t="n">
        <v>45437</v>
      </c>
      <c r="M26" s="760" t="n">
        <v>0.459027777777778</v>
      </c>
      <c r="N26" s="743" t="s">
        <v>51</v>
      </c>
      <c r="O26" s="493" t="n">
        <v>45437</v>
      </c>
      <c r="P26" s="760" t="n">
        <v>0.523611111111111</v>
      </c>
      <c r="Q26" s="493" t="n">
        <v>45441</v>
      </c>
      <c r="R26" s="760" t="n">
        <v>0.661805555555556</v>
      </c>
      <c r="S26" s="743" t="s">
        <v>51</v>
      </c>
      <c r="T26" s="493" t="n">
        <v>45444</v>
      </c>
      <c r="U26" s="760" t="n">
        <v>0.504166666666667</v>
      </c>
      <c r="V26" s="743" t="s">
        <v>51</v>
      </c>
      <c r="W26" s="744" t="n">
        <f aca="false">(U26+T26)-(P26+O26)</f>
        <v>6.98055555555556</v>
      </c>
      <c r="X26" s="745"/>
      <c r="Y26" s="746"/>
      <c r="Z26" s="747"/>
      <c r="AA26" s="748" t="n">
        <f aca="false">(Y26+X26)-(U26+T26)</f>
        <v>-45444.5041666667</v>
      </c>
      <c r="AB26" s="745"/>
      <c r="AC26" s="746"/>
      <c r="AD26" s="747"/>
      <c r="AE26" s="748" t="n">
        <f aca="false">(AC26+AB26)-(Y26+X26)</f>
        <v>0</v>
      </c>
      <c r="AF26" s="745"/>
      <c r="AG26" s="747"/>
      <c r="AH26" s="747"/>
      <c r="AI26" s="747"/>
      <c r="AJ26" s="748" t="n">
        <f aca="false">(AG26+AF26)-(U26+T26)</f>
        <v>-45444.5041666667</v>
      </c>
      <c r="AK26" s="745" t="n">
        <v>45454</v>
      </c>
      <c r="AL26" s="746" t="n">
        <v>0.806944444444445</v>
      </c>
      <c r="AM26" s="747" t="s">
        <v>77</v>
      </c>
      <c r="AN26" s="748" t="n">
        <f aca="false">(AL26+AK26)-(U26+T26)</f>
        <v>10.3027777777778</v>
      </c>
      <c r="AO26" s="493"/>
      <c r="AP26" s="760"/>
      <c r="AQ26" s="750" t="n">
        <f aca="false">(AP26+AO26)-(U26+T26)</f>
        <v>-45444.5041666667</v>
      </c>
      <c r="AR26" s="751"/>
      <c r="AS26" s="752"/>
      <c r="AT26" s="747"/>
      <c r="AU26" s="59" t="n">
        <f aca="false">(AS26+AR26)-(U26+T26)</f>
        <v>-45444.5041666667</v>
      </c>
      <c r="AV26" s="517" t="n">
        <v>14370</v>
      </c>
      <c r="AW26" s="763" t="s">
        <v>783</v>
      </c>
      <c r="AX26" s="517" t="s">
        <v>578</v>
      </c>
      <c r="AY26" s="517" t="s">
        <v>110</v>
      </c>
      <c r="AZ26" s="43" t="s">
        <v>132</v>
      </c>
      <c r="BA26" s="517" t="s">
        <v>119</v>
      </c>
      <c r="BB26" s="755" t="s">
        <v>784</v>
      </c>
      <c r="BC26" s="761" t="s">
        <v>785</v>
      </c>
      <c r="BD26" s="66"/>
      <c r="BE26" s="326" t="s">
        <v>64</v>
      </c>
      <c r="BF26" s="756"/>
      <c r="BJ26" s="555" t="s">
        <v>228</v>
      </c>
      <c r="BK26" s="542" t="n">
        <f aca="false">BK24</f>
        <v>11</v>
      </c>
      <c r="BL26" s="556" t="n">
        <f aca="false">BK26/44</f>
        <v>0.25</v>
      </c>
      <c r="BM26" s="557"/>
      <c r="BN26" s="558"/>
      <c r="BO26" s="558"/>
      <c r="BP26" s="558"/>
      <c r="BQ26" s="558"/>
      <c r="BR26" s="759"/>
      <c r="BS26" s="759"/>
      <c r="BT26" s="759"/>
      <c r="BX26" s="549" t="s">
        <v>139</v>
      </c>
      <c r="BY26" s="550" t="n">
        <f aca="false">SUBTOTAL(9,BY23:BY25)</f>
        <v>16</v>
      </c>
      <c r="BZ26" s="551" t="n">
        <f aca="false">BZ23+BZ24+BZ25</f>
        <v>1</v>
      </c>
      <c r="CA26" s="553" t="n">
        <f aca="false">SUBTOTAL(9,CA23:CA25)</f>
        <v>0</v>
      </c>
      <c r="CB26" s="553" t="n">
        <f aca="false">SUBTOTAL(9,CB23:CB25)</f>
        <v>0</v>
      </c>
      <c r="CC26" s="553" t="n">
        <f aca="false">SUBTOTAL(9,CC23:CC25)</f>
        <v>3</v>
      </c>
      <c r="CD26" s="553" t="n">
        <f aca="false">SUBTOTAL(9,CD23:CD25)</f>
        <v>13</v>
      </c>
      <c r="CE26" s="550" t="n">
        <f aca="false">SUM(CA26:CD26)</f>
        <v>16</v>
      </c>
      <c r="CF26" s="759"/>
      <c r="CY26" s="759"/>
      <c r="CZ26" s="478"/>
      <c r="DA26" s="478"/>
      <c r="DB26" s="478"/>
    </row>
    <row r="27" customFormat="false" ht="21" hidden="false" customHeight="true" outlineLevel="0" collapsed="false">
      <c r="A27" s="739"/>
      <c r="B27" s="762" t="n">
        <v>25</v>
      </c>
      <c r="C27" s="741" t="n">
        <v>2503</v>
      </c>
      <c r="D27" s="511" t="n">
        <v>30247709</v>
      </c>
      <c r="E27" s="512" t="s">
        <v>53</v>
      </c>
      <c r="F27" s="512" t="s">
        <v>44</v>
      </c>
      <c r="G27" s="512" t="s">
        <v>54</v>
      </c>
      <c r="H27" s="512" t="s">
        <v>87</v>
      </c>
      <c r="I27" s="513" t="n">
        <v>45437.9097222222</v>
      </c>
      <c r="J27" s="512" t="s">
        <v>77</v>
      </c>
      <c r="K27" s="758" t="s">
        <v>71</v>
      </c>
      <c r="L27" s="493" t="n">
        <v>45437</v>
      </c>
      <c r="M27" s="760" t="n">
        <v>0.677083333333333</v>
      </c>
      <c r="N27" s="743" t="s">
        <v>77</v>
      </c>
      <c r="O27" s="493" t="n">
        <v>45437</v>
      </c>
      <c r="P27" s="760" t="n">
        <v>0.909722222222222</v>
      </c>
      <c r="Q27" s="493" t="n">
        <v>45444</v>
      </c>
      <c r="R27" s="760" t="n">
        <v>0.750694444444444</v>
      </c>
      <c r="S27" s="743" t="s">
        <v>51</v>
      </c>
      <c r="T27" s="493" t="n">
        <v>45444</v>
      </c>
      <c r="U27" s="760" t="n">
        <v>0.752083333333333</v>
      </c>
      <c r="V27" s="743" t="s">
        <v>51</v>
      </c>
      <c r="W27" s="744" t="n">
        <f aca="false">(U27+T27)-(P27+O27)</f>
        <v>6.84236111111111</v>
      </c>
      <c r="X27" s="745" t="n">
        <v>45448</v>
      </c>
      <c r="Y27" s="746" t="n">
        <v>0.791666666666667</v>
      </c>
      <c r="Z27" s="747" t="s">
        <v>77</v>
      </c>
      <c r="AA27" s="748" t="n">
        <f aca="false">(Y27+X27)-(U27+T27)</f>
        <v>4.03958333333333</v>
      </c>
      <c r="AB27" s="745"/>
      <c r="AC27" s="746"/>
      <c r="AD27" s="747"/>
      <c r="AE27" s="748" t="n">
        <f aca="false">(AC27+AB27)-(Y27+X27)</f>
        <v>-45448.7916666667</v>
      </c>
      <c r="AF27" s="745"/>
      <c r="AG27" s="747"/>
      <c r="AH27" s="747"/>
      <c r="AI27" s="747"/>
      <c r="AJ27" s="748" t="n">
        <f aca="false">(AG27+AF27)-(U27+T27)</f>
        <v>-45444.7520833333</v>
      </c>
      <c r="AK27" s="745"/>
      <c r="AL27" s="747"/>
      <c r="AM27" s="747"/>
      <c r="AN27" s="748" t="n">
        <f aca="false">(AL27+AK27)-(U27+T27)</f>
        <v>-45444.7520833333</v>
      </c>
      <c r="AO27" s="493" t="n">
        <v>45454</v>
      </c>
      <c r="AP27" s="760" t="n">
        <v>0.740277777777778</v>
      </c>
      <c r="AQ27" s="750" t="n">
        <f aca="false">(AP27+AO27)-(U27+T27)</f>
        <v>9.98819444444444</v>
      </c>
      <c r="AR27" s="751" t="n">
        <v>45454</v>
      </c>
      <c r="AS27" s="752" t="n">
        <v>0.740277777777778</v>
      </c>
      <c r="AT27" s="765" t="s">
        <v>77</v>
      </c>
      <c r="AU27" s="59" t="n">
        <f aca="false">(AS27+AR27)-(U27+T27)</f>
        <v>9.98819444444444</v>
      </c>
      <c r="AV27" s="517"/>
      <c r="AW27" s="763"/>
      <c r="AX27" s="517" t="s">
        <v>90</v>
      </c>
      <c r="AY27" s="517" t="s">
        <v>91</v>
      </c>
      <c r="AZ27" s="61" t="s">
        <v>106</v>
      </c>
      <c r="BA27" s="517" t="s">
        <v>440</v>
      </c>
      <c r="BB27" s="755" t="s">
        <v>786</v>
      </c>
      <c r="BC27" s="761" t="s">
        <v>787</v>
      </c>
      <c r="BD27" s="66"/>
      <c r="BE27" s="326" t="s">
        <v>64</v>
      </c>
      <c r="BF27" s="756"/>
      <c r="BJ27" s="559"/>
      <c r="BK27" s="559"/>
      <c r="BL27" s="559"/>
      <c r="BM27" s="559"/>
      <c r="BN27" s="558"/>
      <c r="BO27" s="558"/>
      <c r="BP27" s="558"/>
      <c r="BQ27" s="558"/>
      <c r="BR27" s="759"/>
      <c r="BS27" s="759"/>
      <c r="BT27" s="759"/>
      <c r="CF27" s="759"/>
      <c r="CY27" s="759"/>
      <c r="CZ27" s="478"/>
      <c r="DA27" s="478"/>
      <c r="DB27" s="478"/>
    </row>
    <row r="28" customFormat="false" ht="21" hidden="false" customHeight="true" outlineLevel="0" collapsed="false">
      <c r="A28" s="739"/>
      <c r="B28" s="740" t="n">
        <v>26</v>
      </c>
      <c r="C28" s="770" t="n">
        <v>2511</v>
      </c>
      <c r="D28" s="511" t="n">
        <v>30255213</v>
      </c>
      <c r="E28" s="512" t="s">
        <v>53</v>
      </c>
      <c r="F28" s="512" t="s">
        <v>44</v>
      </c>
      <c r="G28" s="512" t="s">
        <v>54</v>
      </c>
      <c r="H28" s="512" t="s">
        <v>761</v>
      </c>
      <c r="I28" s="513" t="n">
        <v>45438.6680555556</v>
      </c>
      <c r="J28" s="512" t="s">
        <v>51</v>
      </c>
      <c r="K28" s="758" t="s">
        <v>67</v>
      </c>
      <c r="L28" s="493" t="n">
        <v>45438</v>
      </c>
      <c r="M28" s="760" t="n">
        <v>0.663194444444444</v>
      </c>
      <c r="N28" s="743" t="s">
        <v>51</v>
      </c>
      <c r="O28" s="493" t="n">
        <v>45438</v>
      </c>
      <c r="P28" s="760" t="n">
        <v>0.668055555555556</v>
      </c>
      <c r="Q28" s="493" t="n">
        <v>45441</v>
      </c>
      <c r="R28" s="760" t="n">
        <v>0.661111111111111</v>
      </c>
      <c r="S28" s="743" t="s">
        <v>51</v>
      </c>
      <c r="T28" s="493" t="n">
        <v>45441</v>
      </c>
      <c r="U28" s="760" t="n">
        <v>0.663888888888889</v>
      </c>
      <c r="V28" s="743" t="s">
        <v>51</v>
      </c>
      <c r="W28" s="744" t="n">
        <f aca="false">(U28+T28)-(P28+O28)</f>
        <v>2.99583333333333</v>
      </c>
      <c r="X28" s="745" t="n">
        <v>45441</v>
      </c>
      <c r="Y28" s="746" t="n">
        <v>0.669444444444444</v>
      </c>
      <c r="Z28" s="747" t="s">
        <v>77</v>
      </c>
      <c r="AA28" s="748" t="n">
        <f aca="false">(Y28+X28)-(U28+T28)</f>
        <v>0.00555555555555556</v>
      </c>
      <c r="AB28" s="745"/>
      <c r="AC28" s="746"/>
      <c r="AD28" s="747"/>
      <c r="AE28" s="748" t="n">
        <f aca="false">(AC28+AB28)-(Y28+X28)</f>
        <v>-45441.6694444444</v>
      </c>
      <c r="AF28" s="745"/>
      <c r="AG28" s="746"/>
      <c r="AH28" s="747"/>
      <c r="AI28" s="747"/>
      <c r="AJ28" s="748" t="n">
        <f aca="false">(AG28+AF28)-(U28+T28)</f>
        <v>-45441.6638888889</v>
      </c>
      <c r="AK28" s="745"/>
      <c r="AL28" s="747"/>
      <c r="AM28" s="747"/>
      <c r="AN28" s="748" t="n">
        <f aca="false">(AL28+AK28)-(U28+T28)</f>
        <v>-45441.6638888889</v>
      </c>
      <c r="AO28" s="493" t="n">
        <v>45444</v>
      </c>
      <c r="AP28" s="760" t="n">
        <v>0.503472222222222</v>
      </c>
      <c r="AQ28" s="750" t="n">
        <f aca="false">(AP28+AO28)-(U28+T28)</f>
        <v>2.83958333333333</v>
      </c>
      <c r="AR28" s="751" t="n">
        <v>45444</v>
      </c>
      <c r="AS28" s="752" t="n">
        <v>0.503472222222222</v>
      </c>
      <c r="AT28" s="765" t="s">
        <v>51</v>
      </c>
      <c r="AU28" s="59" t="n">
        <f aca="false">(AS28+AR28)-(U28+T28)</f>
        <v>2.83958333333333</v>
      </c>
      <c r="AV28" s="517" t="n">
        <v>4961</v>
      </c>
      <c r="AW28" s="763" t="s">
        <v>788</v>
      </c>
      <c r="AX28" s="517" t="s">
        <v>90</v>
      </c>
      <c r="AY28" s="517" t="s">
        <v>91</v>
      </c>
      <c r="AZ28" s="61" t="s">
        <v>106</v>
      </c>
      <c r="BA28" s="517" t="s">
        <v>107</v>
      </c>
      <c r="BB28" s="755" t="s">
        <v>789</v>
      </c>
      <c r="BC28" s="761" t="s">
        <v>790</v>
      </c>
      <c r="BD28" s="66"/>
      <c r="BE28" s="326" t="s">
        <v>64</v>
      </c>
      <c r="BF28" s="756"/>
      <c r="BJ28" s="561" t="s">
        <v>52</v>
      </c>
      <c r="BK28" s="539" t="s">
        <v>48</v>
      </c>
      <c r="BL28" s="540" t="s">
        <v>67</v>
      </c>
      <c r="BM28" s="541" t="s">
        <v>138</v>
      </c>
      <c r="BN28" s="558"/>
      <c r="BO28" s="558"/>
      <c r="BP28" s="558"/>
      <c r="BQ28" s="558"/>
      <c r="BR28" s="759"/>
      <c r="BS28" s="759"/>
      <c r="BT28" s="759"/>
      <c r="CC28" s="478"/>
      <c r="CD28" s="478"/>
      <c r="CE28" s="478"/>
      <c r="CF28" s="759"/>
      <c r="CJ28" s="555" t="s">
        <v>660</v>
      </c>
      <c r="CK28" s="542" t="n">
        <f aca="false">CK25</f>
        <v>9</v>
      </c>
      <c r="CL28" s="556" t="n">
        <f aca="false">CK28/44</f>
        <v>0.204545454545455</v>
      </c>
      <c r="CM28" s="557"/>
      <c r="CN28" s="558"/>
      <c r="CO28" s="558"/>
      <c r="CP28" s="558"/>
      <c r="CQ28" s="558"/>
      <c r="CY28" s="759"/>
      <c r="CZ28" s="478"/>
      <c r="DA28" s="478"/>
      <c r="DB28" s="478"/>
    </row>
    <row r="29" customFormat="false" ht="21" hidden="false" customHeight="true" outlineLevel="0" collapsed="false">
      <c r="A29" s="739"/>
      <c r="B29" s="740" t="n">
        <v>27</v>
      </c>
      <c r="C29" s="770" t="n">
        <v>2514</v>
      </c>
      <c r="D29" s="511" t="n">
        <v>30159659</v>
      </c>
      <c r="E29" s="512" t="s">
        <v>49</v>
      </c>
      <c r="F29" s="512" t="s">
        <v>44</v>
      </c>
      <c r="G29" s="512" t="s">
        <v>45</v>
      </c>
      <c r="H29" s="512" t="s">
        <v>50</v>
      </c>
      <c r="I29" s="513" t="n">
        <v>45439.5402777778</v>
      </c>
      <c r="J29" s="512" t="s">
        <v>51</v>
      </c>
      <c r="K29" s="758" t="s">
        <v>52</v>
      </c>
      <c r="L29" s="493" t="n">
        <v>45439</v>
      </c>
      <c r="M29" s="760" t="n">
        <v>0.540277777777778</v>
      </c>
      <c r="N29" s="743" t="s">
        <v>51</v>
      </c>
      <c r="O29" s="493" t="n">
        <v>45439</v>
      </c>
      <c r="P29" s="760" t="n">
        <v>0.540277777777778</v>
      </c>
      <c r="Q29" s="493"/>
      <c r="R29" s="760"/>
      <c r="S29" s="743"/>
      <c r="T29" s="493" t="n">
        <v>45439</v>
      </c>
      <c r="U29" s="760" t="n">
        <v>0.632638888888889</v>
      </c>
      <c r="V29" s="743" t="s">
        <v>51</v>
      </c>
      <c r="W29" s="744" t="n">
        <f aca="false">(U29+T29)-(P29+O29)</f>
        <v>0.0923611111111111</v>
      </c>
      <c r="X29" s="745"/>
      <c r="Y29" s="746"/>
      <c r="Z29" s="747"/>
      <c r="AA29" s="748" t="n">
        <f aca="false">(Y29+X29)-(U29+T29)</f>
        <v>-45439.6326388889</v>
      </c>
      <c r="AB29" s="745"/>
      <c r="AC29" s="746"/>
      <c r="AD29" s="747"/>
      <c r="AE29" s="748" t="n">
        <f aca="false">(AC29+AB29)-(Y29+X29)</f>
        <v>0</v>
      </c>
      <c r="AF29" s="745"/>
      <c r="AG29" s="747"/>
      <c r="AH29" s="747"/>
      <c r="AI29" s="747"/>
      <c r="AJ29" s="748" t="n">
        <f aca="false">(AG29+AF29)-(U29+T29)</f>
        <v>-45439.6326388889</v>
      </c>
      <c r="AK29" s="745"/>
      <c r="AL29" s="747"/>
      <c r="AM29" s="747"/>
      <c r="AN29" s="748" t="n">
        <f aca="false">(AL29+AK29)-(U29+T29)</f>
        <v>-45439.6326388889</v>
      </c>
      <c r="AO29" s="493" t="n">
        <v>45440</v>
      </c>
      <c r="AP29" s="760" t="n">
        <v>0.45625</v>
      </c>
      <c r="AQ29" s="750" t="n">
        <f aca="false">(AP29+AO29)-(U29+T29)</f>
        <v>0.823611111111111</v>
      </c>
      <c r="AR29" s="751" t="n">
        <v>45440</v>
      </c>
      <c r="AS29" s="752" t="n">
        <v>0.45625</v>
      </c>
      <c r="AT29" s="765" t="s">
        <v>51</v>
      </c>
      <c r="AU29" s="59" t="n">
        <f aca="false">(AS29+AR29)-(U29+T29)</f>
        <v>0.823611111111111</v>
      </c>
      <c r="AV29" s="517"/>
      <c r="AW29" s="763"/>
      <c r="AX29" s="517" t="s">
        <v>58</v>
      </c>
      <c r="AY29" s="517" t="s">
        <v>572</v>
      </c>
      <c r="AZ29" s="61" t="s">
        <v>60</v>
      </c>
      <c r="BA29" s="517" t="s">
        <v>501</v>
      </c>
      <c r="BB29" s="755" t="s">
        <v>791</v>
      </c>
      <c r="BC29" s="761" t="s">
        <v>792</v>
      </c>
      <c r="BD29" s="66"/>
      <c r="BE29" s="326" t="s">
        <v>64</v>
      </c>
      <c r="BF29" s="756"/>
      <c r="BJ29" s="562" t="n">
        <f aca="false">BM24</f>
        <v>4</v>
      </c>
      <c r="BK29" s="563" t="n">
        <f aca="false">BN24</f>
        <v>2</v>
      </c>
      <c r="BL29" s="563" t="n">
        <f aca="false">BO24</f>
        <v>0</v>
      </c>
      <c r="BM29" s="563" t="n">
        <f aca="false">BP24</f>
        <v>5</v>
      </c>
      <c r="BN29" s="558"/>
      <c r="BO29" s="558"/>
      <c r="BP29" s="558"/>
      <c r="BQ29" s="558"/>
      <c r="BR29" s="759"/>
      <c r="BS29" s="759"/>
      <c r="BT29" s="759"/>
      <c r="BX29" s="555" t="s">
        <v>64</v>
      </c>
      <c r="BY29" s="542" t="n">
        <f aca="false">BY26</f>
        <v>16</v>
      </c>
      <c r="BZ29" s="556" t="n">
        <f aca="false">BY29/48</f>
        <v>0.333333333333333</v>
      </c>
      <c r="CA29" s="557"/>
      <c r="CB29" s="558"/>
      <c r="CC29" s="478"/>
      <c r="CD29" s="478"/>
      <c r="CE29" s="478"/>
      <c r="CF29" s="478"/>
      <c r="CJ29" s="559"/>
      <c r="CK29" s="559"/>
      <c r="CL29" s="559"/>
      <c r="CM29" s="559"/>
      <c r="CN29" s="558"/>
      <c r="CO29" s="558"/>
      <c r="CP29" s="558"/>
      <c r="CQ29" s="558"/>
      <c r="CY29" s="759"/>
      <c r="CZ29" s="478"/>
      <c r="DA29" s="478"/>
      <c r="DB29" s="478"/>
    </row>
    <row r="30" customFormat="false" ht="21" hidden="false" customHeight="true" outlineLevel="0" collapsed="false">
      <c r="A30" s="739"/>
      <c r="B30" s="740" t="n">
        <v>28</v>
      </c>
      <c r="C30" s="741" t="n">
        <v>2515</v>
      </c>
      <c r="D30" s="511" t="n">
        <v>30329133</v>
      </c>
      <c r="E30" s="512" t="s">
        <v>49</v>
      </c>
      <c r="F30" s="512" t="s">
        <v>65</v>
      </c>
      <c r="G30" s="512" t="s">
        <v>45</v>
      </c>
      <c r="H30" s="512" t="s">
        <v>66</v>
      </c>
      <c r="I30" s="513" t="n">
        <v>45439.6916666667</v>
      </c>
      <c r="J30" s="512" t="s">
        <v>51</v>
      </c>
      <c r="K30" s="758" t="s">
        <v>48</v>
      </c>
      <c r="L30" s="493" t="n">
        <v>45439</v>
      </c>
      <c r="M30" s="760" t="n">
        <v>0.691666666666667</v>
      </c>
      <c r="N30" s="743" t="s">
        <v>51</v>
      </c>
      <c r="O30" s="493" t="n">
        <v>45439</v>
      </c>
      <c r="P30" s="760" t="n">
        <v>0.691666666666667</v>
      </c>
      <c r="Q30" s="493"/>
      <c r="R30" s="760"/>
      <c r="S30" s="743"/>
      <c r="T30" s="493" t="n">
        <v>45439</v>
      </c>
      <c r="U30" s="760" t="n">
        <v>0.704166666666667</v>
      </c>
      <c r="V30" s="743" t="s">
        <v>51</v>
      </c>
      <c r="W30" s="744" t="n">
        <f aca="false">(U30+T30)-(P30+O30)</f>
        <v>0.0125</v>
      </c>
      <c r="X30" s="745" t="n">
        <v>45440</v>
      </c>
      <c r="Y30" s="746" t="n">
        <v>0.406944444444445</v>
      </c>
      <c r="Z30" s="747" t="s">
        <v>51</v>
      </c>
      <c r="AA30" s="748" t="n">
        <f aca="false">(Y30+X30)-(U30+T30)</f>
        <v>0.702777777777778</v>
      </c>
      <c r="AB30" s="745"/>
      <c r="AC30" s="746"/>
      <c r="AD30" s="747"/>
      <c r="AE30" s="748" t="n">
        <f aca="false">(AC30+AB30)-(Y30+X30)</f>
        <v>-45440.4069444445</v>
      </c>
      <c r="AF30" s="745"/>
      <c r="AG30" s="747"/>
      <c r="AH30" s="747"/>
      <c r="AI30" s="747"/>
      <c r="AJ30" s="748" t="n">
        <f aca="false">(AG30+AF30)-(U30+T30)</f>
        <v>-45439.7041666667</v>
      </c>
      <c r="AK30" s="745"/>
      <c r="AL30" s="747"/>
      <c r="AM30" s="747"/>
      <c r="AN30" s="748" t="n">
        <f aca="false">(AL30+AK30)-(U30+T30)</f>
        <v>-45439.7041666667</v>
      </c>
      <c r="AO30" s="493"/>
      <c r="AP30" s="760"/>
      <c r="AQ30" s="750" t="n">
        <f aca="false">(AP30+AO30)-(U30+T30)</f>
        <v>-45439.7041666667</v>
      </c>
      <c r="AR30" s="751" t="n">
        <v>45441</v>
      </c>
      <c r="AS30" s="752" t="n">
        <v>0.657638888888889</v>
      </c>
      <c r="AT30" s="765" t="s">
        <v>51</v>
      </c>
      <c r="AU30" s="59" t="n">
        <f aca="false">(AS30+AR30)-(U30+T30)</f>
        <v>1.95347222222222</v>
      </c>
      <c r="AV30" s="517"/>
      <c r="AW30" s="763"/>
      <c r="AX30" s="517" t="s">
        <v>578</v>
      </c>
      <c r="AY30" s="517" t="s">
        <v>110</v>
      </c>
      <c r="AZ30" s="43" t="s">
        <v>132</v>
      </c>
      <c r="BA30" s="517" t="s">
        <v>119</v>
      </c>
      <c r="BB30" s="755" t="s">
        <v>793</v>
      </c>
      <c r="BC30" s="761" t="s">
        <v>794</v>
      </c>
      <c r="BD30" s="66"/>
      <c r="BE30" s="326" t="s">
        <v>64</v>
      </c>
      <c r="BF30" s="756"/>
      <c r="BJ30" s="564" t="n">
        <f aca="false">BJ29/BK26</f>
        <v>0.363636363636364</v>
      </c>
      <c r="BK30" s="564" t="n">
        <f aca="false">BK29/BK26</f>
        <v>0.181818181818182</v>
      </c>
      <c r="BL30" s="564" t="n">
        <f aca="false">BL29/BK26</f>
        <v>0</v>
      </c>
      <c r="BM30" s="564" t="n">
        <f aca="false">BM29/BK26</f>
        <v>0.454545454545455</v>
      </c>
      <c r="BN30" s="558"/>
      <c r="BO30" s="558"/>
      <c r="BP30" s="558"/>
      <c r="BQ30" s="558"/>
      <c r="BR30" s="759"/>
      <c r="BS30" s="759"/>
      <c r="BT30" s="759"/>
      <c r="BX30" s="559"/>
      <c r="BY30" s="559"/>
      <c r="BZ30" s="559"/>
      <c r="CA30" s="559"/>
      <c r="CB30" s="558"/>
      <c r="CC30" s="478"/>
      <c r="CD30" s="478"/>
      <c r="CE30" s="478"/>
      <c r="CF30" s="478"/>
      <c r="CJ30" s="561" t="s">
        <v>52</v>
      </c>
      <c r="CK30" s="539" t="s">
        <v>48</v>
      </c>
      <c r="CL30" s="540" t="s">
        <v>67</v>
      </c>
      <c r="CM30" s="541" t="s">
        <v>138</v>
      </c>
      <c r="CN30" s="558"/>
      <c r="CO30" s="558"/>
      <c r="CP30" s="558"/>
      <c r="CQ30" s="558"/>
      <c r="CY30" s="759"/>
      <c r="CZ30" s="478"/>
      <c r="DA30" s="478"/>
      <c r="DB30" s="478"/>
    </row>
    <row r="31" customFormat="false" ht="21" hidden="false" customHeight="true" outlineLevel="0" collapsed="false">
      <c r="A31" s="739"/>
      <c r="B31" s="762" t="n">
        <v>29</v>
      </c>
      <c r="C31" s="757" t="n">
        <v>2517</v>
      </c>
      <c r="D31" s="511" t="n">
        <v>30311060</v>
      </c>
      <c r="E31" s="512" t="s">
        <v>49</v>
      </c>
      <c r="F31" s="512" t="s">
        <v>69</v>
      </c>
      <c r="G31" s="512" t="s">
        <v>54</v>
      </c>
      <c r="H31" s="512" t="s">
        <v>342</v>
      </c>
      <c r="I31" s="513" t="n">
        <v>45440.4625</v>
      </c>
      <c r="J31" s="512" t="s">
        <v>51</v>
      </c>
      <c r="K31" s="758" t="s">
        <v>52</v>
      </c>
      <c r="L31" s="493" t="n">
        <v>45440</v>
      </c>
      <c r="M31" s="760" t="n">
        <v>0.4625</v>
      </c>
      <c r="N31" s="743" t="s">
        <v>51</v>
      </c>
      <c r="O31" s="493" t="n">
        <v>45440</v>
      </c>
      <c r="P31" s="760" t="n">
        <v>0.4625</v>
      </c>
      <c r="Q31" s="493"/>
      <c r="R31" s="760"/>
      <c r="S31" s="743"/>
      <c r="T31" s="493" t="n">
        <v>45440</v>
      </c>
      <c r="U31" s="760" t="n">
        <v>0.472222222222222</v>
      </c>
      <c r="V31" s="743" t="s">
        <v>51</v>
      </c>
      <c r="W31" s="744" t="n">
        <f aca="false">(U31+T31)-(P31+O31)</f>
        <v>0.00972222222222222</v>
      </c>
      <c r="X31" s="745" t="n">
        <v>45440</v>
      </c>
      <c r="Y31" s="746" t="n">
        <v>0.621527777777778</v>
      </c>
      <c r="Z31" s="747" t="s">
        <v>51</v>
      </c>
      <c r="AA31" s="748" t="n">
        <f aca="false">(Y31+X31)-(U31+T31)</f>
        <v>0.149305555555556</v>
      </c>
      <c r="AB31" s="745"/>
      <c r="AC31" s="746"/>
      <c r="AD31" s="747"/>
      <c r="AE31" s="748" t="n">
        <f aca="false">(AC31+AB31)-(Y31+X31)</f>
        <v>-45440.6215277778</v>
      </c>
      <c r="AF31" s="745"/>
      <c r="AG31" s="746"/>
      <c r="AH31" s="747"/>
      <c r="AI31" s="747"/>
      <c r="AJ31" s="748" t="n">
        <f aca="false">(AG31+AF31)-(U31+T31)</f>
        <v>-45440.4722222222</v>
      </c>
      <c r="AK31" s="745"/>
      <c r="AL31" s="747"/>
      <c r="AM31" s="747"/>
      <c r="AN31" s="748" t="n">
        <f aca="false">(AL31+AK31)-(U31+T31)</f>
        <v>-45440.4722222222</v>
      </c>
      <c r="AO31" s="493" t="n">
        <v>45440</v>
      </c>
      <c r="AP31" s="760" t="n">
        <v>0.630555555555556</v>
      </c>
      <c r="AQ31" s="750" t="n">
        <f aca="false">(AP31+AO31)-(U31+T31)</f>
        <v>0.158333333333333</v>
      </c>
      <c r="AR31" s="751" t="n">
        <v>45440</v>
      </c>
      <c r="AS31" s="752" t="n">
        <v>0.630555555555556</v>
      </c>
      <c r="AT31" s="747" t="s">
        <v>51</v>
      </c>
      <c r="AU31" s="59" t="n">
        <f aca="false">(AS31+AR31)-(U31+T31)</f>
        <v>0.158333333333333</v>
      </c>
      <c r="AV31" s="517" t="n">
        <v>16465</v>
      </c>
      <c r="AW31" s="771" t="s">
        <v>795</v>
      </c>
      <c r="AX31" s="517" t="s">
        <v>58</v>
      </c>
      <c r="AY31" s="517" t="s">
        <v>572</v>
      </c>
      <c r="AZ31" s="61" t="s">
        <v>60</v>
      </c>
      <c r="BA31" s="517" t="s">
        <v>501</v>
      </c>
      <c r="BB31" s="755" t="s">
        <v>796</v>
      </c>
      <c r="BC31" s="761" t="s">
        <v>797</v>
      </c>
      <c r="BD31" s="66"/>
      <c r="BE31" s="326" t="s">
        <v>64</v>
      </c>
      <c r="BF31" s="756"/>
      <c r="BJ31" s="557"/>
      <c r="BK31" s="557"/>
      <c r="BL31" s="557"/>
      <c r="BM31" s="557"/>
      <c r="BN31" s="565"/>
      <c r="BO31" s="558"/>
      <c r="BP31" s="558"/>
      <c r="BQ31" s="558"/>
      <c r="BR31" s="759"/>
      <c r="BS31" s="759"/>
      <c r="BT31" s="759"/>
      <c r="BX31" s="561" t="s">
        <v>52</v>
      </c>
      <c r="BY31" s="539" t="s">
        <v>48</v>
      </c>
      <c r="BZ31" s="540" t="s">
        <v>67</v>
      </c>
      <c r="CA31" s="541" t="s">
        <v>138</v>
      </c>
      <c r="CB31" s="558"/>
      <c r="CC31" s="478"/>
      <c r="CD31" s="478"/>
      <c r="CE31" s="478"/>
      <c r="CF31" s="478"/>
      <c r="CJ31" s="562" t="n">
        <f aca="false">CM25</f>
        <v>0</v>
      </c>
      <c r="CK31" s="563" t="n">
        <f aca="false">CN25</f>
        <v>1</v>
      </c>
      <c r="CL31" s="563" t="n">
        <f aca="false">CO25</f>
        <v>0</v>
      </c>
      <c r="CM31" s="563" t="n">
        <f aca="false">CP25</f>
        <v>8</v>
      </c>
      <c r="CN31" s="558"/>
      <c r="CO31" s="558"/>
      <c r="CP31" s="558"/>
      <c r="CQ31" s="558"/>
      <c r="CY31" s="759"/>
      <c r="CZ31" s="478"/>
      <c r="DA31" s="478"/>
      <c r="DB31" s="478"/>
    </row>
    <row r="32" customFormat="false" ht="21" hidden="false" customHeight="true" outlineLevel="0" collapsed="false">
      <c r="A32" s="739"/>
      <c r="B32" s="740" t="n">
        <v>30</v>
      </c>
      <c r="C32" s="741" t="n">
        <v>2518</v>
      </c>
      <c r="D32" s="511" t="n">
        <v>1423766</v>
      </c>
      <c r="E32" s="512" t="s">
        <v>56</v>
      </c>
      <c r="F32" s="512" t="s">
        <v>44</v>
      </c>
      <c r="G32" s="512" t="s">
        <v>54</v>
      </c>
      <c r="H32" s="512" t="s">
        <v>354</v>
      </c>
      <c r="I32" s="513" t="n">
        <v>45441.3861111111</v>
      </c>
      <c r="J32" s="512" t="s">
        <v>51</v>
      </c>
      <c r="K32" s="758" t="s">
        <v>71</v>
      </c>
      <c r="L32" s="493" t="n">
        <v>45440</v>
      </c>
      <c r="M32" s="760" t="n">
        <v>0.6375</v>
      </c>
      <c r="N32" s="743" t="s">
        <v>51</v>
      </c>
      <c r="O32" s="493" t="n">
        <v>45441</v>
      </c>
      <c r="P32" s="760" t="n">
        <v>0.386111111111111</v>
      </c>
      <c r="Q32" s="493" t="n">
        <v>45441</v>
      </c>
      <c r="R32" s="760" t="n">
        <v>0.659722222222222</v>
      </c>
      <c r="S32" s="743" t="s">
        <v>51</v>
      </c>
      <c r="T32" s="493" t="n">
        <v>45441</v>
      </c>
      <c r="U32" s="760" t="n">
        <v>0.6625</v>
      </c>
      <c r="V32" s="743" t="s">
        <v>51</v>
      </c>
      <c r="W32" s="744" t="n">
        <f aca="false">(U32+T32)-(P32+O32)</f>
        <v>0.276388888888889</v>
      </c>
      <c r="X32" s="745" t="n">
        <v>45444</v>
      </c>
      <c r="Y32" s="746" t="n">
        <v>0.507638888888889</v>
      </c>
      <c r="Z32" s="747" t="s">
        <v>51</v>
      </c>
      <c r="AA32" s="748" t="n">
        <f aca="false">(Y32+X32)-(U32+T32)</f>
        <v>2.84513888888889</v>
      </c>
      <c r="AB32" s="745"/>
      <c r="AC32" s="746"/>
      <c r="AD32" s="747"/>
      <c r="AE32" s="748" t="n">
        <f aca="false">(AC32+AB32)-(Y32+X32)</f>
        <v>-45444.5076388889</v>
      </c>
      <c r="AF32" s="745"/>
      <c r="AG32" s="747"/>
      <c r="AH32" s="747"/>
      <c r="AI32" s="747"/>
      <c r="AJ32" s="748" t="n">
        <f aca="false">(AG32+AF32)-(U32+T32)</f>
        <v>-45441.6625</v>
      </c>
      <c r="AK32" s="745"/>
      <c r="AL32" s="747"/>
      <c r="AM32" s="747"/>
      <c r="AN32" s="748" t="n">
        <f aca="false">(AL32+AK32)-(U32+T32)</f>
        <v>-45441.6625</v>
      </c>
      <c r="AO32" s="493" t="n">
        <v>45455</v>
      </c>
      <c r="AP32" s="760" t="n">
        <v>0.594444444444444</v>
      </c>
      <c r="AQ32" s="750" t="n">
        <f aca="false">(AP32+AO32)-(U32+T32)</f>
        <v>13.9319444444444</v>
      </c>
      <c r="AR32" s="751" t="n">
        <v>45455</v>
      </c>
      <c r="AS32" s="752" t="n">
        <v>0.594444444444444</v>
      </c>
      <c r="AT32" s="765" t="s">
        <v>51</v>
      </c>
      <c r="AU32" s="59" t="n">
        <f aca="false">(AS32+AR32)-(U32+T32)</f>
        <v>13.9319444444444</v>
      </c>
      <c r="AV32" s="517" t="n">
        <v>17046</v>
      </c>
      <c r="AW32" s="763" t="s">
        <v>798</v>
      </c>
      <c r="AX32" s="517" t="s">
        <v>58</v>
      </c>
      <c r="AY32" s="517" t="s">
        <v>110</v>
      </c>
      <c r="AZ32" s="43" t="s">
        <v>132</v>
      </c>
      <c r="BA32" s="43" t="s">
        <v>209</v>
      </c>
      <c r="BB32" s="755" t="s">
        <v>799</v>
      </c>
      <c r="BC32" s="761" t="s">
        <v>800</v>
      </c>
      <c r="BD32" s="66"/>
      <c r="BE32" s="326" t="s">
        <v>64</v>
      </c>
      <c r="BF32" s="756"/>
      <c r="BJ32" s="566" t="s">
        <v>189</v>
      </c>
      <c r="BK32" s="774" t="n">
        <v>2</v>
      </c>
      <c r="BL32" s="556" t="n">
        <f aca="false">BK32/BK35</f>
        <v>0.181818181818182</v>
      </c>
      <c r="BM32" s="557"/>
      <c r="BN32" s="558"/>
      <c r="BO32" s="558"/>
      <c r="BP32" s="558"/>
      <c r="BQ32" s="558"/>
      <c r="BR32" s="759"/>
      <c r="BS32" s="759"/>
      <c r="BT32" s="759"/>
      <c r="BX32" s="562" t="n">
        <f aca="false">CA26</f>
        <v>0</v>
      </c>
      <c r="BY32" s="563" t="n">
        <f aca="false">CB26</f>
        <v>0</v>
      </c>
      <c r="BZ32" s="563" t="n">
        <f aca="false">CC26</f>
        <v>3</v>
      </c>
      <c r="CA32" s="563" t="n">
        <f aca="false">CD26</f>
        <v>13</v>
      </c>
      <c r="CB32" s="558"/>
      <c r="CC32" s="478"/>
      <c r="CD32" s="478"/>
      <c r="CE32" s="478"/>
      <c r="CF32" s="478"/>
      <c r="CJ32" s="564" t="n">
        <f aca="false">CJ31/CK28</f>
        <v>0</v>
      </c>
      <c r="CK32" s="564" t="n">
        <f aca="false">CK31/CK28</f>
        <v>0.111111111111111</v>
      </c>
      <c r="CL32" s="564" t="n">
        <f aca="false">CL31/CK28</f>
        <v>0</v>
      </c>
      <c r="CM32" s="564" t="n">
        <f aca="false">CM31/CK28</f>
        <v>0.888888888888889</v>
      </c>
      <c r="CN32" s="558"/>
      <c r="CO32" s="558"/>
      <c r="CP32" s="558"/>
      <c r="CQ32" s="558"/>
      <c r="CY32" s="759"/>
      <c r="CZ32" s="478"/>
      <c r="DA32" s="478"/>
      <c r="DB32" s="478"/>
    </row>
    <row r="33" customFormat="false" ht="21" hidden="false" customHeight="true" outlineLevel="0" collapsed="false">
      <c r="A33" s="739"/>
      <c r="B33" s="740" t="n">
        <v>31</v>
      </c>
      <c r="C33" s="757" t="n">
        <v>2524</v>
      </c>
      <c r="D33" s="511" t="n">
        <v>30327102</v>
      </c>
      <c r="E33" s="512" t="s">
        <v>56</v>
      </c>
      <c r="F33" s="512" t="s">
        <v>69</v>
      </c>
      <c r="G33" s="512" t="s">
        <v>54</v>
      </c>
      <c r="H33" s="512" t="s">
        <v>480</v>
      </c>
      <c r="I33" s="513" t="n">
        <v>45441.5708333333</v>
      </c>
      <c r="J33" s="512" t="s">
        <v>77</v>
      </c>
      <c r="K33" s="758" t="s">
        <v>48</v>
      </c>
      <c r="L33" s="493" t="n">
        <v>45441</v>
      </c>
      <c r="M33" s="760" t="n">
        <v>0.570833333333333</v>
      </c>
      <c r="N33" s="743" t="s">
        <v>77</v>
      </c>
      <c r="O33" s="493" t="n">
        <v>45441</v>
      </c>
      <c r="P33" s="760" t="n">
        <v>0.570833333333333</v>
      </c>
      <c r="Q33" s="493"/>
      <c r="R33" s="760"/>
      <c r="S33" s="743"/>
      <c r="T33" s="493" t="n">
        <v>45441</v>
      </c>
      <c r="U33" s="760" t="n">
        <v>0.575694444444444</v>
      </c>
      <c r="V33" s="743" t="s">
        <v>77</v>
      </c>
      <c r="W33" s="744" t="n">
        <f aca="false">(U33+T33)-(P33+O33)</f>
        <v>0.00486111111111111</v>
      </c>
      <c r="X33" s="745" t="n">
        <v>45442</v>
      </c>
      <c r="Y33" s="746" t="n">
        <v>0.625</v>
      </c>
      <c r="Z33" s="747" t="s">
        <v>77</v>
      </c>
      <c r="AA33" s="748" t="n">
        <f aca="false">(Y33+X33)-(U33+T33)</f>
        <v>1.04930555555556</v>
      </c>
      <c r="AB33" s="745"/>
      <c r="AC33" s="746"/>
      <c r="AD33" s="747"/>
      <c r="AE33" s="748" t="n">
        <f aca="false">(AC33+AB33)-(Y33+X33)</f>
        <v>-45442.625</v>
      </c>
      <c r="AF33" s="745"/>
      <c r="AG33" s="775"/>
      <c r="AH33" s="747"/>
      <c r="AI33" s="747"/>
      <c r="AJ33" s="748" t="n">
        <f aca="false">(AG33+AF33)-(U33+T33)</f>
        <v>-45441.5756944444</v>
      </c>
      <c r="AK33" s="745"/>
      <c r="AL33" s="747"/>
      <c r="AM33" s="747"/>
      <c r="AN33" s="748" t="n">
        <f aca="false">(AL33+AK33)-(U33+T33)</f>
        <v>-45441.5756944444</v>
      </c>
      <c r="AO33" s="493" t="n">
        <v>45442</v>
      </c>
      <c r="AP33" s="760" t="n">
        <v>0.871527777777778</v>
      </c>
      <c r="AQ33" s="750" t="n">
        <f aca="false">(AP33+AO33)-(U33+T33)</f>
        <v>1.29583333333333</v>
      </c>
      <c r="AR33" s="751" t="n">
        <v>45442</v>
      </c>
      <c r="AS33" s="752" t="n">
        <v>0.871527777777778</v>
      </c>
      <c r="AT33" s="765" t="s">
        <v>77</v>
      </c>
      <c r="AU33" s="59" t="n">
        <f aca="false">(AS33+AR33)-(U33+T33)</f>
        <v>1.29583333333333</v>
      </c>
      <c r="AV33" s="517" t="n">
        <v>16210</v>
      </c>
      <c r="AW33" s="763" t="s">
        <v>801</v>
      </c>
      <c r="AX33" s="517" t="s">
        <v>90</v>
      </c>
      <c r="AY33" s="517" t="s">
        <v>91</v>
      </c>
      <c r="AZ33" s="61" t="s">
        <v>106</v>
      </c>
      <c r="BA33" s="517" t="s">
        <v>159</v>
      </c>
      <c r="BB33" s="755" t="s">
        <v>802</v>
      </c>
      <c r="BC33" s="761" t="s">
        <v>803</v>
      </c>
      <c r="BD33" s="66"/>
      <c r="BE33" s="326" t="s">
        <v>64</v>
      </c>
      <c r="BF33" s="756"/>
      <c r="BJ33" s="562" t="s">
        <v>193</v>
      </c>
      <c r="BK33" s="773" t="n">
        <v>7</v>
      </c>
      <c r="BL33" s="556" t="n">
        <f aca="false">BK33/BK35</f>
        <v>0.636363636363636</v>
      </c>
      <c r="BM33" s="572"/>
      <c r="BN33" s="558"/>
      <c r="BO33" s="558"/>
      <c r="BP33" s="558"/>
      <c r="BQ33" s="558"/>
      <c r="BR33" s="759"/>
      <c r="BS33" s="759"/>
      <c r="BT33" s="759"/>
      <c r="BX33" s="564" t="n">
        <f aca="false">BX32/BY29</f>
        <v>0</v>
      </c>
      <c r="BY33" s="564" t="n">
        <f aca="false">BY32/BY29</f>
        <v>0</v>
      </c>
      <c r="BZ33" s="564" t="n">
        <f aca="false">BZ32/BY29</f>
        <v>0.1875</v>
      </c>
      <c r="CA33" s="564" t="n">
        <f aca="false">CA32/BY29</f>
        <v>0.8125</v>
      </c>
      <c r="CB33" s="558"/>
      <c r="CC33" s="478"/>
      <c r="CD33" s="478"/>
      <c r="CE33" s="478"/>
      <c r="CF33" s="478"/>
      <c r="CJ33" s="568"/>
      <c r="CK33" s="568"/>
      <c r="CL33" s="568"/>
      <c r="CM33" s="568"/>
      <c r="CN33" s="558"/>
      <c r="CO33" s="558"/>
      <c r="CP33" s="558"/>
      <c r="CQ33" s="558"/>
      <c r="CY33" s="759"/>
      <c r="CZ33" s="478"/>
      <c r="DA33" s="478"/>
      <c r="DB33" s="478"/>
    </row>
    <row r="34" customFormat="false" ht="21" hidden="false" customHeight="true" outlineLevel="0" collapsed="false">
      <c r="A34" s="739" t="n">
        <v>4</v>
      </c>
      <c r="B34" s="740" t="n">
        <v>32</v>
      </c>
      <c r="C34" s="741" t="n">
        <v>2525</v>
      </c>
      <c r="D34" s="511" t="n">
        <v>30151231</v>
      </c>
      <c r="E34" s="512" t="s">
        <v>56</v>
      </c>
      <c r="F34" s="512" t="s">
        <v>44</v>
      </c>
      <c r="G34" s="512" t="s">
        <v>54</v>
      </c>
      <c r="H34" s="512" t="s">
        <v>477</v>
      </c>
      <c r="I34" s="513" t="n">
        <v>45441.6125</v>
      </c>
      <c r="J34" s="512" t="s">
        <v>51</v>
      </c>
      <c r="K34" s="758" t="s">
        <v>71</v>
      </c>
      <c r="L34" s="493" t="n">
        <v>45441</v>
      </c>
      <c r="M34" s="760" t="n">
        <v>0.609027777777778</v>
      </c>
      <c r="N34" s="743" t="s">
        <v>51</v>
      </c>
      <c r="O34" s="493" t="n">
        <v>45441</v>
      </c>
      <c r="P34" s="760" t="n">
        <v>0.6125</v>
      </c>
      <c r="Q34" s="493" t="n">
        <v>45441</v>
      </c>
      <c r="R34" s="760" t="n">
        <v>0.643055555555556</v>
      </c>
      <c r="S34" s="743" t="s">
        <v>51</v>
      </c>
      <c r="T34" s="493" t="n">
        <v>45441</v>
      </c>
      <c r="U34" s="760" t="n">
        <v>0.643055555555556</v>
      </c>
      <c r="V34" s="743" t="s">
        <v>51</v>
      </c>
      <c r="W34" s="744" t="n">
        <f aca="false">(U34+T34)-(P34+O34)</f>
        <v>0.0305555555555556</v>
      </c>
      <c r="X34" s="745" t="n">
        <v>45441</v>
      </c>
      <c r="Y34" s="746" t="n">
        <v>0.671527777777778</v>
      </c>
      <c r="Z34" s="747" t="s">
        <v>77</v>
      </c>
      <c r="AA34" s="748" t="n">
        <f aca="false">(Y34+X34)-(U34+T34)</f>
        <v>0.0284722222222222</v>
      </c>
      <c r="AB34" s="745" t="n">
        <v>45444</v>
      </c>
      <c r="AC34" s="746" t="n">
        <v>0.502777777777778</v>
      </c>
      <c r="AD34" s="747" t="s">
        <v>51</v>
      </c>
      <c r="AE34" s="748" t="n">
        <f aca="false">(AC34+AB34)-(Y34+X34)</f>
        <v>2.83125</v>
      </c>
      <c r="AF34" s="745" t="n">
        <v>45444</v>
      </c>
      <c r="AG34" s="746" t="n">
        <v>0.502777777777778</v>
      </c>
      <c r="AH34" s="747" t="s">
        <v>51</v>
      </c>
      <c r="AI34" s="747"/>
      <c r="AJ34" s="748" t="n">
        <f aca="false">(AG34+AF34)-(U34+T34)</f>
        <v>2.85972222222222</v>
      </c>
      <c r="AK34" s="745" t="n">
        <v>45469</v>
      </c>
      <c r="AL34" s="746" t="n">
        <v>0.518055555555556</v>
      </c>
      <c r="AM34" s="747" t="s">
        <v>77</v>
      </c>
      <c r="AN34" s="748" t="n">
        <f aca="false">(AL34+AK34)-(U34+T34)</f>
        <v>27.875</v>
      </c>
      <c r="AO34" s="493"/>
      <c r="AP34" s="760"/>
      <c r="AQ34" s="750" t="n">
        <f aca="false">(AP34+AO34)-(U34+T34)</f>
        <v>-45441.6430555556</v>
      </c>
      <c r="AR34" s="751"/>
      <c r="AS34" s="752"/>
      <c r="AT34" s="753"/>
      <c r="AU34" s="59" t="n">
        <f aca="false">(AS34+AR34)-(U34+T34)</f>
        <v>-45441.6430555556</v>
      </c>
      <c r="AV34" s="517" t="n">
        <v>8825</v>
      </c>
      <c r="AW34" s="776" t="s">
        <v>631</v>
      </c>
      <c r="AX34" s="517" t="s">
        <v>578</v>
      </c>
      <c r="AY34" s="517" t="s">
        <v>110</v>
      </c>
      <c r="AZ34" s="43" t="s">
        <v>132</v>
      </c>
      <c r="BA34" s="43" t="s">
        <v>209</v>
      </c>
      <c r="BB34" s="755" t="s">
        <v>804</v>
      </c>
      <c r="BC34" s="761" t="s">
        <v>805</v>
      </c>
      <c r="BD34" s="66"/>
      <c r="BE34" s="326" t="s">
        <v>64</v>
      </c>
      <c r="BF34" s="756"/>
      <c r="BJ34" s="562" t="s">
        <v>199</v>
      </c>
      <c r="BK34" s="773" t="n">
        <v>2</v>
      </c>
      <c r="BL34" s="556" t="n">
        <f aca="false">BK34/BK35</f>
        <v>0.181818181818182</v>
      </c>
      <c r="BM34" s="572"/>
      <c r="BN34" s="558"/>
      <c r="BO34" s="558"/>
      <c r="BP34" s="558"/>
      <c r="BQ34" s="558"/>
      <c r="BR34" s="759"/>
      <c r="BS34" s="759"/>
      <c r="BT34" s="759"/>
      <c r="BX34" s="557"/>
      <c r="BY34" s="557"/>
      <c r="BZ34" s="557"/>
      <c r="CA34" s="557"/>
      <c r="CB34" s="565"/>
      <c r="CC34" s="478"/>
      <c r="CD34" s="478"/>
      <c r="CE34" s="478"/>
      <c r="CF34" s="478"/>
      <c r="CJ34" s="557"/>
      <c r="CK34" s="557"/>
      <c r="CL34" s="557"/>
      <c r="CM34" s="557"/>
      <c r="CN34" s="565"/>
      <c r="CO34" s="558"/>
      <c r="CP34" s="478"/>
      <c r="CQ34" s="478"/>
      <c r="CY34" s="759"/>
      <c r="CZ34" s="478"/>
      <c r="DA34" s="478"/>
      <c r="DB34" s="478"/>
    </row>
    <row r="35" customFormat="false" ht="21" hidden="false" customHeight="true" outlineLevel="0" collapsed="false">
      <c r="A35" s="739"/>
      <c r="B35" s="762" t="n">
        <v>33</v>
      </c>
      <c r="C35" s="741" t="n">
        <v>2528</v>
      </c>
      <c r="D35" s="511" t="n">
        <v>30325218</v>
      </c>
      <c r="E35" s="512" t="s">
        <v>49</v>
      </c>
      <c r="F35" s="512" t="s">
        <v>65</v>
      </c>
      <c r="G35" s="512" t="s">
        <v>54</v>
      </c>
      <c r="H35" s="512" t="s">
        <v>358</v>
      </c>
      <c r="I35" s="513" t="n">
        <v>45441.7576388889</v>
      </c>
      <c r="J35" s="512" t="s">
        <v>77</v>
      </c>
      <c r="K35" s="758" t="s">
        <v>71</v>
      </c>
      <c r="L35" s="493" t="n">
        <v>45441</v>
      </c>
      <c r="M35" s="760" t="n">
        <v>0.757638888888889</v>
      </c>
      <c r="N35" s="743" t="s">
        <v>77</v>
      </c>
      <c r="O35" s="493" t="n">
        <v>45441</v>
      </c>
      <c r="P35" s="760" t="n">
        <v>0.757638888888889</v>
      </c>
      <c r="Q35" s="493"/>
      <c r="R35" s="760"/>
      <c r="S35" s="743"/>
      <c r="T35" s="493" t="n">
        <v>45442</v>
      </c>
      <c r="U35" s="760" t="n">
        <v>0.583333333333333</v>
      </c>
      <c r="V35" s="743" t="s">
        <v>77</v>
      </c>
      <c r="W35" s="744" t="n">
        <f aca="false">(U35+T35)-(P35+O35)</f>
        <v>0.825694444444444</v>
      </c>
      <c r="X35" s="745"/>
      <c r="Y35" s="746"/>
      <c r="Z35" s="747"/>
      <c r="AA35" s="748" t="n">
        <f aca="false">(Y35+X35)-(U35+T35)</f>
        <v>-45442.5833333333</v>
      </c>
      <c r="AB35" s="745"/>
      <c r="AC35" s="746"/>
      <c r="AD35" s="747"/>
      <c r="AE35" s="748" t="n">
        <f aca="false">(AC35+AB35)-(Y35+X35)</f>
        <v>0</v>
      </c>
      <c r="AF35" s="745"/>
      <c r="AG35" s="747"/>
      <c r="AH35" s="747"/>
      <c r="AI35" s="747"/>
      <c r="AJ35" s="748" t="n">
        <f aca="false">(AG35+AF35)-(U35+T35)</f>
        <v>-45442.5833333333</v>
      </c>
      <c r="AK35" s="745"/>
      <c r="AL35" s="747"/>
      <c r="AM35" s="747"/>
      <c r="AN35" s="748" t="n">
        <f aca="false">(AL35+AK35)-(U35+T35)</f>
        <v>-45442.5833333333</v>
      </c>
      <c r="AO35" s="493" t="n">
        <v>45454</v>
      </c>
      <c r="AP35" s="760" t="n">
        <v>0.744444444444445</v>
      </c>
      <c r="AQ35" s="750" t="n">
        <f aca="false">(AP35+AO35)-(U35+T35)</f>
        <v>12.1611111111111</v>
      </c>
      <c r="AR35" s="751" t="n">
        <v>45454</v>
      </c>
      <c r="AS35" s="752" t="n">
        <v>0.744444444444445</v>
      </c>
      <c r="AT35" s="765" t="s">
        <v>77</v>
      </c>
      <c r="AU35" s="59" t="n">
        <f aca="false">(AS35+AR35)-(U35+T35)</f>
        <v>12.1611111111111</v>
      </c>
      <c r="AV35" s="517" t="n">
        <v>13382</v>
      </c>
      <c r="AW35" s="763" t="s">
        <v>806</v>
      </c>
      <c r="AX35" s="517" t="s">
        <v>58</v>
      </c>
      <c r="AY35" s="517" t="s">
        <v>72</v>
      </c>
      <c r="AZ35" s="517" t="s">
        <v>200</v>
      </c>
      <c r="BA35" s="517" t="s">
        <v>807</v>
      </c>
      <c r="BB35" s="755" t="s">
        <v>808</v>
      </c>
      <c r="BC35" s="761" t="s">
        <v>809</v>
      </c>
      <c r="BD35" s="66"/>
      <c r="BE35" s="326" t="s">
        <v>64</v>
      </c>
      <c r="BF35" s="756"/>
      <c r="BJ35" s="573" t="s">
        <v>139</v>
      </c>
      <c r="BK35" s="574" t="n">
        <f aca="false">BK32+BK33+BK34</f>
        <v>11</v>
      </c>
      <c r="BL35" s="575" t="n">
        <f aca="false">SUM(BL32:BL34)</f>
        <v>1</v>
      </c>
      <c r="BM35" s="559"/>
      <c r="BN35" s="558"/>
      <c r="BO35" s="558"/>
      <c r="BP35" s="558"/>
      <c r="BQ35" s="558"/>
      <c r="BR35" s="759"/>
      <c r="BS35" s="759"/>
      <c r="BT35" s="759"/>
      <c r="BX35" s="566" t="s">
        <v>189</v>
      </c>
      <c r="BY35" s="774" t="n">
        <v>0</v>
      </c>
      <c r="BZ35" s="556" t="n">
        <f aca="false">BY35/BY38</f>
        <v>0</v>
      </c>
      <c r="CA35" s="557"/>
      <c r="CB35" s="478"/>
      <c r="CC35" s="478"/>
      <c r="CD35" s="478"/>
      <c r="CE35" s="478"/>
      <c r="CF35" s="478"/>
      <c r="CJ35" s="566" t="s">
        <v>189</v>
      </c>
      <c r="CK35" s="774" t="n">
        <v>2</v>
      </c>
      <c r="CL35" s="556" t="n">
        <f aca="false">CK35/CK38</f>
        <v>0.222222222222222</v>
      </c>
      <c r="CM35" s="557"/>
      <c r="CN35" s="558"/>
      <c r="CO35" s="558"/>
      <c r="CP35" s="478"/>
      <c r="CQ35" s="478"/>
      <c r="CY35" s="478"/>
      <c r="CZ35" s="478"/>
      <c r="DA35" s="478"/>
      <c r="DB35" s="478"/>
    </row>
    <row r="36" customFormat="false" ht="21" hidden="false" customHeight="true" outlineLevel="0" collapsed="false">
      <c r="A36" s="739"/>
      <c r="B36" s="740" t="n">
        <v>34</v>
      </c>
      <c r="C36" s="741" t="n">
        <v>2529</v>
      </c>
      <c r="D36" s="511" t="n">
        <v>30300940</v>
      </c>
      <c r="E36" s="512" t="s">
        <v>53</v>
      </c>
      <c r="F36" s="512" t="s">
        <v>44</v>
      </c>
      <c r="G36" s="512" t="s">
        <v>54</v>
      </c>
      <c r="H36" s="512" t="s">
        <v>104</v>
      </c>
      <c r="I36" s="513" t="n">
        <v>45441.8173611111</v>
      </c>
      <c r="J36" s="512" t="s">
        <v>77</v>
      </c>
      <c r="K36" s="758" t="s">
        <v>71</v>
      </c>
      <c r="L36" s="493" t="n">
        <v>45441</v>
      </c>
      <c r="M36" s="760" t="n">
        <v>0.803472222222222</v>
      </c>
      <c r="N36" s="743" t="s">
        <v>77</v>
      </c>
      <c r="O36" s="493" t="n">
        <v>45441</v>
      </c>
      <c r="P36" s="760" t="n">
        <v>0.817361111111111</v>
      </c>
      <c r="Q36" s="493" t="n">
        <v>45442</v>
      </c>
      <c r="R36" s="760" t="n">
        <v>0.788888888888889</v>
      </c>
      <c r="S36" s="743" t="s">
        <v>77</v>
      </c>
      <c r="T36" s="493" t="n">
        <v>45442</v>
      </c>
      <c r="U36" s="760" t="n">
        <v>0.803472222222222</v>
      </c>
      <c r="V36" s="743" t="s">
        <v>77</v>
      </c>
      <c r="W36" s="744" t="n">
        <f aca="false">(U36+T36)-(P36+O36)</f>
        <v>0.986111111111111</v>
      </c>
      <c r="X36" s="745"/>
      <c r="Y36" s="746"/>
      <c r="Z36" s="747"/>
      <c r="AA36" s="748" t="n">
        <f aca="false">(Y36+X36)-(U36+T36)</f>
        <v>-45442.8034722222</v>
      </c>
      <c r="AB36" s="745"/>
      <c r="AC36" s="746"/>
      <c r="AD36" s="747"/>
      <c r="AE36" s="748" t="n">
        <f aca="false">(AC36+AB36)-(Y36+X36)</f>
        <v>0</v>
      </c>
      <c r="AF36" s="745"/>
      <c r="AG36" s="747"/>
      <c r="AH36" s="747"/>
      <c r="AI36" s="747"/>
      <c r="AJ36" s="748" t="n">
        <f aca="false">(AG36+AF36)-(U36+T36)</f>
        <v>-45442.8034722222</v>
      </c>
      <c r="AK36" s="745"/>
      <c r="AL36" s="747"/>
      <c r="AM36" s="747"/>
      <c r="AN36" s="748" t="n">
        <f aca="false">(AL36+AK36)-(U36+T36)</f>
        <v>-45442.8034722222</v>
      </c>
      <c r="AO36" s="493" t="n">
        <v>45448</v>
      </c>
      <c r="AP36" s="760" t="n">
        <v>0.625694444444444</v>
      </c>
      <c r="AQ36" s="750" t="n">
        <f aca="false">(AP36+AO36)-(U36+T36)</f>
        <v>5.82222222222222</v>
      </c>
      <c r="AR36" s="751" t="n">
        <v>45448</v>
      </c>
      <c r="AS36" s="752" t="n">
        <v>0.625694444444444</v>
      </c>
      <c r="AT36" s="765" t="s">
        <v>77</v>
      </c>
      <c r="AU36" s="59" t="n">
        <f aca="false">(AS36+AR36)-(U36+T36)</f>
        <v>5.82222222222222</v>
      </c>
      <c r="AV36" s="61" t="n">
        <v>6884</v>
      </c>
      <c r="AW36" s="777" t="s">
        <v>594</v>
      </c>
      <c r="AX36" s="517" t="s">
        <v>578</v>
      </c>
      <c r="AY36" s="517" t="s">
        <v>110</v>
      </c>
      <c r="AZ36" s="43" t="s">
        <v>132</v>
      </c>
      <c r="BA36" s="43" t="s">
        <v>209</v>
      </c>
      <c r="BB36" s="755" t="s">
        <v>810</v>
      </c>
      <c r="BC36" s="761" t="s">
        <v>811</v>
      </c>
      <c r="BD36" s="66"/>
      <c r="BE36" s="326" t="s">
        <v>64</v>
      </c>
      <c r="BF36" s="756"/>
      <c r="BJ36" s="562" t="s">
        <v>206</v>
      </c>
      <c r="BK36" s="773" t="n">
        <v>3</v>
      </c>
      <c r="BL36" s="577" t="n">
        <f aca="false">BK36/BK39</f>
        <v>0.272727272727273</v>
      </c>
      <c r="BM36" s="559"/>
      <c r="BN36" s="558"/>
      <c r="BO36" s="558"/>
      <c r="BP36" s="558"/>
      <c r="BQ36" s="558"/>
      <c r="BR36" s="759"/>
      <c r="BS36" s="759"/>
      <c r="BT36" s="759"/>
      <c r="BX36" s="562" t="s">
        <v>193</v>
      </c>
      <c r="BY36" s="773" t="n">
        <v>16</v>
      </c>
      <c r="BZ36" s="556" t="n">
        <f aca="false">BY36/BY38</f>
        <v>1</v>
      </c>
      <c r="CA36" s="572"/>
      <c r="CB36" s="478"/>
      <c r="CC36" s="478"/>
      <c r="CD36" s="478"/>
      <c r="CE36" s="478"/>
      <c r="CF36" s="478"/>
      <c r="CJ36" s="562" t="s">
        <v>193</v>
      </c>
      <c r="CK36" s="773" t="n">
        <v>6</v>
      </c>
      <c r="CL36" s="556" t="n">
        <f aca="false">CK36/CK38</f>
        <v>0.666666666666667</v>
      </c>
      <c r="CM36" s="572"/>
      <c r="CN36" s="558"/>
      <c r="CO36" s="558"/>
      <c r="CP36" s="478"/>
      <c r="CQ36" s="478"/>
      <c r="CY36" s="478"/>
    </row>
    <row r="37" customFormat="false" ht="21" hidden="false" customHeight="true" outlineLevel="0" collapsed="false">
      <c r="A37" s="739"/>
      <c r="B37" s="762" t="n">
        <v>35</v>
      </c>
      <c r="C37" s="741" t="n">
        <v>2530</v>
      </c>
      <c r="D37" s="511" t="n">
        <v>30253995</v>
      </c>
      <c r="E37" s="512" t="s">
        <v>56</v>
      </c>
      <c r="F37" s="512" t="s">
        <v>44</v>
      </c>
      <c r="G37" s="512" t="s">
        <v>54</v>
      </c>
      <c r="H37" s="512" t="s">
        <v>180</v>
      </c>
      <c r="I37" s="513" t="n">
        <v>45441.8111111111</v>
      </c>
      <c r="J37" s="512" t="s">
        <v>77</v>
      </c>
      <c r="K37" s="758" t="s">
        <v>71</v>
      </c>
      <c r="L37" s="493" t="n">
        <v>45441</v>
      </c>
      <c r="M37" s="760" t="n">
        <v>0.804861111111111</v>
      </c>
      <c r="N37" s="743" t="s">
        <v>77</v>
      </c>
      <c r="O37" s="493" t="n">
        <v>45441</v>
      </c>
      <c r="P37" s="760" t="n">
        <v>0.811111111111111</v>
      </c>
      <c r="Q37" s="493" t="n">
        <v>45442</v>
      </c>
      <c r="R37" s="760" t="n">
        <v>0.783333333333333</v>
      </c>
      <c r="S37" s="743" t="s">
        <v>77</v>
      </c>
      <c r="T37" s="493" t="n">
        <v>45442</v>
      </c>
      <c r="U37" s="760" t="n">
        <v>0.799305555555556</v>
      </c>
      <c r="V37" s="743" t="s">
        <v>77</v>
      </c>
      <c r="W37" s="744" t="n">
        <f aca="false">(U37+T37)-(P37+O37)</f>
        <v>0.988194444444445</v>
      </c>
      <c r="X37" s="745"/>
      <c r="Y37" s="746"/>
      <c r="Z37" s="747"/>
      <c r="AA37" s="748" t="n">
        <f aca="false">(Y37+X37)-(U37+T37)</f>
        <v>-45442.7993055556</v>
      </c>
      <c r="AB37" s="745"/>
      <c r="AC37" s="746"/>
      <c r="AD37" s="747"/>
      <c r="AE37" s="748" t="n">
        <f aca="false">(AC37+AB37)-(Y37+X37)</f>
        <v>0</v>
      </c>
      <c r="AF37" s="745"/>
      <c r="AG37" s="747"/>
      <c r="AH37" s="747"/>
      <c r="AI37" s="747"/>
      <c r="AJ37" s="748" t="n">
        <f aca="false">(AG37+AF37)-(U37+T37)</f>
        <v>-45442.7993055556</v>
      </c>
      <c r="AK37" s="745"/>
      <c r="AL37" s="747"/>
      <c r="AM37" s="747"/>
      <c r="AN37" s="748" t="n">
        <f aca="false">(AL37+AK37)-(U37+T37)</f>
        <v>-45442.7993055556</v>
      </c>
      <c r="AO37" s="493" t="n">
        <v>45448</v>
      </c>
      <c r="AP37" s="760" t="n">
        <v>0.774305555555556</v>
      </c>
      <c r="AQ37" s="750" t="n">
        <f aca="false">(AP37+AO37)-(U37+T37)</f>
        <v>5.975</v>
      </c>
      <c r="AR37" s="751" t="n">
        <v>45448</v>
      </c>
      <c r="AS37" s="752" t="n">
        <v>0.774305555555556</v>
      </c>
      <c r="AT37" s="765" t="s">
        <v>77</v>
      </c>
      <c r="AU37" s="59" t="n">
        <f aca="false">(AS37+AR37)-(U37+T37)</f>
        <v>5.975</v>
      </c>
      <c r="AV37" s="517" t="n">
        <v>15810</v>
      </c>
      <c r="AW37" s="763" t="s">
        <v>766</v>
      </c>
      <c r="AX37" s="517" t="s">
        <v>578</v>
      </c>
      <c r="AY37" s="517" t="s">
        <v>99</v>
      </c>
      <c r="AZ37" s="533" t="s">
        <v>640</v>
      </c>
      <c r="BA37" s="517" t="s">
        <v>177</v>
      </c>
      <c r="BB37" s="755" t="s">
        <v>812</v>
      </c>
      <c r="BC37" s="761" t="s">
        <v>813</v>
      </c>
      <c r="BD37" s="66"/>
      <c r="BE37" s="331" t="s">
        <v>156</v>
      </c>
      <c r="BF37" s="756"/>
      <c r="BJ37" s="562" t="s">
        <v>210</v>
      </c>
      <c r="BK37" s="773" t="n">
        <v>8</v>
      </c>
      <c r="BL37" s="577" t="n">
        <f aca="false">BK37/BK39</f>
        <v>0.727272727272727</v>
      </c>
      <c r="BM37" s="559"/>
      <c r="BN37" s="558"/>
      <c r="BO37" s="558"/>
      <c r="BP37" s="558"/>
      <c r="BQ37" s="558"/>
      <c r="BR37" s="759"/>
      <c r="BS37" s="759"/>
      <c r="BT37" s="759"/>
      <c r="BX37" s="562" t="s">
        <v>199</v>
      </c>
      <c r="BY37" s="773" t="n">
        <v>0</v>
      </c>
      <c r="BZ37" s="556" t="n">
        <f aca="false">BY37/BY38</f>
        <v>0</v>
      </c>
      <c r="CA37" s="572"/>
      <c r="CB37" s="478"/>
      <c r="CC37" s="478"/>
      <c r="CD37" s="478"/>
      <c r="CE37" s="478"/>
      <c r="CF37" s="478"/>
      <c r="CJ37" s="562" t="s">
        <v>199</v>
      </c>
      <c r="CK37" s="773" t="n">
        <v>1</v>
      </c>
      <c r="CL37" s="556" t="n">
        <f aca="false">CK37/CK38</f>
        <v>0.111111111111111</v>
      </c>
      <c r="CM37" s="572"/>
      <c r="CN37" s="558"/>
      <c r="CO37" s="558"/>
      <c r="CP37" s="478"/>
      <c r="CQ37" s="478"/>
      <c r="CY37" s="478"/>
    </row>
    <row r="38" customFormat="false" ht="21" hidden="false" customHeight="true" outlineLevel="0" collapsed="false">
      <c r="A38" s="739"/>
      <c r="B38" s="740" t="n">
        <v>36</v>
      </c>
      <c r="C38" s="741" t="n">
        <v>2532</v>
      </c>
      <c r="D38" s="511" t="n">
        <v>30330463</v>
      </c>
      <c r="E38" s="512" t="s">
        <v>53</v>
      </c>
      <c r="F38" s="512" t="s">
        <v>44</v>
      </c>
      <c r="G38" s="512" t="s">
        <v>54</v>
      </c>
      <c r="H38" s="512" t="s">
        <v>337</v>
      </c>
      <c r="I38" s="513" t="n">
        <v>45442.7638888889</v>
      </c>
      <c r="J38" s="512" t="s">
        <v>77</v>
      </c>
      <c r="K38" s="758" t="s">
        <v>71</v>
      </c>
      <c r="L38" s="778" t="n">
        <v>45442</v>
      </c>
      <c r="M38" s="779" t="n">
        <v>0.763888888888889</v>
      </c>
      <c r="N38" s="743" t="s">
        <v>77</v>
      </c>
      <c r="O38" s="778" t="n">
        <v>45442</v>
      </c>
      <c r="P38" s="779" t="n">
        <v>0.763888888888889</v>
      </c>
      <c r="Q38" s="778" t="n">
        <v>45442</v>
      </c>
      <c r="R38" s="779" t="n">
        <v>0.780555555555556</v>
      </c>
      <c r="S38" s="743" t="s">
        <v>77</v>
      </c>
      <c r="T38" s="778" t="n">
        <v>45442</v>
      </c>
      <c r="U38" s="779" t="n">
        <v>0.790277777777778</v>
      </c>
      <c r="V38" s="743" t="s">
        <v>77</v>
      </c>
      <c r="W38" s="744" t="n">
        <f aca="false">(U38+T38)-(P38+O38)</f>
        <v>0.0263888888888889</v>
      </c>
      <c r="X38" s="745"/>
      <c r="Y38" s="746"/>
      <c r="Z38" s="747"/>
      <c r="AA38" s="748" t="n">
        <f aca="false">(Y38+X38)-(U38+T38)</f>
        <v>-45442.7902777778</v>
      </c>
      <c r="AB38" s="745"/>
      <c r="AC38" s="746"/>
      <c r="AD38" s="747"/>
      <c r="AE38" s="748" t="n">
        <f aca="false">(AC38+AB38)-(Y38+X38)</f>
        <v>0</v>
      </c>
      <c r="AF38" s="745"/>
      <c r="AG38" s="747"/>
      <c r="AH38" s="747"/>
      <c r="AI38" s="747"/>
      <c r="AJ38" s="748" t="n">
        <f aca="false">(AG38+AF38)-(U38+T38)</f>
        <v>-45442.7902777778</v>
      </c>
      <c r="AK38" s="745"/>
      <c r="AL38" s="747"/>
      <c r="AM38" s="747"/>
      <c r="AN38" s="748" t="n">
        <f aca="false">(AL38+AK38)-(U38+T38)</f>
        <v>-45442.7902777778</v>
      </c>
      <c r="AO38" s="778" t="n">
        <v>45442</v>
      </c>
      <c r="AP38" s="779" t="n">
        <v>0.780555555555556</v>
      </c>
      <c r="AQ38" s="750" t="n">
        <f aca="false">(AP38+AO38)-(U38+T38)</f>
        <v>-0.00972222222222222</v>
      </c>
      <c r="AR38" s="751" t="n">
        <v>45446</v>
      </c>
      <c r="AS38" s="752" t="n">
        <v>0.780555555555556</v>
      </c>
      <c r="AT38" s="765" t="s">
        <v>77</v>
      </c>
      <c r="AU38" s="59" t="n">
        <f aca="false">(AS38+AR38)-(U38+T38)</f>
        <v>3.99027777777778</v>
      </c>
      <c r="AV38" s="517"/>
      <c r="AW38" s="780" t="s">
        <v>814</v>
      </c>
      <c r="AX38" s="517" t="s">
        <v>578</v>
      </c>
      <c r="AY38" s="517" t="s">
        <v>99</v>
      </c>
      <c r="AZ38" s="533" t="s">
        <v>640</v>
      </c>
      <c r="BA38" s="517" t="s">
        <v>177</v>
      </c>
      <c r="BB38" s="755" t="s">
        <v>815</v>
      </c>
      <c r="BC38" s="761" t="s">
        <v>816</v>
      </c>
      <c r="BD38" s="66"/>
      <c r="BE38" s="331" t="s">
        <v>156</v>
      </c>
      <c r="BF38" s="756"/>
      <c r="BJ38" s="562" t="s">
        <v>214</v>
      </c>
      <c r="BK38" s="773" t="n">
        <v>0</v>
      </c>
      <c r="BL38" s="577" t="n">
        <f aca="false">BK38/BK39</f>
        <v>0</v>
      </c>
      <c r="BM38" s="559"/>
      <c r="BN38" s="558"/>
      <c r="BO38" s="558"/>
      <c r="BP38" s="558"/>
      <c r="BQ38" s="558"/>
      <c r="BR38" s="759"/>
      <c r="BS38" s="759"/>
      <c r="BT38" s="759"/>
      <c r="BX38" s="573" t="s">
        <v>139</v>
      </c>
      <c r="BY38" s="574" t="n">
        <f aca="false">BY35+BY36+BY37</f>
        <v>16</v>
      </c>
      <c r="BZ38" s="575" t="n">
        <f aca="false">SUM(BZ35:BZ37)</f>
        <v>1</v>
      </c>
      <c r="CA38" s="559"/>
      <c r="CB38" s="478"/>
      <c r="CC38" s="478"/>
      <c r="CD38" s="478"/>
      <c r="CE38" s="478"/>
      <c r="CF38" s="478"/>
      <c r="CJ38" s="573" t="s">
        <v>139</v>
      </c>
      <c r="CK38" s="574" t="n">
        <f aca="false">CK35+CK36+CK37</f>
        <v>9</v>
      </c>
      <c r="CL38" s="575" t="n">
        <f aca="false">SUM(CL35:CL37)</f>
        <v>1</v>
      </c>
      <c r="CM38" s="559"/>
      <c r="CN38" s="558"/>
      <c r="CO38" s="558"/>
      <c r="CP38" s="478"/>
      <c r="CQ38" s="478"/>
      <c r="CY38" s="478"/>
    </row>
    <row r="39" customFormat="false" ht="15" hidden="false" customHeight="true" outlineLevel="0" collapsed="false">
      <c r="A39" s="781"/>
      <c r="B39" s="781"/>
      <c r="C39" s="782"/>
      <c r="K39" s="781"/>
      <c r="AS39" s="781"/>
      <c r="AU39" s="478"/>
      <c r="BJ39" s="573" t="s">
        <v>139</v>
      </c>
      <c r="BK39" s="574" t="n">
        <f aca="false">BK36+BK37+BK38</f>
        <v>11</v>
      </c>
      <c r="BL39" s="575" t="n">
        <f aca="false">BL36+BL37++BL38</f>
        <v>1</v>
      </c>
      <c r="BM39" s="759"/>
      <c r="BN39" s="759"/>
      <c r="BO39" s="759"/>
      <c r="BP39" s="759"/>
      <c r="BQ39" s="759"/>
      <c r="BR39" s="759"/>
      <c r="BS39" s="759"/>
      <c r="BT39" s="759"/>
      <c r="BX39" s="562" t="s">
        <v>206</v>
      </c>
      <c r="BY39" s="773" t="n">
        <v>15</v>
      </c>
      <c r="BZ39" s="577" t="n">
        <f aca="false">BY39/BY43</f>
        <v>0.9375</v>
      </c>
      <c r="CA39" s="559"/>
      <c r="CB39" s="478"/>
      <c r="CC39" s="478"/>
      <c r="CD39" s="478"/>
      <c r="CE39" s="478"/>
      <c r="CF39" s="478"/>
      <c r="CJ39" s="562" t="s">
        <v>206</v>
      </c>
      <c r="CK39" s="773" t="n">
        <v>7</v>
      </c>
      <c r="CL39" s="577" t="n">
        <f aca="false">CK39/CK43</f>
        <v>0.777777777777778</v>
      </c>
      <c r="CM39" s="559"/>
      <c r="CN39" s="558"/>
      <c r="CO39" s="558"/>
      <c r="CP39" s="478"/>
      <c r="CQ39" s="478"/>
      <c r="CY39" s="478"/>
    </row>
    <row r="40" customFormat="false" ht="15.75" hidden="false" customHeight="true" outlineLevel="0" collapsed="false">
      <c r="A40" s="783"/>
      <c r="B40" s="784"/>
      <c r="C40" s="785"/>
      <c r="D40" s="784"/>
      <c r="E40" s="784"/>
      <c r="F40" s="784"/>
      <c r="G40" s="784"/>
      <c r="H40" s="784"/>
      <c r="I40" s="784"/>
      <c r="J40" s="784"/>
      <c r="K40" s="786"/>
      <c r="L40" s="784"/>
      <c r="M40" s="784"/>
      <c r="N40" s="784"/>
      <c r="O40" s="784"/>
      <c r="P40" s="784"/>
      <c r="Q40" s="784"/>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478"/>
      <c r="AS40" s="478"/>
      <c r="AT40" s="478"/>
      <c r="AU40" s="478"/>
      <c r="AV40" s="784"/>
      <c r="AW40" s="784"/>
      <c r="AX40" s="784"/>
      <c r="AY40" s="784"/>
      <c r="AZ40" s="784"/>
      <c r="BA40" s="784"/>
      <c r="BB40" s="784"/>
      <c r="BC40" s="784"/>
      <c r="BD40" s="784"/>
      <c r="BE40" s="784"/>
      <c r="BF40" s="784"/>
      <c r="BJ40" s="787"/>
      <c r="BK40" s="788"/>
      <c r="BL40" s="789"/>
      <c r="BM40" s="759"/>
      <c r="BN40" s="759"/>
      <c r="BO40" s="759"/>
      <c r="BP40" s="759"/>
      <c r="BQ40" s="759"/>
      <c r="BR40" s="759"/>
      <c r="BS40" s="759"/>
      <c r="BT40" s="759"/>
      <c r="BX40" s="562" t="s">
        <v>210</v>
      </c>
      <c r="BY40" s="773" t="n">
        <v>1</v>
      </c>
      <c r="BZ40" s="577" t="n">
        <f aca="false">BY40/BY43</f>
        <v>0.0625</v>
      </c>
      <c r="CA40" s="559"/>
      <c r="CB40" s="478"/>
      <c r="CC40" s="478"/>
      <c r="CD40" s="478"/>
      <c r="CE40" s="478"/>
      <c r="CF40" s="478"/>
      <c r="CJ40" s="562" t="s">
        <v>210</v>
      </c>
      <c r="CK40" s="773" t="n">
        <v>2</v>
      </c>
      <c r="CL40" s="577" t="n">
        <f aca="false">CK40/CK43</f>
        <v>0.222222222222222</v>
      </c>
      <c r="CM40" s="559"/>
      <c r="CN40" s="558"/>
      <c r="CO40" s="558"/>
      <c r="CP40" s="478"/>
      <c r="CQ40" s="478"/>
      <c r="CY40" s="478"/>
    </row>
    <row r="41" customFormat="false" ht="15" hidden="false" customHeight="true" outlineLevel="0" collapsed="false">
      <c r="A41" s="784"/>
      <c r="B41" s="784"/>
      <c r="C41" s="557"/>
      <c r="D41" s="557"/>
      <c r="E41" s="784"/>
      <c r="F41" s="784"/>
      <c r="G41" s="784"/>
      <c r="H41" s="557"/>
      <c r="I41" s="784"/>
      <c r="J41" s="784"/>
      <c r="K41" s="557"/>
      <c r="L41" s="587" t="s">
        <v>135</v>
      </c>
      <c r="M41" s="588" t="s">
        <v>136</v>
      </c>
      <c r="N41" s="589" t="s">
        <v>137</v>
      </c>
      <c r="O41" s="590" t="s">
        <v>52</v>
      </c>
      <c r="P41" s="591" t="s">
        <v>48</v>
      </c>
      <c r="Q41" s="592" t="s">
        <v>67</v>
      </c>
      <c r="R41" s="593" t="s">
        <v>138</v>
      </c>
      <c r="S41" s="594" t="s">
        <v>139</v>
      </c>
      <c r="T41" s="557"/>
      <c r="U41" s="595" t="s">
        <v>306</v>
      </c>
      <c r="V41" s="595"/>
      <c r="W41" s="596" t="s">
        <v>307</v>
      </c>
      <c r="X41" s="790" t="s">
        <v>308</v>
      </c>
      <c r="Y41" s="790" t="s">
        <v>307</v>
      </c>
      <c r="Z41" s="598" t="s">
        <v>139</v>
      </c>
      <c r="AA41" s="759"/>
      <c r="AB41" s="759"/>
      <c r="AC41" s="759"/>
      <c r="AD41" s="759"/>
      <c r="AE41" s="759"/>
      <c r="AF41" s="599" t="s">
        <v>299</v>
      </c>
      <c r="AG41" s="600" t="s">
        <v>690</v>
      </c>
      <c r="AH41" s="600" t="s">
        <v>301</v>
      </c>
      <c r="AI41" s="600" t="s">
        <v>302</v>
      </c>
      <c r="AJ41" s="601" t="s">
        <v>303</v>
      </c>
      <c r="AK41" s="759"/>
      <c r="AL41" s="759"/>
      <c r="AM41" s="759"/>
      <c r="AN41" s="759"/>
      <c r="AO41" s="602" t="s">
        <v>206</v>
      </c>
      <c r="AP41" s="602"/>
      <c r="AQ41" s="603" t="s">
        <v>691</v>
      </c>
      <c r="AR41" s="478"/>
      <c r="AS41" s="478"/>
      <c r="AT41" s="478"/>
      <c r="AU41" s="478"/>
      <c r="AV41" s="759"/>
      <c r="AW41" s="759"/>
      <c r="AX41" s="759"/>
      <c r="AY41" s="759"/>
      <c r="AZ41" s="759"/>
      <c r="BA41" s="759"/>
      <c r="BB41" s="759"/>
      <c r="BC41" s="759"/>
      <c r="BD41" s="604" t="s">
        <v>692</v>
      </c>
      <c r="BE41" s="604" t="n">
        <f aca="false">B51</f>
        <v>36</v>
      </c>
      <c r="BF41" s="759"/>
      <c r="BM41" s="759"/>
      <c r="BN41" s="759"/>
      <c r="BO41" s="759"/>
      <c r="BP41" s="759"/>
      <c r="BQ41" s="759"/>
      <c r="BR41" s="759"/>
      <c r="BS41" s="759"/>
      <c r="BT41" s="759"/>
      <c r="BX41" s="562" t="s">
        <v>688</v>
      </c>
      <c r="BY41" s="773" t="n">
        <v>0</v>
      </c>
      <c r="BZ41" s="577" t="n">
        <f aca="false">BY41/BY43</f>
        <v>0</v>
      </c>
      <c r="CA41" s="559"/>
      <c r="CB41" s="478"/>
      <c r="CC41" s="478"/>
      <c r="CD41" s="478"/>
      <c r="CE41" s="478"/>
      <c r="CF41" s="478"/>
      <c r="CJ41" s="562" t="s">
        <v>688</v>
      </c>
      <c r="CK41" s="773" t="n">
        <v>0</v>
      </c>
      <c r="CL41" s="577" t="n">
        <f aca="false">CK41/CK43</f>
        <v>0</v>
      </c>
      <c r="CM41" s="559"/>
      <c r="CN41" s="558"/>
      <c r="CO41" s="558"/>
      <c r="CP41" s="478"/>
      <c r="CQ41" s="478"/>
      <c r="CY41" s="478"/>
    </row>
    <row r="42" customFormat="false" ht="15" hidden="false" customHeight="true" outlineLevel="0" collapsed="false">
      <c r="A42" s="791" t="s">
        <v>297</v>
      </c>
      <c r="B42" s="792" t="n">
        <v>2</v>
      </c>
      <c r="C42" s="557"/>
      <c r="D42" s="557"/>
      <c r="E42" s="607" t="s">
        <v>228</v>
      </c>
      <c r="F42" s="774" t="n">
        <v>11</v>
      </c>
      <c r="G42" s="609" t="n">
        <f aca="false">F42/F46</f>
        <v>0.305555555555556</v>
      </c>
      <c r="H42" s="557"/>
      <c r="I42" s="602" t="s">
        <v>206</v>
      </c>
      <c r="J42" s="602"/>
      <c r="K42" s="557"/>
      <c r="L42" s="611" t="s">
        <v>51</v>
      </c>
      <c r="M42" s="612" t="n">
        <v>16</v>
      </c>
      <c r="N42" s="613" t="n">
        <f aca="false">M42/M46</f>
        <v>0.444444444444444</v>
      </c>
      <c r="O42" s="773" t="n">
        <v>3</v>
      </c>
      <c r="P42" s="773" t="n">
        <v>2</v>
      </c>
      <c r="Q42" s="773" t="n">
        <v>1</v>
      </c>
      <c r="R42" s="773" t="n">
        <v>10</v>
      </c>
      <c r="S42" s="614" t="n">
        <f aca="false">O43+P43+Q43+R43</f>
        <v>1</v>
      </c>
      <c r="T42" s="557"/>
      <c r="U42" s="772" t="s">
        <v>51</v>
      </c>
      <c r="V42" s="773" t="n">
        <v>7</v>
      </c>
      <c r="W42" s="613" t="n">
        <f aca="false">V42/Z44</f>
        <v>0.194444444444444</v>
      </c>
      <c r="X42" s="773" t="n">
        <v>9</v>
      </c>
      <c r="Y42" s="613" t="n">
        <f aca="false">X42/Z44</f>
        <v>0.25</v>
      </c>
      <c r="Z42" s="616" t="n">
        <f aca="false">X42+V42</f>
        <v>16</v>
      </c>
      <c r="AA42" s="759"/>
      <c r="AB42" s="759"/>
      <c r="AC42" s="759"/>
      <c r="AD42" s="759"/>
      <c r="AE42" s="759"/>
      <c r="AF42" s="617" t="n">
        <v>2</v>
      </c>
      <c r="AG42" s="618"/>
      <c r="AH42" s="618"/>
      <c r="AI42" s="618" t="n">
        <v>1</v>
      </c>
      <c r="AJ42" s="793" t="s">
        <v>51</v>
      </c>
      <c r="AK42" s="759"/>
      <c r="AL42" s="759"/>
      <c r="AM42" s="759"/>
      <c r="AN42" s="759"/>
      <c r="AO42" s="794" t="s">
        <v>358</v>
      </c>
      <c r="AP42" s="795" t="n">
        <v>1</v>
      </c>
      <c r="AQ42" s="622" t="n">
        <f aca="false">AVERAGE(AR42:AX42)</f>
        <v>12.14</v>
      </c>
      <c r="AR42" s="618" t="n">
        <v>12.14</v>
      </c>
      <c r="AS42" s="618"/>
      <c r="AT42" s="618"/>
      <c r="AU42" s="796"/>
      <c r="AV42" s="784"/>
      <c r="AW42" s="784"/>
      <c r="AX42" s="784"/>
      <c r="AY42" s="784"/>
      <c r="AZ42" s="784"/>
      <c r="BA42" s="784"/>
      <c r="BB42" s="784"/>
      <c r="BC42" s="759"/>
      <c r="BD42" s="625" t="s">
        <v>693</v>
      </c>
      <c r="BE42" s="626"/>
      <c r="BF42" s="759"/>
      <c r="BJ42" s="759"/>
      <c r="BK42" s="759"/>
      <c r="BL42" s="759"/>
      <c r="BM42" s="759"/>
      <c r="BN42" s="759"/>
      <c r="BO42" s="759"/>
      <c r="BP42" s="759"/>
      <c r="BQ42" s="759"/>
      <c r="BR42" s="759"/>
      <c r="BS42" s="759"/>
      <c r="BT42" s="759"/>
      <c r="BU42" s="759"/>
      <c r="BV42" s="759"/>
      <c r="BW42" s="759"/>
      <c r="BX42" s="562" t="s">
        <v>689</v>
      </c>
      <c r="BY42" s="773" t="n">
        <v>0</v>
      </c>
      <c r="BZ42" s="577" t="n">
        <f aca="false">BY42/BY43</f>
        <v>0</v>
      </c>
      <c r="CA42" s="759"/>
      <c r="CB42" s="478"/>
      <c r="CC42" s="478"/>
      <c r="CD42" s="478"/>
      <c r="CE42" s="478"/>
      <c r="CF42" s="478"/>
      <c r="CJ42" s="562" t="s">
        <v>689</v>
      </c>
      <c r="CK42" s="773" t="n">
        <v>0</v>
      </c>
      <c r="CL42" s="577" t="n">
        <f aca="false">CK42/CK43</f>
        <v>0</v>
      </c>
      <c r="CM42" s="759"/>
      <c r="CN42" s="759"/>
      <c r="CO42" s="759"/>
      <c r="CP42" s="478"/>
      <c r="CQ42" s="478"/>
      <c r="CY42" s="478"/>
    </row>
    <row r="43" customFormat="false" ht="15" hidden="false" customHeight="true" outlineLevel="0" collapsed="false">
      <c r="A43" s="791" t="s">
        <v>304</v>
      </c>
      <c r="B43" s="792" t="n">
        <v>5</v>
      </c>
      <c r="C43" s="557"/>
      <c r="D43" s="557"/>
      <c r="E43" s="629" t="s">
        <v>170</v>
      </c>
      <c r="F43" s="773" t="n">
        <v>0</v>
      </c>
      <c r="G43" s="631" t="n">
        <f aca="false">F43/F46</f>
        <v>0</v>
      </c>
      <c r="H43" s="557"/>
      <c r="I43" s="794" t="s">
        <v>358</v>
      </c>
      <c r="J43" s="795" t="n">
        <v>1</v>
      </c>
      <c r="K43" s="557"/>
      <c r="L43" s="634" t="s">
        <v>307</v>
      </c>
      <c r="M43" s="612"/>
      <c r="N43" s="613"/>
      <c r="O43" s="613" t="n">
        <f aca="false">O42/M42</f>
        <v>0.1875</v>
      </c>
      <c r="P43" s="613" t="n">
        <f aca="false">P42/M42</f>
        <v>0.125</v>
      </c>
      <c r="Q43" s="613" t="n">
        <f aca="false">Q42/M42</f>
        <v>0.0625</v>
      </c>
      <c r="R43" s="613" t="n">
        <f aca="false">R42/M42</f>
        <v>0.625</v>
      </c>
      <c r="S43" s="635"/>
      <c r="T43" s="557"/>
      <c r="U43" s="772" t="s">
        <v>77</v>
      </c>
      <c r="V43" s="773" t="n">
        <v>6</v>
      </c>
      <c r="W43" s="613" t="n">
        <f aca="false">V43/Z44</f>
        <v>0.166666666666667</v>
      </c>
      <c r="X43" s="773" t="n">
        <v>14</v>
      </c>
      <c r="Y43" s="613" t="n">
        <f aca="false">X43/Z44</f>
        <v>0.388888888888889</v>
      </c>
      <c r="Z43" s="616" t="n">
        <f aca="false">V43+X43</f>
        <v>20</v>
      </c>
      <c r="AA43" s="759"/>
      <c r="AB43" s="759"/>
      <c r="AC43" s="759"/>
      <c r="AD43" s="759"/>
      <c r="AE43" s="759"/>
      <c r="AF43" s="617"/>
      <c r="AG43" s="618"/>
      <c r="AH43" s="618"/>
      <c r="AI43" s="618" t="n">
        <v>1</v>
      </c>
      <c r="AJ43" s="793" t="s">
        <v>77</v>
      </c>
      <c r="AK43" s="759"/>
      <c r="AL43" s="759"/>
      <c r="AM43" s="759"/>
      <c r="AN43" s="759"/>
      <c r="AO43" s="797" t="s">
        <v>337</v>
      </c>
      <c r="AP43" s="792" t="n">
        <v>2</v>
      </c>
      <c r="AQ43" s="622" t="n">
        <f aca="false">AVERAGE(AR43:AX43)</f>
        <v>7.88</v>
      </c>
      <c r="AR43" s="798" t="n">
        <v>7.88</v>
      </c>
      <c r="AS43" s="796" t="s">
        <v>817</v>
      </c>
      <c r="AT43" s="796"/>
      <c r="AU43" s="796"/>
      <c r="AV43" s="784"/>
      <c r="AW43" s="784"/>
      <c r="AX43" s="784"/>
      <c r="AY43" s="784"/>
      <c r="AZ43" s="784"/>
      <c r="BA43" s="784"/>
      <c r="BB43" s="784"/>
      <c r="BC43" s="759"/>
      <c r="BD43" s="625" t="s">
        <v>694</v>
      </c>
      <c r="BE43" s="626"/>
      <c r="BF43" s="759"/>
      <c r="BJ43" s="759"/>
      <c r="BK43" s="759"/>
      <c r="BL43" s="759"/>
      <c r="BM43" s="759"/>
      <c r="BN43" s="759"/>
      <c r="BO43" s="759"/>
      <c r="BP43" s="759"/>
      <c r="BQ43" s="759"/>
      <c r="BR43" s="759"/>
      <c r="BS43" s="759"/>
      <c r="BT43" s="759"/>
      <c r="BU43" s="759"/>
      <c r="BV43" s="478"/>
      <c r="BW43" s="478"/>
      <c r="BX43" s="573" t="s">
        <v>139</v>
      </c>
      <c r="BY43" s="574" t="n">
        <f aca="false">BY39+BY40+BY41+BY42</f>
        <v>16</v>
      </c>
      <c r="BZ43" s="575" t="n">
        <f aca="false">BZ39+BZ40+BZ41+BZ42</f>
        <v>1</v>
      </c>
      <c r="CA43" s="759"/>
      <c r="CB43" s="478"/>
      <c r="CC43" s="478"/>
      <c r="CD43" s="478"/>
      <c r="CE43" s="478"/>
      <c r="CF43" s="478"/>
      <c r="CJ43" s="573" t="s">
        <v>139</v>
      </c>
      <c r="CK43" s="574" t="n">
        <f aca="false">CK39+CK40+CK41+CK42</f>
        <v>9</v>
      </c>
      <c r="CL43" s="575" t="n">
        <f aca="false">CL39+CL40+CL41+CL42</f>
        <v>1</v>
      </c>
      <c r="CM43" s="759"/>
      <c r="CN43" s="759"/>
      <c r="CO43" s="759"/>
      <c r="CP43" s="478"/>
      <c r="CQ43" s="478"/>
      <c r="CY43" s="478"/>
    </row>
    <row r="44" customFormat="false" ht="15" hidden="false" customHeight="true" outlineLevel="0" collapsed="false">
      <c r="A44" s="791" t="s">
        <v>309</v>
      </c>
      <c r="B44" s="792" t="n">
        <v>10</v>
      </c>
      <c r="C44" s="638"/>
      <c r="D44" s="557"/>
      <c r="E44" s="639" t="s">
        <v>207</v>
      </c>
      <c r="F44" s="773" t="n">
        <v>16</v>
      </c>
      <c r="G44" s="631" t="n">
        <f aca="false">F44/F46</f>
        <v>0.444444444444444</v>
      </c>
      <c r="H44" s="557"/>
      <c r="I44" s="797" t="s">
        <v>337</v>
      </c>
      <c r="J44" s="792" t="n">
        <v>2</v>
      </c>
      <c r="K44" s="557"/>
      <c r="L44" s="772" t="s">
        <v>77</v>
      </c>
      <c r="M44" s="612" t="n">
        <v>20</v>
      </c>
      <c r="N44" s="613" t="n">
        <f aca="false">M44/M46</f>
        <v>0.555555555555556</v>
      </c>
      <c r="O44" s="773" t="n">
        <v>1</v>
      </c>
      <c r="P44" s="773" t="n">
        <v>1</v>
      </c>
      <c r="Q44" s="773" t="n">
        <v>2</v>
      </c>
      <c r="R44" s="773" t="n">
        <v>16</v>
      </c>
      <c r="S44" s="614" t="n">
        <f aca="false">O45+P45+Q45+R45</f>
        <v>1</v>
      </c>
      <c r="T44" s="557"/>
      <c r="U44" s="645" t="s">
        <v>139</v>
      </c>
      <c r="V44" s="646" t="n">
        <f aca="false">SUM(V42:V43)</f>
        <v>13</v>
      </c>
      <c r="W44" s="647" t="n">
        <f aca="false">W42+W43</f>
        <v>0.361111111111111</v>
      </c>
      <c r="X44" s="646" t="n">
        <f aca="false">X42+X43</f>
        <v>23</v>
      </c>
      <c r="Y44" s="799" t="n">
        <f aca="false">Y42+Y43</f>
        <v>0.638888888888889</v>
      </c>
      <c r="Z44" s="649" t="n">
        <f aca="false">Z42+Z43</f>
        <v>36</v>
      </c>
      <c r="AA44" s="759"/>
      <c r="AB44" s="759"/>
      <c r="AC44" s="759"/>
      <c r="AD44" s="759"/>
      <c r="AE44" s="759"/>
      <c r="AF44" s="617"/>
      <c r="AG44" s="640"/>
      <c r="AH44" s="640"/>
      <c r="AI44" s="640"/>
      <c r="AJ44" s="800" t="s">
        <v>47</v>
      </c>
      <c r="AK44" s="759"/>
      <c r="AL44" s="759"/>
      <c r="AM44" s="759"/>
      <c r="AN44" s="759"/>
      <c r="AO44" s="797" t="s">
        <v>480</v>
      </c>
      <c r="AP44" s="792" t="n">
        <v>1</v>
      </c>
      <c r="AQ44" s="642" t="n">
        <f aca="false">AVERAGE(AR44:AX44)</f>
        <v>1.29</v>
      </c>
      <c r="AR44" s="798" t="n">
        <v>1.29</v>
      </c>
      <c r="AS44" s="796"/>
      <c r="AT44" s="796"/>
      <c r="AU44" s="796"/>
      <c r="AV44" s="784"/>
      <c r="AW44" s="784"/>
      <c r="AX44" s="784"/>
      <c r="AY44" s="784"/>
      <c r="AZ44" s="784"/>
      <c r="BA44" s="784"/>
      <c r="BB44" s="784"/>
      <c r="BC44" s="759"/>
      <c r="BD44" s="801" t="s">
        <v>696</v>
      </c>
      <c r="BE44" s="626"/>
      <c r="BF44" s="759"/>
      <c r="BJ44" s="759"/>
      <c r="BK44" s="759"/>
      <c r="BL44" s="759"/>
      <c r="BM44" s="759"/>
      <c r="BN44" s="759"/>
      <c r="BO44" s="759"/>
      <c r="BP44" s="759"/>
      <c r="BQ44" s="759"/>
      <c r="BR44" s="759"/>
      <c r="BS44" s="759"/>
      <c r="BT44" s="759"/>
      <c r="BV44" s="478"/>
      <c r="BW44" s="478"/>
      <c r="BX44" s="478"/>
      <c r="CD44" s="759"/>
      <c r="CE44" s="759"/>
      <c r="CF44" s="759"/>
      <c r="CG44" s="759"/>
      <c r="CH44" s="759"/>
      <c r="CI44" s="759"/>
      <c r="CJ44" s="478"/>
      <c r="CK44" s="478"/>
      <c r="CL44" s="478"/>
      <c r="CM44" s="478"/>
      <c r="CN44" s="478"/>
      <c r="CO44" s="759"/>
      <c r="CP44" s="759"/>
      <c r="CY44" s="478"/>
    </row>
    <row r="45" customFormat="false" ht="15" hidden="false" customHeight="true" outlineLevel="0" collapsed="false">
      <c r="A45" s="791" t="s">
        <v>310</v>
      </c>
      <c r="B45" s="792" t="n">
        <v>6</v>
      </c>
      <c r="C45" s="557"/>
      <c r="D45" s="557"/>
      <c r="E45" s="644" t="s">
        <v>818</v>
      </c>
      <c r="F45" s="773" t="n">
        <v>9</v>
      </c>
      <c r="G45" s="631" t="n">
        <f aca="false">F45/F46</f>
        <v>0.25</v>
      </c>
      <c r="H45" s="557"/>
      <c r="I45" s="797" t="s">
        <v>480</v>
      </c>
      <c r="J45" s="792" t="n">
        <v>1</v>
      </c>
      <c r="K45" s="557"/>
      <c r="L45" s="634" t="s">
        <v>307</v>
      </c>
      <c r="M45" s="612"/>
      <c r="N45" s="613"/>
      <c r="O45" s="613" t="n">
        <f aca="false">O44/M44</f>
        <v>0.05</v>
      </c>
      <c r="P45" s="613" t="n">
        <f aca="false">P44/M44</f>
        <v>0.05</v>
      </c>
      <c r="Q45" s="613" t="n">
        <f aca="false">Q44/M44</f>
        <v>0.1</v>
      </c>
      <c r="R45" s="613" t="n">
        <f aca="false">R44/M44</f>
        <v>0.8</v>
      </c>
      <c r="S45" s="635"/>
      <c r="T45" s="557"/>
      <c r="U45" s="478"/>
      <c r="V45" s="478"/>
      <c r="W45" s="478"/>
      <c r="X45" s="478"/>
      <c r="Y45" s="478"/>
      <c r="Z45" s="655" t="n">
        <f aca="false">Y44+W44</f>
        <v>1</v>
      </c>
      <c r="AA45" s="759"/>
      <c r="AB45" s="759"/>
      <c r="AC45" s="759"/>
      <c r="AD45" s="759"/>
      <c r="AE45" s="759"/>
      <c r="AF45" s="784"/>
      <c r="AG45" s="784"/>
      <c r="AH45" s="784"/>
      <c r="AI45" s="784"/>
      <c r="AJ45" s="784"/>
      <c r="AK45" s="759"/>
      <c r="AL45" s="759"/>
      <c r="AM45" s="759"/>
      <c r="AN45" s="759"/>
      <c r="AO45" s="797" t="s">
        <v>171</v>
      </c>
      <c r="AP45" s="792" t="n">
        <v>2</v>
      </c>
      <c r="AQ45" s="642" t="n">
        <f aca="false">AVERAGE(AR45:AX45)</f>
        <v>24.09</v>
      </c>
      <c r="AR45" s="798" t="n">
        <v>24.09</v>
      </c>
      <c r="AS45" s="796" t="s">
        <v>819</v>
      </c>
      <c r="AT45" s="796"/>
      <c r="AU45" s="796"/>
      <c r="AV45" s="784"/>
      <c r="AW45" s="784"/>
      <c r="AX45" s="784"/>
      <c r="AY45" s="784"/>
      <c r="AZ45" s="784"/>
      <c r="BA45" s="784"/>
      <c r="BB45" s="784"/>
      <c r="BC45" s="478"/>
      <c r="BD45" s="801" t="s">
        <v>697</v>
      </c>
      <c r="BE45" s="626"/>
      <c r="BF45" s="759"/>
      <c r="BJ45" s="759"/>
      <c r="BK45" s="759"/>
      <c r="BL45" s="759"/>
      <c r="BM45" s="759"/>
      <c r="BN45" s="759"/>
      <c r="BO45" s="759"/>
      <c r="BP45" s="759"/>
      <c r="BQ45" s="759"/>
      <c r="BR45" s="759"/>
      <c r="BS45" s="759"/>
      <c r="BT45" s="759"/>
      <c r="BU45" s="759"/>
      <c r="BV45" s="478"/>
      <c r="BW45" s="478"/>
      <c r="BX45" s="478"/>
      <c r="BY45" s="759"/>
      <c r="BZ45" s="759"/>
      <c r="CA45" s="759"/>
      <c r="CB45" s="759"/>
      <c r="CC45" s="759"/>
      <c r="CD45" s="759"/>
      <c r="CE45" s="759"/>
      <c r="CF45" s="759"/>
      <c r="CG45" s="759"/>
      <c r="CH45" s="759"/>
      <c r="CI45" s="759"/>
      <c r="CJ45" s="478"/>
      <c r="CK45" s="478"/>
      <c r="CL45" s="478"/>
      <c r="CM45" s="478"/>
      <c r="CN45" s="478"/>
      <c r="CO45" s="759"/>
      <c r="CP45" s="759"/>
      <c r="CQ45" s="759"/>
      <c r="CR45" s="759"/>
      <c r="CS45" s="759"/>
      <c r="CT45" s="759"/>
      <c r="CU45" s="759"/>
      <c r="CV45" s="759"/>
      <c r="CW45" s="478"/>
      <c r="CX45" s="478"/>
      <c r="CY45" s="478"/>
    </row>
    <row r="46" customFormat="false" ht="15" hidden="false" customHeight="true" outlineLevel="0" collapsed="false">
      <c r="A46" s="791" t="s">
        <v>312</v>
      </c>
      <c r="B46" s="792" t="n">
        <v>13</v>
      </c>
      <c r="C46" s="557"/>
      <c r="D46" s="557"/>
      <c r="E46" s="652" t="s">
        <v>139</v>
      </c>
      <c r="F46" s="653" t="n">
        <f aca="false">F42+F43+F44+F45</f>
        <v>36</v>
      </c>
      <c r="G46" s="654" t="n">
        <f aca="false">G42+G43+G44+G45</f>
        <v>1</v>
      </c>
      <c r="H46" s="557"/>
      <c r="I46" s="797" t="s">
        <v>171</v>
      </c>
      <c r="J46" s="792" t="n">
        <v>2</v>
      </c>
      <c r="K46" s="557"/>
      <c r="L46" s="645" t="s">
        <v>139</v>
      </c>
      <c r="M46" s="660" t="n">
        <f aca="false">M42+M44</f>
        <v>36</v>
      </c>
      <c r="N46" s="661" t="n">
        <f aca="false">N42+N44</f>
        <v>1</v>
      </c>
      <c r="O46" s="662" t="n">
        <f aca="false">O42+O44</f>
        <v>4</v>
      </c>
      <c r="P46" s="662" t="n">
        <f aca="false">P42+P44</f>
        <v>3</v>
      </c>
      <c r="Q46" s="662" t="n">
        <f aca="false">Q42+Q44</f>
        <v>3</v>
      </c>
      <c r="R46" s="662" t="n">
        <f aca="false">R42+R44</f>
        <v>26</v>
      </c>
      <c r="S46" s="663" t="n">
        <f aca="false">O47+P47+Q47+R47</f>
        <v>1</v>
      </c>
      <c r="T46" s="557"/>
      <c r="U46" s="784"/>
      <c r="V46" s="784"/>
      <c r="W46" s="784"/>
      <c r="X46" s="784"/>
      <c r="Y46" s="784"/>
      <c r="Z46" s="784"/>
      <c r="AA46" s="759"/>
      <c r="AB46" s="759"/>
      <c r="AC46" s="759"/>
      <c r="AD46" s="759"/>
      <c r="AE46" s="759"/>
      <c r="AF46" s="784"/>
      <c r="AG46" s="784"/>
      <c r="AH46" s="784"/>
      <c r="AI46" s="784"/>
      <c r="AJ46" s="784"/>
      <c r="AK46" s="759"/>
      <c r="AL46" s="759"/>
      <c r="AM46" s="759"/>
      <c r="AN46" s="759"/>
      <c r="AO46" s="797" t="s">
        <v>477</v>
      </c>
      <c r="AP46" s="792" t="n">
        <v>1</v>
      </c>
      <c r="AQ46" s="642" t="n">
        <f aca="false">AVERAGE(AR46:AX46)</f>
        <v>27.87</v>
      </c>
      <c r="AR46" s="798" t="n">
        <v>27.87</v>
      </c>
      <c r="AS46" s="796"/>
      <c r="AT46" s="796"/>
      <c r="AU46" s="796"/>
      <c r="AV46" s="784"/>
      <c r="AW46" s="784"/>
      <c r="AX46" s="784"/>
      <c r="AY46" s="784"/>
      <c r="AZ46" s="784"/>
      <c r="BA46" s="784"/>
      <c r="BB46" s="784"/>
      <c r="BC46" s="478"/>
      <c r="BD46" s="656" t="s">
        <v>698</v>
      </c>
      <c r="BE46" s="626"/>
      <c r="BF46" s="759"/>
      <c r="BJ46" s="759"/>
      <c r="BK46" s="759"/>
      <c r="BL46" s="759"/>
      <c r="BM46" s="759"/>
      <c r="BN46" s="759"/>
      <c r="BO46" s="759"/>
      <c r="BP46" s="759"/>
      <c r="BQ46" s="759"/>
      <c r="BR46" s="759"/>
      <c r="BS46" s="759"/>
      <c r="BT46" s="759"/>
      <c r="BU46" s="759"/>
      <c r="BV46" s="478"/>
      <c r="BW46" s="478"/>
      <c r="BX46" s="478"/>
      <c r="BY46" s="759"/>
      <c r="BZ46" s="759"/>
      <c r="CA46" s="759"/>
      <c r="CB46" s="759"/>
      <c r="CC46" s="759"/>
      <c r="CD46" s="759"/>
      <c r="CE46" s="759"/>
      <c r="CF46" s="759"/>
      <c r="CG46" s="759"/>
      <c r="CH46" s="759"/>
      <c r="CI46" s="759"/>
      <c r="CJ46" s="478"/>
      <c r="CK46" s="478"/>
      <c r="CL46" s="478"/>
      <c r="CM46" s="478"/>
      <c r="CN46" s="478"/>
      <c r="CO46" s="759"/>
      <c r="CP46" s="759"/>
      <c r="CQ46" s="759"/>
      <c r="CR46" s="759"/>
      <c r="CS46" s="759"/>
      <c r="CT46" s="759"/>
      <c r="CU46" s="759"/>
      <c r="CV46" s="759"/>
      <c r="CW46" s="478"/>
      <c r="CX46" s="478"/>
      <c r="CY46" s="478"/>
    </row>
    <row r="47" customFormat="false" ht="15" hidden="false" customHeight="true" outlineLevel="0" collapsed="false">
      <c r="A47" s="650" t="s">
        <v>139</v>
      </c>
      <c r="B47" s="651" t="n">
        <f aca="false">SUM(B42:B46)</f>
        <v>36</v>
      </c>
      <c r="C47" s="557"/>
      <c r="D47" s="557"/>
      <c r="E47" s="657" t="s">
        <v>189</v>
      </c>
      <c r="F47" s="773" t="n">
        <v>4</v>
      </c>
      <c r="G47" s="609" t="n">
        <f aca="false">F47/F50</f>
        <v>0.111111111111111</v>
      </c>
      <c r="H47" s="557"/>
      <c r="I47" s="797" t="s">
        <v>477</v>
      </c>
      <c r="J47" s="792" t="n">
        <v>1</v>
      </c>
      <c r="K47" s="557"/>
      <c r="L47" s="645"/>
      <c r="M47" s="660"/>
      <c r="N47" s="661"/>
      <c r="O47" s="665" t="n">
        <f aca="false">O46/M46</f>
        <v>0.111111111111111</v>
      </c>
      <c r="P47" s="665" t="n">
        <f aca="false">P46/M46</f>
        <v>0.0833333333333333</v>
      </c>
      <c r="Q47" s="665" t="n">
        <f aca="false">Q46/M46</f>
        <v>0.0833333333333333</v>
      </c>
      <c r="R47" s="665" t="n">
        <f aca="false">R46/M46</f>
        <v>0.722222222222222</v>
      </c>
      <c r="S47" s="663"/>
      <c r="T47" s="557"/>
      <c r="U47" s="784"/>
      <c r="V47" s="784"/>
      <c r="W47" s="784"/>
      <c r="X47" s="784"/>
      <c r="Y47" s="784"/>
      <c r="Z47" s="478"/>
      <c r="AA47" s="759"/>
      <c r="AB47" s="759"/>
      <c r="AC47" s="759"/>
      <c r="AD47" s="759"/>
      <c r="AE47" s="759"/>
      <c r="AF47" s="658"/>
      <c r="AG47" s="658"/>
      <c r="AH47" s="478"/>
      <c r="AI47" s="478"/>
      <c r="AJ47" s="478"/>
      <c r="AK47" s="759"/>
      <c r="AL47" s="759"/>
      <c r="AM47" s="759"/>
      <c r="AN47" s="759"/>
      <c r="AO47" s="797" t="s">
        <v>180</v>
      </c>
      <c r="AP47" s="792" t="n">
        <v>2</v>
      </c>
      <c r="AQ47" s="642" t="n">
        <f aca="false">AVERAGE(AR47:AX47)</f>
        <v>15.1</v>
      </c>
      <c r="AR47" s="798" t="n">
        <v>15.1</v>
      </c>
      <c r="AS47" s="796" t="s">
        <v>820</v>
      </c>
      <c r="AT47" s="796"/>
      <c r="AU47" s="796"/>
      <c r="AV47" s="784"/>
      <c r="AW47" s="784"/>
      <c r="AX47" s="784"/>
      <c r="AY47" s="784"/>
      <c r="AZ47" s="784"/>
      <c r="BA47" s="784"/>
      <c r="BB47" s="784"/>
      <c r="BC47" s="478"/>
      <c r="BD47" s="656" t="s">
        <v>699</v>
      </c>
      <c r="BE47" s="626"/>
      <c r="BF47" s="759"/>
      <c r="BI47" s="759"/>
      <c r="BJ47" s="759"/>
      <c r="BK47" s="759"/>
      <c r="BL47" s="759"/>
      <c r="BM47" s="759"/>
      <c r="BN47" s="759"/>
      <c r="BO47" s="759"/>
      <c r="BP47" s="759"/>
      <c r="BQ47" s="759"/>
      <c r="BR47" s="759"/>
      <c r="BS47" s="759"/>
      <c r="BT47" s="759"/>
      <c r="BU47" s="478"/>
      <c r="BV47" s="478"/>
      <c r="BW47" s="478"/>
      <c r="BX47" s="759"/>
      <c r="BY47" s="759"/>
      <c r="BZ47" s="759"/>
      <c r="CA47" s="759"/>
      <c r="CB47" s="759"/>
      <c r="CC47" s="759"/>
      <c r="CD47" s="759"/>
      <c r="CE47" s="759"/>
      <c r="CF47" s="759"/>
      <c r="CG47" s="759"/>
      <c r="CH47" s="759"/>
      <c r="CI47" s="478"/>
      <c r="CJ47" s="478"/>
      <c r="CK47" s="478"/>
      <c r="CL47" s="759"/>
      <c r="CM47" s="759"/>
      <c r="CN47" s="759"/>
      <c r="CO47" s="759"/>
      <c r="CP47" s="759"/>
      <c r="CQ47" s="759"/>
      <c r="CR47" s="759"/>
      <c r="CS47" s="759"/>
      <c r="CT47" s="759"/>
      <c r="CU47" s="759"/>
      <c r="CV47" s="478"/>
      <c r="CW47" s="478"/>
      <c r="CX47" s="478"/>
    </row>
    <row r="48" s="784" customFormat="true" ht="15" hidden="false" customHeight="true" outlineLevel="0" collapsed="false">
      <c r="C48" s="557"/>
      <c r="D48" s="557"/>
      <c r="E48" s="657" t="s">
        <v>193</v>
      </c>
      <c r="F48" s="773" t="n">
        <v>29</v>
      </c>
      <c r="G48" s="631" t="n">
        <f aca="false">F48/F50</f>
        <v>0.805555555555556</v>
      </c>
      <c r="H48" s="557"/>
      <c r="I48" s="797" t="s">
        <v>180</v>
      </c>
      <c r="J48" s="792" t="n">
        <v>2</v>
      </c>
      <c r="K48" s="557"/>
      <c r="L48" s="557"/>
      <c r="M48" s="557"/>
      <c r="N48" s="557"/>
      <c r="O48" s="557"/>
      <c r="P48" s="557"/>
      <c r="Q48" s="557"/>
      <c r="R48" s="557"/>
      <c r="S48" s="557"/>
      <c r="T48" s="557"/>
      <c r="U48" s="478"/>
      <c r="V48" s="478"/>
      <c r="W48" s="478"/>
      <c r="X48" s="478"/>
      <c r="Y48" s="478"/>
      <c r="Z48" s="478"/>
      <c r="AA48" s="759"/>
      <c r="AB48" s="759"/>
      <c r="AC48" s="759"/>
      <c r="AD48" s="759"/>
      <c r="AE48" s="759"/>
      <c r="AF48" s="599" t="s">
        <v>318</v>
      </c>
      <c r="AG48" s="600" t="s">
        <v>690</v>
      </c>
      <c r="AH48" s="600" t="s">
        <v>301</v>
      </c>
      <c r="AI48" s="600" t="s">
        <v>302</v>
      </c>
      <c r="AJ48" s="601" t="s">
        <v>303</v>
      </c>
      <c r="AK48" s="759"/>
      <c r="AL48" s="759"/>
      <c r="AM48" s="759"/>
      <c r="AN48" s="759"/>
      <c r="AO48" s="797" t="s">
        <v>55</v>
      </c>
      <c r="AP48" s="792" t="n">
        <v>1</v>
      </c>
      <c r="AQ48" s="642" t="n">
        <f aca="false">AVERAGE(AR48:AX48)</f>
        <v>15.13</v>
      </c>
      <c r="AR48" s="798" t="n">
        <v>15.13</v>
      </c>
      <c r="AS48" s="796"/>
      <c r="AT48" s="796"/>
      <c r="AU48" s="796"/>
      <c r="BC48" s="478"/>
      <c r="BD48" s="656" t="s">
        <v>700</v>
      </c>
      <c r="BE48" s="626"/>
      <c r="BF48" s="759"/>
      <c r="BI48" s="759"/>
      <c r="BJ48" s="759"/>
      <c r="BK48" s="759"/>
      <c r="BL48" s="759"/>
      <c r="BM48" s="759"/>
      <c r="BN48" s="759"/>
      <c r="BO48" s="759"/>
      <c r="BP48" s="759"/>
      <c r="BQ48" s="759"/>
      <c r="BR48" s="759"/>
      <c r="BS48" s="759"/>
      <c r="BT48" s="759"/>
      <c r="BU48" s="478"/>
      <c r="BV48" s="478"/>
      <c r="BW48" s="478"/>
      <c r="BX48" s="759"/>
      <c r="BY48" s="759"/>
      <c r="BZ48" s="759"/>
      <c r="CA48" s="759"/>
      <c r="CB48" s="759"/>
      <c r="CC48" s="759"/>
      <c r="CD48" s="759"/>
      <c r="CE48" s="759"/>
      <c r="CF48" s="759"/>
      <c r="CG48" s="759"/>
      <c r="CH48" s="759"/>
      <c r="CI48" s="759"/>
      <c r="CJ48" s="759"/>
      <c r="CK48" s="759"/>
      <c r="CL48" s="759"/>
      <c r="CM48" s="759"/>
      <c r="CN48" s="759"/>
      <c r="CO48" s="759"/>
      <c r="CP48" s="759"/>
      <c r="CQ48" s="759"/>
      <c r="CR48" s="759"/>
      <c r="CS48" s="759"/>
      <c r="CT48" s="759"/>
      <c r="CU48" s="759"/>
      <c r="CV48" s="478"/>
      <c r="CW48" s="478"/>
      <c r="CX48" s="478"/>
      <c r="CY48" s="714"/>
    </row>
    <row r="49" s="784" customFormat="true" ht="16.4" hidden="false" customHeight="false" outlineLevel="0" collapsed="false">
      <c r="A49" s="605" t="s">
        <v>319</v>
      </c>
      <c r="B49" s="606" t="n">
        <v>13</v>
      </c>
      <c r="C49" s="638"/>
      <c r="D49" s="557"/>
      <c r="E49" s="657" t="s">
        <v>199</v>
      </c>
      <c r="F49" s="773" t="n">
        <v>3</v>
      </c>
      <c r="G49" s="631" t="n">
        <f aca="false">F49/F50</f>
        <v>0.0833333333333333</v>
      </c>
      <c r="H49" s="557"/>
      <c r="I49" s="797" t="s">
        <v>55</v>
      </c>
      <c r="J49" s="792" t="n">
        <v>1</v>
      </c>
      <c r="K49" s="557"/>
      <c r="L49" s="557"/>
      <c r="M49" s="557"/>
      <c r="N49" s="557"/>
      <c r="O49" s="557"/>
      <c r="P49" s="557"/>
      <c r="Q49" s="557"/>
      <c r="R49" s="557"/>
      <c r="S49" s="557"/>
      <c r="T49" s="557"/>
      <c r="U49" s="557"/>
      <c r="V49" s="557"/>
      <c r="W49" s="557"/>
      <c r="X49" s="557"/>
      <c r="Y49" s="557"/>
      <c r="Z49" s="478"/>
      <c r="AA49" s="759"/>
      <c r="AB49" s="759"/>
      <c r="AC49" s="759"/>
      <c r="AD49" s="759"/>
      <c r="AE49" s="759"/>
      <c r="AF49" s="617" t="n">
        <v>4</v>
      </c>
      <c r="AG49" s="618"/>
      <c r="AH49" s="618"/>
      <c r="AI49" s="618"/>
      <c r="AJ49" s="793" t="s">
        <v>51</v>
      </c>
      <c r="AK49" s="759"/>
      <c r="AL49" s="759"/>
      <c r="AM49" s="759"/>
      <c r="AN49" s="759"/>
      <c r="AO49" s="797" t="s">
        <v>761</v>
      </c>
      <c r="AP49" s="792" t="n">
        <v>1</v>
      </c>
      <c r="AQ49" s="642" t="n">
        <f aca="false">AVERAGE(AR49:AX49)</f>
        <v>2.83</v>
      </c>
      <c r="AR49" s="798" t="n">
        <v>2.83</v>
      </c>
      <c r="AS49" s="796"/>
      <c r="AT49" s="802"/>
      <c r="AU49" s="796"/>
      <c r="BC49" s="478"/>
      <c r="BD49" s="666" t="s">
        <v>702</v>
      </c>
      <c r="BE49" s="626"/>
      <c r="BF49" s="759"/>
      <c r="BH49" s="557"/>
      <c r="BI49" s="759"/>
      <c r="BJ49" s="759"/>
      <c r="BK49" s="759"/>
      <c r="BL49" s="759"/>
      <c r="BM49" s="759"/>
      <c r="BN49" s="759"/>
      <c r="BO49" s="759"/>
      <c r="BP49" s="759"/>
      <c r="BQ49" s="759"/>
      <c r="BR49" s="759"/>
      <c r="BS49" s="759"/>
      <c r="BT49" s="759"/>
      <c r="BU49" s="478"/>
      <c r="BV49" s="478"/>
      <c r="BW49" s="478"/>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478"/>
      <c r="CW49" s="478"/>
      <c r="CX49" s="478"/>
      <c r="CY49" s="714"/>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784" customFormat="true" ht="16.4" hidden="false" customHeight="false" outlineLevel="0" collapsed="false">
      <c r="A50" s="627" t="s">
        <v>320</v>
      </c>
      <c r="B50" s="628" t="n">
        <v>23</v>
      </c>
      <c r="C50" s="557"/>
      <c r="D50" s="557"/>
      <c r="E50" s="667" t="s">
        <v>139</v>
      </c>
      <c r="F50" s="668" t="n">
        <f aca="false">F47+F48+F49</f>
        <v>36</v>
      </c>
      <c r="G50" s="654" t="n">
        <f aca="false">G47+G48+G49</f>
        <v>1</v>
      </c>
      <c r="H50" s="557"/>
      <c r="I50" s="797" t="s">
        <v>761</v>
      </c>
      <c r="J50" s="792" t="n">
        <v>1</v>
      </c>
      <c r="K50" s="557"/>
      <c r="L50" s="557"/>
      <c r="M50" s="672"/>
      <c r="N50" s="478"/>
      <c r="O50" s="557"/>
      <c r="P50" s="557"/>
      <c r="Q50" s="557"/>
      <c r="R50" s="557"/>
      <c r="S50" s="557"/>
      <c r="T50" s="557"/>
      <c r="U50" s="557"/>
      <c r="V50" s="759"/>
      <c r="W50" s="759"/>
      <c r="X50" s="759"/>
      <c r="Y50" s="759"/>
      <c r="Z50" s="759"/>
      <c r="AA50" s="759"/>
      <c r="AB50" s="759"/>
      <c r="AC50" s="759"/>
      <c r="AD50" s="759"/>
      <c r="AE50" s="759"/>
      <c r="AF50" s="617"/>
      <c r="AG50" s="618"/>
      <c r="AH50" s="618"/>
      <c r="AI50" s="618" t="n">
        <v>4</v>
      </c>
      <c r="AJ50" s="793" t="s">
        <v>77</v>
      </c>
      <c r="AK50" s="759"/>
      <c r="AL50" s="759"/>
      <c r="AM50" s="759"/>
      <c r="AN50" s="759"/>
      <c r="AO50" s="797" t="s">
        <v>365</v>
      </c>
      <c r="AP50" s="792" t="n">
        <v>1</v>
      </c>
      <c r="AQ50" s="642" t="n">
        <f aca="false">AVERAGE(AR50:AX50)</f>
        <v>3.96</v>
      </c>
      <c r="AR50" s="798" t="n">
        <v>3.96</v>
      </c>
      <c r="AS50" s="796"/>
      <c r="AT50" s="802"/>
      <c r="AU50" s="796"/>
      <c r="BC50" s="478"/>
      <c r="BD50" s="669" t="s">
        <v>704</v>
      </c>
      <c r="BE50" s="670" t="e">
        <f aca="false">(BE46/BE43)*100</f>
        <v>#DIV/0!</v>
      </c>
      <c r="BF50" s="759"/>
      <c r="BH50" s="557"/>
      <c r="BI50" s="759"/>
      <c r="BJ50" s="759"/>
      <c r="BK50" s="759"/>
      <c r="BL50" s="759"/>
      <c r="BM50" s="759"/>
      <c r="BN50" s="759"/>
      <c r="BO50" s="759"/>
      <c r="BP50" s="759"/>
      <c r="BQ50" s="759"/>
      <c r="BR50" s="759"/>
      <c r="BS50" s="759"/>
      <c r="BT50" s="759"/>
      <c r="BU50" s="478"/>
      <c r="BV50" s="478"/>
      <c r="BW50" s="478"/>
      <c r="BX50" s="759"/>
      <c r="BY50" s="759"/>
      <c r="BZ50" s="759"/>
      <c r="CA50" s="759"/>
      <c r="CB50" s="759"/>
      <c r="CC50" s="759"/>
      <c r="CD50" s="759"/>
      <c r="CE50" s="714"/>
      <c r="CF50" s="714"/>
      <c r="CG50" s="714"/>
      <c r="CH50" s="714"/>
      <c r="CI50" s="714"/>
      <c r="CJ50" s="714"/>
      <c r="CK50" s="714"/>
      <c r="CL50" s="714"/>
      <c r="CM50" s="714"/>
      <c r="CN50" s="759"/>
      <c r="CO50" s="759"/>
      <c r="CP50" s="759"/>
      <c r="CQ50" s="759"/>
      <c r="CR50" s="759"/>
      <c r="CS50" s="759"/>
      <c r="CT50" s="759"/>
      <c r="CU50" s="759"/>
      <c r="CV50" s="478"/>
      <c r="CW50" s="478"/>
      <c r="CX50" s="478"/>
      <c r="CY50" s="714"/>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784" customFormat="true" ht="16.4" hidden="false" customHeight="false" outlineLevel="0" collapsed="false">
      <c r="A51" s="650" t="s">
        <v>139</v>
      </c>
      <c r="B51" s="651" t="n">
        <f aca="false">B49+B50</f>
        <v>36</v>
      </c>
      <c r="C51" s="557"/>
      <c r="D51" s="557"/>
      <c r="E51" s="657" t="s">
        <v>206</v>
      </c>
      <c r="F51" s="773" t="n">
        <v>25</v>
      </c>
      <c r="G51" s="671" t="n">
        <f aca="false">F51/F55</f>
        <v>0.694444444444444</v>
      </c>
      <c r="H51" s="557"/>
      <c r="I51" s="797" t="s">
        <v>365</v>
      </c>
      <c r="J51" s="792" t="n">
        <v>1</v>
      </c>
      <c r="K51" s="557"/>
      <c r="L51" s="557"/>
      <c r="M51" s="672"/>
      <c r="N51" s="478"/>
      <c r="O51" s="557"/>
      <c r="P51" s="557"/>
      <c r="Q51" s="557"/>
      <c r="R51" s="557"/>
      <c r="S51" s="557"/>
      <c r="T51" s="557"/>
      <c r="U51" s="557"/>
      <c r="V51" s="759"/>
      <c r="W51" s="759"/>
      <c r="X51" s="759"/>
      <c r="Y51" s="759"/>
      <c r="Z51" s="759"/>
      <c r="AA51" s="759"/>
      <c r="AB51" s="759"/>
      <c r="AC51" s="759"/>
      <c r="AD51" s="759"/>
      <c r="AE51" s="759"/>
      <c r="AF51" s="617"/>
      <c r="AG51" s="640"/>
      <c r="AH51" s="640"/>
      <c r="AI51" s="640"/>
      <c r="AJ51" s="800" t="s">
        <v>47</v>
      </c>
      <c r="AK51" s="759"/>
      <c r="AL51" s="759"/>
      <c r="AM51" s="759"/>
      <c r="AN51" s="759"/>
      <c r="AO51" s="797" t="s">
        <v>104</v>
      </c>
      <c r="AP51" s="792" t="n">
        <v>4</v>
      </c>
      <c r="AQ51" s="642" t="n">
        <f aca="false">AVERAGE(AR51:AX51)</f>
        <v>7.05</v>
      </c>
      <c r="AR51" s="798" t="n">
        <v>7.05</v>
      </c>
      <c r="AS51" s="803"/>
      <c r="AT51" s="802"/>
      <c r="AU51" s="796" t="s">
        <v>821</v>
      </c>
      <c r="BC51" s="478"/>
      <c r="BD51" s="669" t="s">
        <v>706</v>
      </c>
      <c r="BE51" s="670" t="n">
        <f aca="false">BE43/BE41</f>
        <v>0</v>
      </c>
      <c r="BF51" s="759"/>
      <c r="BH51" s="557"/>
      <c r="BI51" s="714"/>
      <c r="BJ51" s="714"/>
      <c r="BK51" s="714"/>
      <c r="BL51" s="714"/>
      <c r="BM51" s="714"/>
      <c r="BN51" s="714"/>
      <c r="BO51" s="714"/>
      <c r="BP51" s="714"/>
      <c r="BQ51" s="714"/>
      <c r="BR51" s="714"/>
      <c r="BS51" s="714"/>
      <c r="BT51" s="759"/>
      <c r="BU51" s="478"/>
      <c r="BV51" s="478"/>
      <c r="BW51" s="478"/>
      <c r="BX51" s="759"/>
      <c r="BY51" s="759"/>
      <c r="BZ51" s="759"/>
      <c r="CA51" s="759"/>
      <c r="CB51" s="759"/>
      <c r="CC51" s="714"/>
      <c r="CD51" s="714"/>
      <c r="CE51" s="759"/>
      <c r="CF51" s="759"/>
      <c r="CG51" s="759"/>
      <c r="CH51" s="759"/>
      <c r="CI51" s="759"/>
      <c r="CJ51" s="759"/>
      <c r="CK51" s="759"/>
      <c r="CL51" s="759"/>
      <c r="CM51" s="759"/>
      <c r="CN51" s="714"/>
      <c r="CO51" s="714"/>
      <c r="CP51" s="714"/>
      <c r="CQ51" s="714"/>
      <c r="CR51" s="714"/>
      <c r="CS51" s="714"/>
      <c r="CT51" s="714"/>
      <c r="CU51" s="714"/>
      <c r="CV51" s="478"/>
      <c r="CW51" s="478"/>
      <c r="CX51" s="478"/>
      <c r="CY51" s="714"/>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784" customFormat="true" ht="16.4" hidden="false" customHeight="false" outlineLevel="0" collapsed="false">
      <c r="A52" s="557"/>
      <c r="B52" s="557"/>
      <c r="C52" s="557"/>
      <c r="D52" s="557"/>
      <c r="E52" s="657" t="s">
        <v>210</v>
      </c>
      <c r="F52" s="773" t="n">
        <v>11</v>
      </c>
      <c r="G52" s="631" t="n">
        <f aca="false">F52/F55</f>
        <v>0.305555555555556</v>
      </c>
      <c r="H52" s="557"/>
      <c r="I52" s="797" t="s">
        <v>104</v>
      </c>
      <c r="J52" s="792" t="n">
        <v>4</v>
      </c>
      <c r="K52" s="557"/>
      <c r="L52" s="557"/>
      <c r="M52" s="672"/>
      <c r="N52" s="478"/>
      <c r="O52" s="557"/>
      <c r="P52" s="557"/>
      <c r="Q52" s="557"/>
      <c r="R52" s="557"/>
      <c r="S52" s="557"/>
      <c r="T52" s="557"/>
      <c r="U52" s="557"/>
      <c r="V52" s="759"/>
      <c r="W52" s="759"/>
      <c r="X52" s="759"/>
      <c r="Y52" s="759"/>
      <c r="Z52" s="759"/>
      <c r="AA52" s="759"/>
      <c r="AB52" s="759"/>
      <c r="AC52" s="759"/>
      <c r="AD52" s="759"/>
      <c r="AE52" s="759"/>
      <c r="AK52" s="759"/>
      <c r="AL52" s="759"/>
      <c r="AM52" s="759"/>
      <c r="AN52" s="759"/>
      <c r="AO52" s="797" t="s">
        <v>354</v>
      </c>
      <c r="AP52" s="792" t="n">
        <v>2</v>
      </c>
      <c r="AQ52" s="642" t="n">
        <f aca="false">AVERAGE(AR52:AX52)</f>
        <v>13.92</v>
      </c>
      <c r="AR52" s="804"/>
      <c r="AS52" s="773" t="n">
        <v>13.92</v>
      </c>
      <c r="AT52" s="796"/>
      <c r="AU52" s="796"/>
      <c r="BC52" s="478"/>
      <c r="BD52" s="478"/>
      <c r="BE52" s="557"/>
      <c r="BF52" s="759"/>
      <c r="BH52" s="557"/>
      <c r="BI52" s="759"/>
      <c r="BJ52" s="759"/>
      <c r="BK52" s="759"/>
      <c r="BL52" s="759"/>
      <c r="BM52" s="759"/>
      <c r="BN52" s="759"/>
      <c r="BO52" s="759"/>
      <c r="BP52" s="759"/>
      <c r="BQ52" s="759"/>
      <c r="BR52" s="759"/>
      <c r="BS52" s="759"/>
      <c r="BT52" s="759"/>
      <c r="BU52" s="478"/>
      <c r="BV52" s="478"/>
      <c r="BW52" s="478"/>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478"/>
      <c r="CW52" s="478"/>
      <c r="CX52" s="478"/>
      <c r="CY52" s="714"/>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784" customFormat="true" ht="16.4" hidden="false" customHeight="false" outlineLevel="0" collapsed="false">
      <c r="A53" s="557"/>
      <c r="B53" s="557"/>
      <c r="C53" s="557"/>
      <c r="D53" s="557"/>
      <c r="E53" s="657" t="s">
        <v>214</v>
      </c>
      <c r="F53" s="773" t="n">
        <v>0</v>
      </c>
      <c r="G53" s="631" t="n">
        <f aca="false">F53/F55</f>
        <v>0</v>
      </c>
      <c r="H53" s="557"/>
      <c r="I53" s="797" t="s">
        <v>354</v>
      </c>
      <c r="J53" s="792" t="n">
        <v>2</v>
      </c>
      <c r="K53" s="557"/>
      <c r="L53" s="557"/>
      <c r="M53" s="557"/>
      <c r="N53" s="557"/>
      <c r="O53" s="557"/>
      <c r="P53" s="557"/>
      <c r="Q53" s="557"/>
      <c r="R53" s="557"/>
      <c r="S53" s="557"/>
      <c r="T53" s="557"/>
      <c r="U53" s="557"/>
      <c r="V53" s="759"/>
      <c r="W53" s="759"/>
      <c r="X53" s="759"/>
      <c r="Y53" s="759"/>
      <c r="Z53" s="759"/>
      <c r="AA53" s="759"/>
      <c r="AB53" s="759"/>
      <c r="AC53" s="759"/>
      <c r="AD53" s="759"/>
      <c r="AE53" s="759"/>
      <c r="AK53" s="759"/>
      <c r="AL53" s="759"/>
      <c r="AM53" s="759"/>
      <c r="AN53" s="759"/>
      <c r="AO53" s="797" t="s">
        <v>128</v>
      </c>
      <c r="AP53" s="792" t="n">
        <v>2</v>
      </c>
      <c r="AQ53" s="642" t="n">
        <f aca="false">AVERAGE(AR53:AX53)</f>
        <v>7.06</v>
      </c>
      <c r="AR53" s="798" t="n">
        <v>7.06</v>
      </c>
      <c r="AS53" s="796" t="s">
        <v>822</v>
      </c>
      <c r="AT53" s="796"/>
      <c r="AU53" s="796"/>
      <c r="BC53" s="478"/>
      <c r="BD53" s="478"/>
      <c r="BE53" s="557"/>
      <c r="BF53" s="759"/>
      <c r="BH53" s="557"/>
      <c r="BI53" s="759"/>
      <c r="BJ53" s="759"/>
      <c r="BK53" s="759"/>
      <c r="BL53" s="759"/>
      <c r="BM53" s="759"/>
      <c r="BN53" s="759"/>
      <c r="BO53" s="759"/>
      <c r="BP53" s="759"/>
      <c r="BQ53" s="759"/>
      <c r="BR53" s="759"/>
      <c r="BS53" s="759"/>
      <c r="BT53" s="759"/>
      <c r="BU53" s="478"/>
      <c r="BV53" s="478"/>
      <c r="BW53" s="478"/>
      <c r="BX53" s="759"/>
      <c r="BY53" s="759"/>
      <c r="BZ53" s="759"/>
      <c r="CA53" s="759"/>
      <c r="CB53" s="759"/>
      <c r="CC53" s="759"/>
      <c r="CD53" s="759"/>
      <c r="CE53" s="759"/>
      <c r="CF53" s="759"/>
      <c r="CG53" s="759"/>
      <c r="CH53" s="759"/>
      <c r="CI53" s="759"/>
      <c r="CJ53" s="759"/>
      <c r="CK53" s="759"/>
      <c r="CL53" s="759"/>
      <c r="CM53" s="759"/>
      <c r="CN53" s="759"/>
      <c r="CO53" s="759"/>
      <c r="CP53" s="759"/>
      <c r="CQ53" s="759"/>
      <c r="CR53" s="759"/>
      <c r="CS53" s="759"/>
      <c r="CT53" s="759"/>
      <c r="CU53" s="759"/>
      <c r="CV53" s="759"/>
      <c r="CW53" s="759"/>
      <c r="CX53" s="759"/>
      <c r="CY53" s="714"/>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784" customFormat="true" ht="17.9" hidden="false" customHeight="true" outlineLevel="0" collapsed="false">
      <c r="A54" s="557"/>
      <c r="B54" s="557"/>
      <c r="C54" s="557"/>
      <c r="D54" s="557"/>
      <c r="E54" s="657" t="s">
        <v>218</v>
      </c>
      <c r="F54" s="773" t="n">
        <v>0</v>
      </c>
      <c r="G54" s="631" t="n">
        <f aca="false">F54/F55</f>
        <v>0</v>
      </c>
      <c r="H54" s="557"/>
      <c r="I54" s="797" t="s">
        <v>128</v>
      </c>
      <c r="J54" s="792" t="n">
        <v>2</v>
      </c>
      <c r="K54" s="557"/>
      <c r="L54" s="557"/>
      <c r="M54" s="557"/>
      <c r="N54" s="557"/>
      <c r="O54" s="557"/>
      <c r="P54" s="557"/>
      <c r="Q54" s="557"/>
      <c r="R54" s="557"/>
      <c r="S54" s="557"/>
      <c r="T54" s="557"/>
      <c r="U54" s="557"/>
      <c r="V54" s="759"/>
      <c r="W54" s="759"/>
      <c r="X54" s="759"/>
      <c r="Y54" s="759"/>
      <c r="Z54" s="759"/>
      <c r="AA54" s="759"/>
      <c r="AB54" s="759"/>
      <c r="AC54" s="759"/>
      <c r="AD54" s="759"/>
      <c r="AE54" s="759"/>
      <c r="AF54" s="478"/>
      <c r="AG54" s="478"/>
      <c r="AH54" s="478"/>
      <c r="AI54" s="478"/>
      <c r="AJ54" s="478"/>
      <c r="AK54" s="759"/>
      <c r="AL54" s="759"/>
      <c r="AM54" s="759"/>
      <c r="AN54" s="759"/>
      <c r="AO54" s="797" t="s">
        <v>87</v>
      </c>
      <c r="AP54" s="792" t="n">
        <v>4</v>
      </c>
      <c r="AQ54" s="642" t="n">
        <f aca="false">AVERAGE(AR54:AX54)</f>
        <v>8.97</v>
      </c>
      <c r="AR54" s="798" t="n">
        <v>8.97</v>
      </c>
      <c r="AS54" s="796" t="s">
        <v>823</v>
      </c>
      <c r="AT54" s="796" t="s">
        <v>824</v>
      </c>
      <c r="AU54" s="796" t="s">
        <v>825</v>
      </c>
      <c r="BC54" s="478"/>
      <c r="BD54" s="805" t="s">
        <v>39</v>
      </c>
      <c r="BE54" s="805"/>
      <c r="BF54" s="805"/>
      <c r="BH54" s="557"/>
      <c r="BI54" s="759"/>
      <c r="BJ54" s="759"/>
      <c r="BK54" s="759"/>
      <c r="BL54" s="759"/>
      <c r="BM54" s="759"/>
      <c r="BN54" s="759"/>
      <c r="BO54" s="759"/>
      <c r="BP54" s="759"/>
      <c r="BQ54" s="759"/>
      <c r="BR54" s="759"/>
      <c r="BS54" s="759"/>
      <c r="BT54" s="759"/>
      <c r="BU54" s="478"/>
      <c r="BV54" s="478"/>
      <c r="BW54" s="478"/>
      <c r="BX54" s="759"/>
      <c r="BY54" s="759"/>
      <c r="BZ54" s="759"/>
      <c r="CA54" s="759"/>
      <c r="CB54" s="759"/>
      <c r="CC54" s="759"/>
      <c r="CD54" s="759"/>
      <c r="CE54" s="759"/>
      <c r="CF54" s="759"/>
      <c r="CG54" s="759"/>
      <c r="CH54" s="759"/>
      <c r="CI54" s="759"/>
      <c r="CJ54" s="759"/>
      <c r="CK54" s="759"/>
      <c r="CL54" s="759"/>
      <c r="CM54" s="759"/>
      <c r="CN54" s="759"/>
      <c r="CO54" s="759"/>
      <c r="CP54" s="759"/>
      <c r="CQ54" s="759"/>
      <c r="CR54" s="759"/>
      <c r="CS54" s="759"/>
      <c r="CT54" s="759"/>
      <c r="CU54" s="759"/>
      <c r="CV54" s="759"/>
      <c r="CW54" s="759"/>
      <c r="CX54" s="759"/>
      <c r="CY54" s="478"/>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784" customFormat="true" ht="17.9" hidden="false" customHeight="false" outlineLevel="0" collapsed="false">
      <c r="A55" s="557"/>
      <c r="B55" s="557"/>
      <c r="C55" s="557"/>
      <c r="D55" s="557"/>
      <c r="E55" s="652" t="s">
        <v>139</v>
      </c>
      <c r="F55" s="653" t="n">
        <f aca="false">F51+F52+F53+F54</f>
        <v>36</v>
      </c>
      <c r="G55" s="654" t="n">
        <f aca="false">G51+G52+G53+G54</f>
        <v>1</v>
      </c>
      <c r="H55" s="557"/>
      <c r="I55" s="797" t="s">
        <v>87</v>
      </c>
      <c r="J55" s="792" t="n">
        <v>4</v>
      </c>
      <c r="K55" s="557"/>
      <c r="L55" s="557"/>
      <c r="M55" s="557"/>
      <c r="N55" s="557"/>
      <c r="O55" s="557"/>
      <c r="P55" s="557"/>
      <c r="Q55" s="557"/>
      <c r="R55" s="557"/>
      <c r="S55" s="557"/>
      <c r="T55" s="557"/>
      <c r="U55" s="557"/>
      <c r="V55" s="759"/>
      <c r="W55" s="759"/>
      <c r="X55" s="759"/>
      <c r="Y55" s="759"/>
      <c r="Z55" s="759"/>
      <c r="AA55" s="759"/>
      <c r="AB55" s="759"/>
      <c r="AC55" s="759"/>
      <c r="AD55" s="759"/>
      <c r="AE55" s="759"/>
      <c r="AF55" s="676" t="s">
        <v>707</v>
      </c>
      <c r="AG55" s="677" t="n">
        <f aca="false">AF42</f>
        <v>2</v>
      </c>
      <c r="AH55" s="478"/>
      <c r="AI55" s="478"/>
      <c r="AJ55" s="478"/>
      <c r="AK55" s="759"/>
      <c r="AL55" s="759"/>
      <c r="AM55" s="759"/>
      <c r="AN55" s="759"/>
      <c r="AO55" s="797" t="s">
        <v>342</v>
      </c>
      <c r="AP55" s="792" t="n">
        <v>1</v>
      </c>
      <c r="AQ55" s="642" t="n">
        <f aca="false">AVERAGE(AR55:AX55)</f>
        <v>0.14</v>
      </c>
      <c r="AR55" s="798" t="n">
        <v>0.14</v>
      </c>
      <c r="AS55" s="796"/>
      <c r="AT55" s="796"/>
      <c r="AU55" s="796"/>
      <c r="BC55" s="478"/>
      <c r="BD55" s="805" t="s">
        <v>708</v>
      </c>
      <c r="BE55" s="680"/>
      <c r="BF55" s="681" t="e">
        <f aca="false">BE55/BE57</f>
        <v>#DIV/0!</v>
      </c>
      <c r="BH55" s="557"/>
      <c r="BI55" s="759"/>
      <c r="BJ55" s="759"/>
      <c r="BK55" s="759"/>
      <c r="BL55" s="759"/>
      <c r="BM55" s="759"/>
      <c r="BN55" s="759"/>
      <c r="BO55" s="759"/>
      <c r="BP55" s="759"/>
      <c r="BQ55" s="759"/>
      <c r="BR55" s="759"/>
      <c r="BS55" s="759"/>
      <c r="BT55" s="759"/>
      <c r="BU55" s="478"/>
      <c r="BV55" s="478"/>
      <c r="BW55" s="478"/>
      <c r="BX55" s="759"/>
      <c r="BY55" s="759"/>
      <c r="BZ55" s="759"/>
      <c r="CA55" s="759"/>
      <c r="CB55" s="759"/>
      <c r="CC55" s="759"/>
      <c r="CD55" s="759"/>
      <c r="CE55" s="759"/>
      <c r="CF55" s="759"/>
      <c r="CG55" s="759"/>
      <c r="CH55" s="759"/>
      <c r="CI55" s="759"/>
      <c r="CJ55" s="759"/>
      <c r="CK55" s="759"/>
      <c r="CL55" s="759"/>
      <c r="CM55" s="759"/>
      <c r="CN55" s="759"/>
      <c r="CO55" s="759"/>
      <c r="CP55" s="759"/>
      <c r="CQ55" s="759"/>
      <c r="CR55" s="759"/>
      <c r="CS55" s="759"/>
      <c r="CT55" s="759"/>
      <c r="CU55" s="759"/>
      <c r="CV55" s="759"/>
      <c r="CW55" s="759"/>
      <c r="CX55" s="75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784" customFormat="true" ht="17.9" hidden="false" customHeight="false" outlineLevel="0" collapsed="false">
      <c r="A56" s="557"/>
      <c r="B56" s="557"/>
      <c r="C56" s="557"/>
      <c r="D56" s="672"/>
      <c r="E56" s="478"/>
      <c r="F56" s="557"/>
      <c r="G56" s="557"/>
      <c r="H56" s="557"/>
      <c r="I56" s="797" t="s">
        <v>342</v>
      </c>
      <c r="J56" s="792" t="n">
        <v>1</v>
      </c>
      <c r="K56" s="557"/>
      <c r="L56" s="478"/>
      <c r="M56" s="557"/>
      <c r="N56" s="557"/>
      <c r="O56" s="478"/>
      <c r="P56" s="478"/>
      <c r="Q56" s="478"/>
      <c r="R56" s="478"/>
      <c r="S56" s="557"/>
      <c r="T56" s="557"/>
      <c r="U56" s="557"/>
      <c r="V56" s="759"/>
      <c r="W56" s="759"/>
      <c r="X56" s="759"/>
      <c r="Y56" s="759"/>
      <c r="Z56" s="759"/>
      <c r="AA56" s="759"/>
      <c r="AB56" s="759"/>
      <c r="AC56" s="759"/>
      <c r="AD56" s="759"/>
      <c r="AE56" s="759"/>
      <c r="AF56" s="684" t="s">
        <v>709</v>
      </c>
      <c r="AG56" s="685" t="n">
        <f aca="false">AF49</f>
        <v>4</v>
      </c>
      <c r="AH56" s="478"/>
      <c r="AI56" s="478"/>
      <c r="AJ56" s="478"/>
      <c r="AK56" s="759"/>
      <c r="AL56" s="759"/>
      <c r="AM56" s="759"/>
      <c r="AN56" s="759"/>
      <c r="AO56" s="678" t="s">
        <v>139</v>
      </c>
      <c r="AP56" s="679" t="n">
        <f aca="false">SUM(AP42:AP55)</f>
        <v>25</v>
      </c>
      <c r="AQ56" s="572"/>
      <c r="AR56" s="572"/>
      <c r="AS56" s="572"/>
      <c r="AT56" s="759"/>
      <c r="AU56" s="759"/>
      <c r="BC56" s="478"/>
      <c r="BD56" s="805" t="s">
        <v>710</v>
      </c>
      <c r="BE56" s="680"/>
      <c r="BF56" s="681" t="e">
        <f aca="false">BE56/BE57</f>
        <v>#DIV/0!</v>
      </c>
      <c r="BH56" s="557"/>
      <c r="BI56" s="759"/>
      <c r="BJ56" s="759"/>
      <c r="BK56" s="759"/>
      <c r="BL56" s="759"/>
      <c r="BM56" s="759"/>
      <c r="BN56" s="759"/>
      <c r="BO56" s="759"/>
      <c r="BP56" s="759"/>
      <c r="BQ56" s="759"/>
      <c r="BR56" s="759"/>
      <c r="BS56" s="759"/>
      <c r="BT56" s="759"/>
      <c r="BU56" s="759"/>
      <c r="BV56" s="759"/>
      <c r="BW56" s="759"/>
      <c r="BX56" s="759"/>
      <c r="BY56" s="759"/>
      <c r="BZ56" s="759"/>
      <c r="CA56" s="759"/>
      <c r="CB56" s="759"/>
      <c r="CC56" s="759"/>
      <c r="CD56" s="759"/>
      <c r="CE56" s="759"/>
      <c r="CF56" s="759"/>
      <c r="CG56" s="759"/>
      <c r="CH56" s="759"/>
      <c r="CI56" s="759"/>
      <c r="CJ56" s="759"/>
      <c r="CK56" s="759"/>
      <c r="CL56" s="759"/>
      <c r="CM56" s="759"/>
      <c r="CN56" s="759"/>
      <c r="CO56" s="759"/>
      <c r="CP56" s="759"/>
      <c r="CQ56" s="759"/>
      <c r="CR56" s="759"/>
      <c r="CS56" s="759"/>
      <c r="CT56" s="759"/>
      <c r="CU56" s="759"/>
      <c r="CV56" s="759"/>
      <c r="CW56" s="759"/>
      <c r="CX56" s="75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784" customFormat="true" ht="16.4" hidden="false" customHeight="false" outlineLevel="0" collapsed="false">
      <c r="A57" s="557"/>
      <c r="B57" s="557"/>
      <c r="C57" s="557"/>
      <c r="D57" s="672"/>
      <c r="E57" s="478"/>
      <c r="F57" s="557"/>
      <c r="G57" s="557"/>
      <c r="H57" s="557"/>
      <c r="I57" s="678" t="s">
        <v>139</v>
      </c>
      <c r="J57" s="679" t="n">
        <f aca="false">SUM(J43:J56)</f>
        <v>25</v>
      </c>
      <c r="K57" s="557"/>
      <c r="L57" s="478"/>
      <c r="M57" s="557"/>
      <c r="N57" s="557"/>
      <c r="O57" s="478"/>
      <c r="P57" s="478"/>
      <c r="Q57" s="478"/>
      <c r="R57" s="478"/>
      <c r="S57" s="557"/>
      <c r="T57" s="557"/>
      <c r="U57" s="557"/>
      <c r="V57" s="759"/>
      <c r="W57" s="759"/>
      <c r="X57" s="759"/>
      <c r="Y57" s="759"/>
      <c r="Z57" s="759"/>
      <c r="AA57" s="759"/>
      <c r="AB57" s="759"/>
      <c r="AC57" s="759"/>
      <c r="AD57" s="759"/>
      <c r="AE57" s="759"/>
      <c r="AF57" s="686"/>
      <c r="AG57" s="686"/>
      <c r="AH57" s="478"/>
      <c r="AI57" s="478"/>
      <c r="AJ57" s="478"/>
      <c r="AK57" s="759"/>
      <c r="AL57" s="759"/>
      <c r="AM57" s="759"/>
      <c r="AN57" s="759"/>
      <c r="BC57" s="478"/>
      <c r="BD57" s="688" t="s">
        <v>139</v>
      </c>
      <c r="BE57" s="604" t="n">
        <f aca="false">BE56+BE55</f>
        <v>0</v>
      </c>
      <c r="BF57" s="604" t="e">
        <f aca="false">BF55+BF56</f>
        <v>#DIV/0!</v>
      </c>
      <c r="BH57" s="557"/>
      <c r="BI57" s="759"/>
      <c r="BJ57" s="759"/>
      <c r="BK57" s="759"/>
      <c r="BL57" s="759"/>
      <c r="BM57" s="759"/>
      <c r="BN57" s="759"/>
      <c r="BO57" s="759"/>
      <c r="BP57" s="759"/>
      <c r="BQ57" s="759"/>
      <c r="BR57" s="759"/>
      <c r="BS57" s="759"/>
      <c r="BT57" s="759"/>
      <c r="BU57" s="759"/>
      <c r="BV57" s="759"/>
      <c r="BW57" s="759"/>
      <c r="BX57" s="759"/>
      <c r="BY57" s="759"/>
      <c r="BZ57" s="759"/>
      <c r="CA57" s="759"/>
      <c r="CB57" s="759"/>
      <c r="CC57" s="759"/>
      <c r="CD57" s="759"/>
      <c r="CE57" s="759"/>
      <c r="CF57" s="759"/>
      <c r="CG57" s="759"/>
      <c r="CH57" s="759"/>
      <c r="CI57" s="759"/>
      <c r="CJ57" s="759"/>
      <c r="CK57" s="759"/>
      <c r="CL57" s="759"/>
      <c r="CM57" s="759"/>
      <c r="CN57" s="759"/>
      <c r="CO57" s="759"/>
      <c r="CP57" s="759"/>
      <c r="CQ57" s="759"/>
      <c r="CR57" s="759"/>
      <c r="CS57" s="759"/>
      <c r="CT57" s="759"/>
      <c r="CU57" s="759"/>
      <c r="CV57" s="759"/>
      <c r="CW57" s="759"/>
      <c r="CX57" s="75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784" customFormat="true" ht="15" hidden="false" customHeight="false" outlineLevel="0" collapsed="false">
      <c r="A58" s="557"/>
      <c r="B58" s="557"/>
      <c r="C58" s="557"/>
      <c r="D58" s="672"/>
      <c r="E58" s="478"/>
      <c r="F58" s="557"/>
      <c r="G58" s="557"/>
      <c r="H58" s="557"/>
      <c r="K58" s="478"/>
      <c r="L58" s="478"/>
      <c r="M58" s="557"/>
      <c r="N58" s="557"/>
      <c r="O58" s="478"/>
      <c r="P58" s="478"/>
      <c r="Q58" s="478"/>
      <c r="R58" s="478"/>
      <c r="S58" s="557"/>
      <c r="T58" s="557"/>
      <c r="U58" s="557"/>
      <c r="V58" s="759"/>
      <c r="W58" s="759"/>
      <c r="X58" s="759"/>
      <c r="Y58" s="759"/>
      <c r="Z58" s="759"/>
      <c r="AA58" s="759"/>
      <c r="AB58" s="759"/>
      <c r="AC58" s="759"/>
      <c r="AD58" s="759"/>
      <c r="AE58" s="759"/>
      <c r="AF58" s="806" t="s">
        <v>711</v>
      </c>
      <c r="AG58" s="690" t="s">
        <v>712</v>
      </c>
      <c r="AH58" s="690" t="s">
        <v>307</v>
      </c>
      <c r="AI58" s="781"/>
      <c r="AJ58" s="781"/>
      <c r="AK58" s="759"/>
      <c r="AL58" s="759"/>
      <c r="AM58" s="759"/>
      <c r="AN58" s="759"/>
      <c r="BC58" s="478"/>
      <c r="BD58" s="478"/>
      <c r="BE58" s="557"/>
      <c r="BF58" s="557"/>
      <c r="BH58" s="557"/>
      <c r="BI58" s="759"/>
      <c r="BJ58" s="759"/>
      <c r="BK58" s="759"/>
      <c r="BL58" s="759"/>
      <c r="BM58" s="759"/>
      <c r="BN58" s="759"/>
      <c r="BO58" s="759"/>
      <c r="BP58" s="759"/>
      <c r="BQ58" s="759"/>
      <c r="BR58" s="759"/>
      <c r="BS58" s="759"/>
      <c r="BT58" s="759"/>
      <c r="BU58" s="759"/>
      <c r="BV58" s="759"/>
      <c r="BW58" s="759"/>
      <c r="BX58" s="759"/>
      <c r="BY58" s="759"/>
      <c r="BZ58" s="759"/>
      <c r="CA58" s="759"/>
      <c r="CB58" s="759"/>
      <c r="CC58" s="759"/>
      <c r="CD58" s="759"/>
      <c r="CE58" s="759"/>
      <c r="CF58" s="759"/>
      <c r="CG58" s="759"/>
      <c r="CH58" s="759"/>
      <c r="CI58" s="759"/>
      <c r="CJ58" s="759"/>
      <c r="CK58" s="759"/>
      <c r="CL58" s="759"/>
      <c r="CM58" s="759"/>
      <c r="CN58" s="759"/>
      <c r="CO58" s="759"/>
      <c r="CP58" s="759"/>
      <c r="CQ58" s="759"/>
      <c r="CR58" s="759"/>
      <c r="CS58" s="759"/>
      <c r="CT58" s="759"/>
      <c r="CU58" s="759"/>
      <c r="CV58" s="759"/>
      <c r="CW58" s="759"/>
      <c r="CX58" s="75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784" customFormat="true" ht="15" hidden="false" customHeight="false" outlineLevel="0" collapsed="false">
      <c r="A59" s="557"/>
      <c r="B59" s="557"/>
      <c r="C59" s="557"/>
      <c r="D59" s="672"/>
      <c r="E59" s="478"/>
      <c r="F59" s="557"/>
      <c r="G59" s="557"/>
      <c r="H59" s="557"/>
      <c r="K59" s="478"/>
      <c r="L59" s="478"/>
      <c r="M59" s="557"/>
      <c r="N59" s="557"/>
      <c r="O59" s="557"/>
      <c r="P59" s="557"/>
      <c r="Q59" s="557"/>
      <c r="R59" s="557"/>
      <c r="S59" s="557"/>
      <c r="T59" s="557"/>
      <c r="U59" s="557"/>
      <c r="V59" s="759"/>
      <c r="W59" s="759"/>
      <c r="X59" s="759"/>
      <c r="Y59" s="759"/>
      <c r="Z59" s="759"/>
      <c r="AA59" s="759"/>
      <c r="AB59" s="759"/>
      <c r="AC59" s="759"/>
      <c r="AD59" s="759"/>
      <c r="AE59" s="759"/>
      <c r="AF59" s="695" t="s">
        <v>713</v>
      </c>
      <c r="AG59" s="696"/>
      <c r="AH59" s="697" t="e">
        <f aca="false">AG59/AG62</f>
        <v>#VALUE!</v>
      </c>
      <c r="AI59" s="781"/>
      <c r="AJ59" s="781"/>
      <c r="AK59" s="759"/>
      <c r="AL59" s="759"/>
      <c r="AM59" s="759"/>
      <c r="AN59" s="759"/>
      <c r="BC59" s="478"/>
      <c r="BD59" s="759"/>
      <c r="BE59" s="557"/>
      <c r="BF59" s="759"/>
      <c r="BH59" s="557"/>
      <c r="BI59" s="759"/>
      <c r="BJ59" s="759"/>
      <c r="BK59" s="759"/>
      <c r="BL59" s="759"/>
      <c r="BM59" s="759"/>
      <c r="BN59" s="759"/>
      <c r="BO59" s="759"/>
      <c r="BP59" s="759"/>
      <c r="BQ59" s="759"/>
      <c r="BR59" s="759"/>
      <c r="BS59" s="759"/>
      <c r="BT59" s="759"/>
      <c r="BU59" s="759"/>
      <c r="BV59" s="759"/>
      <c r="BW59" s="759"/>
      <c r="BX59" s="759"/>
      <c r="BY59" s="759"/>
      <c r="BZ59" s="759"/>
      <c r="CA59" s="759"/>
      <c r="CB59" s="759"/>
      <c r="CC59" s="759"/>
      <c r="CD59" s="759"/>
      <c r="CE59" s="759"/>
      <c r="CF59" s="759"/>
      <c r="CG59" s="759"/>
      <c r="CH59" s="759"/>
      <c r="CI59" s="759"/>
      <c r="CJ59" s="759"/>
      <c r="CK59" s="759"/>
      <c r="CL59" s="759"/>
      <c r="CM59" s="759"/>
      <c r="CN59" s="759"/>
      <c r="CO59" s="759"/>
      <c r="CP59" s="759"/>
      <c r="CQ59" s="759"/>
      <c r="CR59" s="759"/>
      <c r="CS59" s="759"/>
      <c r="CT59" s="759"/>
      <c r="CU59" s="759"/>
      <c r="CV59" s="759"/>
      <c r="CW59" s="759"/>
      <c r="CX59" s="75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784" customFormat="true" ht="15" hidden="false" customHeight="false" outlineLevel="0" collapsed="false">
      <c r="A60" s="557"/>
      <c r="B60" s="557"/>
      <c r="C60" s="557"/>
      <c r="D60" s="672"/>
      <c r="E60" s="478"/>
      <c r="F60" s="557"/>
      <c r="G60" s="557"/>
      <c r="H60" s="557"/>
      <c r="K60" s="478"/>
      <c r="L60" s="478"/>
      <c r="M60" s="557"/>
      <c r="N60" s="557"/>
      <c r="O60" s="557"/>
      <c r="P60" s="557"/>
      <c r="Q60" s="557"/>
      <c r="R60" s="557"/>
      <c r="S60" s="557"/>
      <c r="T60" s="557"/>
      <c r="U60" s="557"/>
      <c r="V60" s="759"/>
      <c r="W60" s="759"/>
      <c r="X60" s="759"/>
      <c r="Y60" s="759"/>
      <c r="Z60" s="759"/>
      <c r="AA60" s="759"/>
      <c r="AB60" s="759"/>
      <c r="AC60" s="759"/>
      <c r="AD60" s="759"/>
      <c r="AE60" s="759"/>
      <c r="AF60" s="698" t="s">
        <v>714</v>
      </c>
      <c r="AG60" s="696"/>
      <c r="AH60" s="697" t="e">
        <f aca="false">AG60/AG62</f>
        <v>#VALUE!</v>
      </c>
      <c r="AI60" s="478"/>
      <c r="AJ60" s="478"/>
      <c r="AK60" s="759"/>
      <c r="AL60" s="759"/>
      <c r="AM60" s="759"/>
      <c r="AN60" s="759"/>
      <c r="BC60" s="478"/>
      <c r="BD60" s="759"/>
      <c r="BE60" s="557"/>
      <c r="BF60" s="759"/>
      <c r="BH60" s="557"/>
      <c r="BI60" s="759"/>
      <c r="BJ60" s="759"/>
      <c r="BK60" s="759"/>
      <c r="BL60" s="759"/>
      <c r="BM60" s="759"/>
      <c r="BN60" s="759"/>
      <c r="BO60" s="759"/>
      <c r="BP60" s="759"/>
      <c r="BQ60" s="759"/>
      <c r="BR60" s="759"/>
      <c r="BS60" s="759"/>
      <c r="BT60" s="759"/>
      <c r="BU60" s="759"/>
      <c r="BV60" s="759"/>
      <c r="BW60" s="759"/>
      <c r="BX60" s="759"/>
      <c r="BY60" s="759"/>
      <c r="BZ60" s="759"/>
      <c r="CA60" s="759"/>
      <c r="CB60" s="759"/>
      <c r="CC60" s="759"/>
      <c r="CD60" s="759"/>
      <c r="CE60" s="759"/>
      <c r="CF60" s="759"/>
      <c r="CG60" s="759"/>
      <c r="CH60" s="478"/>
      <c r="CI60" s="478"/>
      <c r="CJ60" s="478"/>
      <c r="CK60" s="478"/>
      <c r="CL60" s="478"/>
      <c r="CM60" s="759"/>
      <c r="CN60" s="759"/>
      <c r="CO60" s="759"/>
      <c r="CP60" s="759"/>
      <c r="CQ60" s="759"/>
      <c r="CR60" s="759"/>
      <c r="CS60" s="759"/>
      <c r="CT60" s="759"/>
      <c r="CU60" s="759"/>
      <c r="CV60" s="759"/>
      <c r="CW60" s="759"/>
      <c r="CX60" s="75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784" customFormat="true" ht="15" hidden="false" customHeight="false" outlineLevel="0" collapsed="false">
      <c r="A61" s="557"/>
      <c r="B61" s="557"/>
      <c r="C61" s="557"/>
      <c r="D61" s="672"/>
      <c r="E61" s="478"/>
      <c r="F61" s="557"/>
      <c r="G61" s="557"/>
      <c r="H61" s="557"/>
      <c r="I61" s="602" t="s">
        <v>329</v>
      </c>
      <c r="J61" s="602"/>
      <c r="K61" s="478"/>
      <c r="L61" s="478"/>
      <c r="M61" s="557"/>
      <c r="N61" s="557"/>
      <c r="O61" s="557"/>
      <c r="P61" s="557"/>
      <c r="Q61" s="557"/>
      <c r="R61" s="557"/>
      <c r="S61" s="557"/>
      <c r="T61" s="557"/>
      <c r="U61" s="557"/>
      <c r="V61" s="478"/>
      <c r="W61" s="478"/>
      <c r="X61" s="478"/>
      <c r="Y61" s="478"/>
      <c r="Z61" s="478"/>
      <c r="AA61" s="759"/>
      <c r="AB61" s="759"/>
      <c r="AC61" s="759"/>
      <c r="AD61" s="759"/>
      <c r="AE61" s="759"/>
      <c r="AF61" s="698" t="s">
        <v>715</v>
      </c>
      <c r="AG61" s="700"/>
      <c r="AH61" s="701" t="e">
        <f aca="false">AG61/AG62</f>
        <v>#VALUE!</v>
      </c>
      <c r="AI61" s="557"/>
      <c r="AJ61" s="557"/>
      <c r="AK61" s="759"/>
      <c r="AL61" s="759"/>
      <c r="AM61" s="759"/>
      <c r="AN61" s="759"/>
      <c r="BC61" s="478"/>
      <c r="BD61" s="759"/>
      <c r="BE61" s="557"/>
      <c r="BF61" s="759"/>
      <c r="BH61" s="557"/>
      <c r="BI61" s="759"/>
      <c r="BJ61" s="759"/>
      <c r="BK61" s="759"/>
      <c r="BL61" s="759"/>
      <c r="BM61" s="759"/>
      <c r="BN61" s="759"/>
      <c r="BO61" s="759"/>
      <c r="BP61" s="759"/>
      <c r="BQ61" s="759"/>
      <c r="BR61" s="759"/>
      <c r="BS61" s="759"/>
      <c r="BT61" s="759"/>
      <c r="BU61" s="759"/>
      <c r="BV61" s="759"/>
      <c r="BW61" s="759"/>
      <c r="BX61" s="759"/>
      <c r="BY61" s="759"/>
      <c r="BZ61" s="759"/>
      <c r="CA61" s="759"/>
      <c r="CB61" s="759"/>
      <c r="CC61" s="759"/>
      <c r="CD61" s="759"/>
      <c r="CE61" s="759"/>
      <c r="CF61" s="759"/>
      <c r="CG61" s="759"/>
      <c r="CH61" s="478"/>
      <c r="CI61" s="478"/>
      <c r="CJ61" s="478"/>
      <c r="CK61" s="478"/>
      <c r="CL61" s="478"/>
      <c r="CM61" s="478"/>
      <c r="CN61" s="759"/>
      <c r="CO61" s="759"/>
      <c r="CP61" s="759"/>
      <c r="CQ61" s="759"/>
      <c r="CR61" s="759"/>
      <c r="CS61" s="759"/>
      <c r="CT61" s="759"/>
      <c r="CU61" s="759"/>
      <c r="CV61" s="759"/>
      <c r="CW61" s="759"/>
      <c r="CX61" s="75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784" customFormat="true" ht="16.4" hidden="false" customHeight="false" outlineLevel="0" collapsed="false">
      <c r="A62" s="557"/>
      <c r="B62" s="557"/>
      <c r="C62" s="557"/>
      <c r="D62" s="672"/>
      <c r="E62" s="478"/>
      <c r="F62" s="557"/>
      <c r="G62" s="557"/>
      <c r="H62" s="557"/>
      <c r="I62" s="794" t="s">
        <v>79</v>
      </c>
      <c r="J62" s="795" t="n">
        <v>4</v>
      </c>
      <c r="K62" s="478"/>
      <c r="L62" s="478"/>
      <c r="M62" s="557"/>
      <c r="N62" s="557"/>
      <c r="O62" s="557"/>
      <c r="P62" s="557"/>
      <c r="Q62" s="557"/>
      <c r="R62" s="557"/>
      <c r="S62" s="557"/>
      <c r="T62" s="557"/>
      <c r="U62" s="557"/>
      <c r="V62" s="478"/>
      <c r="W62" s="478"/>
      <c r="X62" s="478"/>
      <c r="Y62" s="478"/>
      <c r="Z62" s="478"/>
      <c r="AA62" s="478"/>
      <c r="AB62" s="478"/>
      <c r="AC62" s="478"/>
      <c r="AD62" s="759"/>
      <c r="AE62" s="759"/>
      <c r="AF62" s="703" t="s">
        <v>717</v>
      </c>
      <c r="AG62" s="703" t="e">
        <f aca="false">AG59+AG60+AF61</f>
        <v>#VALUE!</v>
      </c>
      <c r="AH62" s="703" t="e">
        <f aca="false">AH59+AH61+AH60</f>
        <v>#VALUE!</v>
      </c>
      <c r="AI62" s="557"/>
      <c r="AJ62" s="557"/>
      <c r="AK62" s="759"/>
      <c r="AL62" s="759"/>
      <c r="AM62" s="759"/>
      <c r="AN62" s="759"/>
      <c r="AO62" s="602" t="s">
        <v>329</v>
      </c>
      <c r="AP62" s="602"/>
      <c r="AQ62" s="687" t="s">
        <v>691</v>
      </c>
      <c r="AR62" s="557"/>
      <c r="AS62" s="557"/>
      <c r="AT62" s="557"/>
      <c r="AU62" s="557"/>
      <c r="BC62" s="478"/>
      <c r="BD62" s="759"/>
      <c r="BE62" s="557"/>
      <c r="BF62" s="759"/>
      <c r="BH62" s="557"/>
      <c r="BI62" s="759"/>
      <c r="BJ62" s="759"/>
      <c r="BK62" s="759"/>
      <c r="BL62" s="759"/>
      <c r="BM62" s="759"/>
      <c r="BN62" s="759"/>
      <c r="BO62" s="759"/>
      <c r="BP62" s="759"/>
      <c r="BQ62" s="759"/>
      <c r="BR62" s="759"/>
      <c r="BS62" s="759"/>
      <c r="BT62" s="759"/>
      <c r="BU62" s="759"/>
      <c r="BV62" s="759"/>
      <c r="BW62" s="759"/>
      <c r="BX62" s="759"/>
      <c r="BY62" s="759"/>
      <c r="BZ62" s="759"/>
      <c r="CA62" s="759"/>
      <c r="CB62" s="759"/>
      <c r="CC62" s="759"/>
      <c r="CD62" s="759"/>
      <c r="CE62" s="478"/>
      <c r="CF62" s="478"/>
      <c r="CG62" s="478"/>
      <c r="CH62" s="478"/>
      <c r="CI62" s="478"/>
      <c r="CJ62" s="478"/>
      <c r="CK62" s="478"/>
      <c r="CL62" s="478"/>
      <c r="CM62" s="478"/>
      <c r="CN62" s="759"/>
      <c r="CO62" s="759"/>
      <c r="CP62" s="759"/>
      <c r="CQ62" s="759"/>
      <c r="CR62" s="759"/>
      <c r="CS62" s="759"/>
      <c r="CT62" s="759"/>
      <c r="CU62" s="759"/>
      <c r="CV62" s="759"/>
      <c r="CW62" s="759"/>
      <c r="CX62" s="75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784" customFormat="true" ht="15" hidden="false" customHeight="false" outlineLevel="0" collapsed="false">
      <c r="A63" s="557"/>
      <c r="B63" s="557"/>
      <c r="C63" s="557"/>
      <c r="D63" s="557"/>
      <c r="E63" s="557"/>
      <c r="F63" s="557"/>
      <c r="G63" s="557"/>
      <c r="H63" s="557"/>
      <c r="I63" s="797" t="s">
        <v>490</v>
      </c>
      <c r="J63" s="792" t="n">
        <v>1</v>
      </c>
      <c r="K63" s="478"/>
      <c r="L63" s="478"/>
      <c r="M63" s="557"/>
      <c r="N63" s="557"/>
      <c r="O63" s="557"/>
      <c r="P63" s="557"/>
      <c r="Q63" s="557"/>
      <c r="R63" s="557"/>
      <c r="S63" s="557"/>
      <c r="T63" s="557"/>
      <c r="U63" s="557"/>
      <c r="V63" s="478"/>
      <c r="W63" s="478"/>
      <c r="X63" s="478"/>
      <c r="Y63" s="478"/>
      <c r="Z63" s="478"/>
      <c r="AA63" s="478"/>
      <c r="AB63" s="478"/>
      <c r="AC63" s="478"/>
      <c r="AD63" s="478"/>
      <c r="AE63" s="759"/>
      <c r="AI63" s="478"/>
      <c r="AJ63" s="478"/>
      <c r="AK63" s="478"/>
      <c r="AL63" s="478"/>
      <c r="AM63" s="478"/>
      <c r="AN63" s="478"/>
      <c r="AO63" s="794" t="s">
        <v>79</v>
      </c>
      <c r="AP63" s="795" t="n">
        <v>4</v>
      </c>
      <c r="AQ63" s="642" t="e">
        <f aca="false">AVERAGE(AR63:AW63)</f>
        <v>#DIV/0!</v>
      </c>
      <c r="AR63" s="804"/>
      <c r="AS63" s="618"/>
      <c r="AT63" s="618"/>
      <c r="AU63" s="618"/>
      <c r="BC63" s="759"/>
      <c r="BD63" s="759"/>
      <c r="BE63" s="557"/>
      <c r="BF63" s="759"/>
      <c r="BH63" s="557"/>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478"/>
      <c r="CF63" s="478"/>
      <c r="CG63" s="478"/>
      <c r="CH63" s="557"/>
      <c r="CI63" s="557"/>
      <c r="CJ63" s="557"/>
      <c r="CK63" s="572"/>
      <c r="CL63" s="572"/>
      <c r="CM63" s="478"/>
      <c r="CN63" s="759"/>
      <c r="CO63" s="759"/>
      <c r="CP63" s="759"/>
      <c r="CQ63" s="759"/>
      <c r="CR63" s="759"/>
      <c r="CS63" s="759"/>
      <c r="CT63" s="759"/>
      <c r="CU63" s="759"/>
      <c r="CV63" s="759"/>
      <c r="CW63" s="759"/>
      <c r="CX63" s="75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row>
    <row r="64" s="784" customFormat="true" ht="15" hidden="false" customHeight="false" outlineLevel="0" collapsed="false">
      <c r="A64" s="557"/>
      <c r="B64" s="557"/>
      <c r="C64" s="557"/>
      <c r="D64" s="557"/>
      <c r="E64" s="557"/>
      <c r="F64" s="557"/>
      <c r="G64" s="557"/>
      <c r="H64" s="557"/>
      <c r="I64" s="797" t="s">
        <v>726</v>
      </c>
      <c r="J64" s="792" t="n">
        <v>1</v>
      </c>
      <c r="K64" s="478"/>
      <c r="L64" s="478"/>
      <c r="M64" s="557"/>
      <c r="N64" s="557"/>
      <c r="O64" s="557"/>
      <c r="P64" s="557"/>
      <c r="Q64" s="557"/>
      <c r="R64" s="557"/>
      <c r="S64" s="557"/>
      <c r="T64" s="557"/>
      <c r="U64" s="557"/>
      <c r="V64" s="557"/>
      <c r="W64" s="557"/>
      <c r="X64" s="557"/>
      <c r="Y64" s="557"/>
      <c r="Z64" s="557"/>
      <c r="AA64" s="478"/>
      <c r="AB64" s="478"/>
      <c r="AC64" s="478"/>
      <c r="AD64" s="478"/>
      <c r="AE64" s="759"/>
      <c r="AI64" s="478"/>
      <c r="AJ64" s="478"/>
      <c r="AK64" s="478"/>
      <c r="AL64" s="478"/>
      <c r="AM64" s="478"/>
      <c r="AN64" s="478"/>
      <c r="AO64" s="797" t="s">
        <v>490</v>
      </c>
      <c r="AP64" s="792" t="n">
        <v>1</v>
      </c>
      <c r="AQ64" s="642" t="n">
        <f aca="false">AVERAGE(AR64:AW64)</f>
        <v>1.52</v>
      </c>
      <c r="AR64" s="804"/>
      <c r="AS64" s="773" t="n">
        <v>0.04</v>
      </c>
      <c r="AT64" s="773" t="n">
        <v>3</v>
      </c>
      <c r="AU64" s="796" t="s">
        <v>826</v>
      </c>
      <c r="BC64" s="759"/>
      <c r="BD64" s="478"/>
      <c r="BE64" s="557"/>
      <c r="BF64" s="478"/>
      <c r="BH64" s="557"/>
      <c r="BI64" s="759"/>
      <c r="BJ64" s="759"/>
      <c r="BK64" s="759"/>
      <c r="BL64" s="759"/>
      <c r="BM64" s="759"/>
      <c r="BN64" s="759"/>
      <c r="BO64" s="759"/>
      <c r="BP64" s="759"/>
      <c r="BQ64" s="759"/>
      <c r="BR64" s="759"/>
      <c r="BS64" s="759"/>
      <c r="BT64" s="759"/>
      <c r="BU64" s="759"/>
      <c r="BV64" s="759"/>
      <c r="BW64" s="759"/>
      <c r="BX64" s="759"/>
      <c r="BY64" s="759"/>
      <c r="BZ64" s="759"/>
      <c r="CA64" s="759"/>
      <c r="CB64" s="759"/>
      <c r="CC64" s="759"/>
      <c r="CD64" s="759"/>
      <c r="CE64" s="478"/>
      <c r="CF64" s="478"/>
      <c r="CG64" s="478"/>
      <c r="CH64" s="557"/>
      <c r="CI64" s="557"/>
      <c r="CJ64" s="557"/>
      <c r="CK64" s="572"/>
      <c r="CL64" s="572"/>
      <c r="CM64" s="572"/>
      <c r="CN64" s="759"/>
      <c r="CO64" s="759"/>
      <c r="CP64" s="759"/>
      <c r="CQ64" s="759"/>
      <c r="CR64" s="759"/>
      <c r="CS64" s="759"/>
      <c r="CT64" s="759"/>
      <c r="CU64" s="759"/>
      <c r="CV64" s="759"/>
      <c r="CW64" s="759"/>
      <c r="CX64" s="75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row>
    <row r="65" s="784" customFormat="true" ht="15" hidden="false" customHeight="false" outlineLevel="0" collapsed="false">
      <c r="A65" s="557"/>
      <c r="B65" s="557"/>
      <c r="C65" s="557"/>
      <c r="D65" s="557"/>
      <c r="E65" s="557"/>
      <c r="F65" s="557"/>
      <c r="G65" s="557"/>
      <c r="H65" s="557"/>
      <c r="I65" s="797" t="s">
        <v>66</v>
      </c>
      <c r="J65" s="792" t="n">
        <v>1</v>
      </c>
      <c r="K65" s="478"/>
      <c r="L65" s="478"/>
      <c r="M65" s="557"/>
      <c r="N65" s="557"/>
      <c r="O65" s="557"/>
      <c r="P65" s="557"/>
      <c r="Q65" s="557"/>
      <c r="R65" s="557"/>
      <c r="S65" s="557"/>
      <c r="T65" s="557"/>
      <c r="U65" s="557"/>
      <c r="V65" s="557"/>
      <c r="W65" s="557"/>
      <c r="X65" s="557"/>
      <c r="Y65" s="557"/>
      <c r="Z65" s="557"/>
      <c r="AA65" s="557"/>
      <c r="AB65" s="557"/>
      <c r="AC65" s="557"/>
      <c r="AD65" s="478"/>
      <c r="AE65" s="759"/>
      <c r="AI65" s="478"/>
      <c r="AJ65" s="478"/>
      <c r="AK65" s="478"/>
      <c r="AL65" s="478"/>
      <c r="AM65" s="478"/>
      <c r="AN65" s="478"/>
      <c r="AO65" s="797" t="s">
        <v>726</v>
      </c>
      <c r="AP65" s="792" t="n">
        <v>1</v>
      </c>
      <c r="AQ65" s="642" t="n">
        <f aca="false">AVERAGE(AR65:AW65)</f>
        <v>4.09</v>
      </c>
      <c r="AR65" s="798" t="n">
        <v>4.09</v>
      </c>
      <c r="AS65" s="773"/>
      <c r="AT65" s="807"/>
      <c r="AU65" s="796"/>
      <c r="BC65" s="759"/>
      <c r="BD65" s="478"/>
      <c r="BE65" s="557"/>
      <c r="BF65" s="478"/>
      <c r="BH65" s="557"/>
      <c r="BI65" s="759"/>
      <c r="BJ65" s="759"/>
      <c r="BK65" s="759"/>
      <c r="BL65" s="759"/>
      <c r="BM65" s="759"/>
      <c r="BN65" s="759"/>
      <c r="BO65" s="759"/>
      <c r="BP65" s="759"/>
      <c r="BQ65" s="759"/>
      <c r="BR65" s="759"/>
      <c r="BS65" s="759"/>
      <c r="BT65" s="759"/>
      <c r="BU65" s="759"/>
      <c r="BV65" s="759"/>
      <c r="BW65" s="759"/>
      <c r="BX65" s="759"/>
      <c r="BY65" s="759"/>
      <c r="BZ65" s="759"/>
      <c r="CA65" s="759"/>
      <c r="CB65" s="759"/>
      <c r="CC65" s="759"/>
      <c r="CD65" s="759"/>
      <c r="CE65" s="557"/>
      <c r="CF65" s="557"/>
      <c r="CG65" s="557"/>
      <c r="CH65" s="557"/>
      <c r="CI65" s="557"/>
      <c r="CJ65" s="557"/>
      <c r="CK65" s="572"/>
      <c r="CL65" s="572"/>
      <c r="CM65" s="572"/>
      <c r="CN65" s="759"/>
      <c r="CO65" s="759"/>
      <c r="CP65" s="759"/>
      <c r="CQ65" s="759"/>
      <c r="CR65" s="759"/>
      <c r="CS65" s="759"/>
      <c r="CT65" s="759"/>
      <c r="CU65" s="759"/>
      <c r="CV65" s="759"/>
      <c r="CW65" s="759"/>
      <c r="CX65" s="75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row>
    <row r="66" s="784" customFormat="true" ht="15" hidden="false" customHeight="false" outlineLevel="0" collapsed="false">
      <c r="A66" s="557"/>
      <c r="B66" s="557"/>
      <c r="C66" s="557"/>
      <c r="D66" s="557"/>
      <c r="E66" s="557"/>
      <c r="F66" s="557"/>
      <c r="G66" s="557"/>
      <c r="H66" s="557"/>
      <c r="I66" s="797" t="s">
        <v>50</v>
      </c>
      <c r="J66" s="792" t="n">
        <v>1</v>
      </c>
      <c r="K66" s="478"/>
      <c r="L66" s="478"/>
      <c r="M66" s="557"/>
      <c r="N66" s="557"/>
      <c r="O66" s="557"/>
      <c r="P66" s="557"/>
      <c r="Q66" s="557"/>
      <c r="R66" s="557"/>
      <c r="S66" s="557"/>
      <c r="T66" s="557"/>
      <c r="U66" s="557"/>
      <c r="V66" s="557"/>
      <c r="W66" s="557"/>
      <c r="X66" s="557"/>
      <c r="Y66" s="557"/>
      <c r="Z66" s="557"/>
      <c r="AA66" s="557"/>
      <c r="AB66" s="557"/>
      <c r="AC66" s="557"/>
      <c r="AD66" s="557"/>
      <c r="AE66" s="759"/>
      <c r="AI66" s="557"/>
      <c r="AJ66" s="557"/>
      <c r="AK66" s="557"/>
      <c r="AL66" s="557"/>
      <c r="AM66" s="557"/>
      <c r="AN66" s="557"/>
      <c r="AO66" s="797" t="s">
        <v>66</v>
      </c>
      <c r="AP66" s="792" t="n">
        <v>1</v>
      </c>
      <c r="AQ66" s="642" t="n">
        <f aca="false">AVERAGE(AR66:AW66)</f>
        <v>1.93</v>
      </c>
      <c r="AR66" s="798" t="n">
        <v>1.93</v>
      </c>
      <c r="AS66" s="796"/>
      <c r="AT66" s="796"/>
      <c r="AU66" s="796"/>
      <c r="BC66" s="759"/>
      <c r="BD66" s="478"/>
      <c r="BE66" s="557"/>
      <c r="BF66" s="478"/>
      <c r="BH66" s="557"/>
      <c r="BI66" s="759"/>
      <c r="BJ66" s="759"/>
      <c r="BK66" s="759"/>
      <c r="BL66" s="759"/>
      <c r="BM66" s="759"/>
      <c r="BN66" s="759"/>
      <c r="BO66" s="759"/>
      <c r="BP66" s="759"/>
      <c r="BQ66" s="759"/>
      <c r="BR66" s="759"/>
      <c r="BS66" s="759"/>
      <c r="BT66" s="759"/>
      <c r="BU66" s="759"/>
      <c r="BV66" s="759"/>
      <c r="BW66" s="759"/>
      <c r="BX66" s="759"/>
      <c r="BY66" s="759"/>
      <c r="BZ66" s="759"/>
      <c r="CA66" s="759"/>
      <c r="CB66" s="759"/>
      <c r="CC66" s="759"/>
      <c r="CD66" s="759"/>
      <c r="CE66" s="557"/>
      <c r="CF66" s="557"/>
      <c r="CG66" s="557"/>
      <c r="CH66" s="557"/>
      <c r="CI66" s="557"/>
      <c r="CJ66" s="557"/>
      <c r="CK66" s="572"/>
      <c r="CL66" s="572"/>
      <c r="CM66" s="572"/>
      <c r="CN66" s="759"/>
      <c r="CO66" s="759"/>
      <c r="CP66" s="759"/>
      <c r="CQ66" s="759"/>
      <c r="CR66" s="759"/>
      <c r="CS66" s="759"/>
      <c r="CT66" s="759"/>
      <c r="CU66" s="759"/>
      <c r="CV66" s="759"/>
      <c r="CW66" s="759"/>
      <c r="CX66" s="75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row>
    <row r="67" s="784" customFormat="true" ht="15" hidden="false" customHeight="true" outlineLevel="0" collapsed="false">
      <c r="A67" s="557"/>
      <c r="B67" s="557"/>
      <c r="C67" s="557"/>
      <c r="D67" s="557"/>
      <c r="E67" s="557"/>
      <c r="F67" s="557"/>
      <c r="G67" s="557"/>
      <c r="H67" s="557"/>
      <c r="I67" s="797" t="s">
        <v>827</v>
      </c>
      <c r="J67" s="792" t="n">
        <v>1</v>
      </c>
      <c r="K67" s="478"/>
      <c r="L67" s="478"/>
      <c r="M67" s="557"/>
      <c r="N67" s="557"/>
      <c r="O67" s="557"/>
      <c r="P67" s="557"/>
      <c r="Q67" s="557"/>
      <c r="R67" s="557"/>
      <c r="S67" s="557"/>
      <c r="T67" s="557"/>
      <c r="U67" s="557"/>
      <c r="V67" s="557"/>
      <c r="W67" s="557"/>
      <c r="X67" s="557"/>
      <c r="Y67" s="557"/>
      <c r="Z67" s="557"/>
      <c r="AA67" s="557"/>
      <c r="AB67" s="557"/>
      <c r="AC67" s="557"/>
      <c r="AD67" s="557"/>
      <c r="AE67" s="478"/>
      <c r="AI67" s="557"/>
      <c r="AJ67" s="557"/>
      <c r="AK67" s="557"/>
      <c r="AL67" s="557"/>
      <c r="AM67" s="557"/>
      <c r="AN67" s="557"/>
      <c r="AO67" s="797" t="s">
        <v>50</v>
      </c>
      <c r="AP67" s="792" t="n">
        <v>1</v>
      </c>
      <c r="AQ67" s="642" t="n">
        <f aca="false">AVERAGE(AR67:AW67)</f>
        <v>0.81</v>
      </c>
      <c r="AR67" s="798" t="n">
        <v>0.81</v>
      </c>
      <c r="AS67" s="796"/>
      <c r="AT67" s="796"/>
      <c r="AU67" s="796"/>
      <c r="BC67" s="478"/>
      <c r="BD67" s="557"/>
      <c r="BE67" s="557"/>
      <c r="BF67" s="557"/>
      <c r="BH67" s="557"/>
      <c r="BI67" s="759"/>
      <c r="BJ67" s="759"/>
      <c r="BK67" s="759"/>
      <c r="BL67" s="759"/>
      <c r="BM67" s="759"/>
      <c r="BN67" s="759"/>
      <c r="BO67" s="759"/>
      <c r="BP67" s="759"/>
      <c r="BQ67" s="759"/>
      <c r="BR67" s="759"/>
      <c r="BS67" s="759"/>
      <c r="BT67" s="759"/>
      <c r="BU67" s="759"/>
      <c r="BV67" s="759"/>
      <c r="BW67" s="759"/>
      <c r="BX67" s="759"/>
      <c r="BY67" s="759"/>
      <c r="BZ67" s="759"/>
      <c r="CA67" s="759"/>
      <c r="CB67" s="759"/>
      <c r="CC67" s="759"/>
      <c r="CD67" s="759"/>
      <c r="CE67" s="557"/>
      <c r="CF67" s="557"/>
      <c r="CG67" s="557"/>
      <c r="CH67" s="557"/>
      <c r="CI67" s="557"/>
      <c r="CJ67" s="557"/>
      <c r="CK67" s="572"/>
      <c r="CL67" s="572"/>
      <c r="CM67" s="572"/>
      <c r="CN67" s="759"/>
      <c r="CO67" s="759"/>
      <c r="CP67" s="759"/>
      <c r="CQ67" s="759"/>
      <c r="CR67" s="759"/>
      <c r="CS67" s="759"/>
      <c r="CT67" s="759"/>
      <c r="CU67" s="759"/>
      <c r="CV67" s="759"/>
      <c r="CW67" s="759"/>
      <c r="CX67" s="75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784" customFormat="true" ht="15" hidden="false" customHeight="true" outlineLevel="0" collapsed="false">
      <c r="A68" s="557"/>
      <c r="B68" s="557"/>
      <c r="C68" s="557"/>
      <c r="D68" s="557"/>
      <c r="E68" s="557"/>
      <c r="F68" s="557"/>
      <c r="G68" s="557"/>
      <c r="H68" s="478"/>
      <c r="I68" s="797" t="s">
        <v>46</v>
      </c>
      <c r="J68" s="792" t="n">
        <v>2</v>
      </c>
      <c r="K68" s="478"/>
      <c r="L68" s="478"/>
      <c r="M68" s="557"/>
      <c r="N68" s="557"/>
      <c r="O68" s="557"/>
      <c r="P68" s="557"/>
      <c r="Q68" s="557"/>
      <c r="R68" s="557"/>
      <c r="S68" s="557"/>
      <c r="T68" s="557"/>
      <c r="U68" s="557"/>
      <c r="V68" s="557"/>
      <c r="W68" s="557"/>
      <c r="X68" s="557"/>
      <c r="Y68" s="557"/>
      <c r="Z68" s="557"/>
      <c r="AA68" s="557"/>
      <c r="AB68" s="557"/>
      <c r="AC68" s="557"/>
      <c r="AD68" s="557"/>
      <c r="AE68" s="478"/>
      <c r="AF68" s="478"/>
      <c r="AG68" s="557"/>
      <c r="AH68" s="557"/>
      <c r="AI68" s="557"/>
      <c r="AJ68" s="557"/>
      <c r="AK68" s="557"/>
      <c r="AL68" s="557"/>
      <c r="AM68" s="557"/>
      <c r="AN68" s="557"/>
      <c r="AO68" s="797" t="s">
        <v>827</v>
      </c>
      <c r="AP68" s="792" t="n">
        <v>1</v>
      </c>
      <c r="AQ68" s="642" t="n">
        <f aca="false">AVERAGE(AR68:BB68)</f>
        <v>0.27</v>
      </c>
      <c r="AR68" s="798" t="n">
        <v>0.27</v>
      </c>
      <c r="AS68" s="796"/>
      <c r="AT68" s="796"/>
      <c r="AU68" s="796"/>
      <c r="BC68" s="478"/>
      <c r="BD68" s="557"/>
      <c r="BE68" s="557"/>
      <c r="BF68" s="557"/>
      <c r="BH68" s="557"/>
      <c r="BI68" s="759"/>
      <c r="BJ68" s="759"/>
      <c r="BK68" s="759"/>
      <c r="BL68" s="759"/>
      <c r="BM68" s="759"/>
      <c r="BN68" s="759"/>
      <c r="BO68" s="759"/>
      <c r="BP68" s="759"/>
      <c r="BQ68" s="759"/>
      <c r="BR68" s="759"/>
      <c r="BS68" s="759"/>
      <c r="BT68" s="759"/>
      <c r="BU68" s="759"/>
      <c r="BV68" s="759"/>
      <c r="BW68" s="759"/>
      <c r="BX68" s="759"/>
      <c r="BY68" s="759"/>
      <c r="BZ68" s="759"/>
      <c r="CA68" s="759"/>
      <c r="CB68" s="759"/>
      <c r="CC68" s="759"/>
      <c r="CD68" s="759"/>
      <c r="CE68" s="557"/>
      <c r="CF68" s="557"/>
      <c r="CG68" s="557"/>
      <c r="CH68" s="557"/>
      <c r="CI68" s="557"/>
      <c r="CJ68" s="557"/>
      <c r="CK68" s="572"/>
      <c r="CL68" s="572"/>
      <c r="CM68" s="572"/>
      <c r="CN68" s="759"/>
      <c r="CO68" s="759"/>
      <c r="CP68" s="759"/>
      <c r="CQ68" s="759"/>
      <c r="CR68" s="759"/>
      <c r="CS68" s="759"/>
      <c r="CT68" s="759"/>
      <c r="CU68" s="759"/>
      <c r="CV68" s="759"/>
      <c r="CW68" s="759"/>
      <c r="CX68" s="75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784" customFormat="true" ht="15" hidden="false" customHeight="true" outlineLevel="0" collapsed="false">
      <c r="A69" s="557"/>
      <c r="B69" s="557"/>
      <c r="C69" s="557"/>
      <c r="D69" s="557"/>
      <c r="E69" s="557"/>
      <c r="F69" s="557"/>
      <c r="G69" s="557"/>
      <c r="H69" s="557"/>
      <c r="I69" s="678" t="s">
        <v>139</v>
      </c>
      <c r="J69" s="679" t="n">
        <f aca="false">SUM(J62:J68)</f>
        <v>11</v>
      </c>
      <c r="K69" s="478"/>
      <c r="L69" s="478"/>
      <c r="M69" s="557"/>
      <c r="N69" s="557"/>
      <c r="O69" s="557"/>
      <c r="P69" s="557"/>
      <c r="Q69" s="557"/>
      <c r="R69" s="557"/>
      <c r="S69" s="557"/>
      <c r="T69" s="557"/>
      <c r="U69" s="557"/>
      <c r="V69" s="557"/>
      <c r="W69" s="557"/>
      <c r="X69" s="557"/>
      <c r="Y69" s="557"/>
      <c r="Z69" s="557"/>
      <c r="AA69" s="557"/>
      <c r="AB69" s="557"/>
      <c r="AC69" s="557"/>
      <c r="AD69" s="557"/>
      <c r="AE69" s="478"/>
      <c r="AF69" s="478"/>
      <c r="AG69" s="557"/>
      <c r="AH69" s="557"/>
      <c r="AI69" s="557"/>
      <c r="AJ69" s="557"/>
      <c r="AK69" s="557"/>
      <c r="AL69" s="557"/>
      <c r="AM69" s="557"/>
      <c r="AN69" s="557"/>
      <c r="AO69" s="797" t="s">
        <v>46</v>
      </c>
      <c r="AP69" s="792" t="n">
        <v>2</v>
      </c>
      <c r="AQ69" s="642" t="n">
        <f aca="false">AVERAGE(AR69:AW69)</f>
        <v>15.96</v>
      </c>
      <c r="AR69" s="798" t="n">
        <v>14</v>
      </c>
      <c r="AS69" s="773" t="n">
        <v>17.92</v>
      </c>
      <c r="AT69" s="796"/>
      <c r="AU69" s="796"/>
      <c r="BC69" s="478"/>
      <c r="BD69" s="557"/>
      <c r="BE69" s="557"/>
      <c r="BF69" s="557"/>
      <c r="BH69" s="557"/>
      <c r="BI69" s="759"/>
      <c r="BJ69" s="759"/>
      <c r="BK69" s="759"/>
      <c r="BL69" s="759"/>
      <c r="BM69" s="759"/>
      <c r="BN69" s="759"/>
      <c r="BO69" s="759"/>
      <c r="BP69" s="759"/>
      <c r="BQ69" s="759"/>
      <c r="BR69" s="759"/>
      <c r="BS69" s="759"/>
      <c r="BT69" s="759"/>
      <c r="BU69" s="759"/>
      <c r="BV69" s="759"/>
      <c r="BW69" s="759"/>
      <c r="BX69" s="759"/>
      <c r="BY69" s="759"/>
      <c r="BZ69" s="759"/>
      <c r="CA69" s="759"/>
      <c r="CB69" s="759"/>
      <c r="CC69" s="759"/>
      <c r="CD69" s="759"/>
      <c r="CE69" s="557"/>
      <c r="CF69" s="557"/>
      <c r="CG69" s="557"/>
      <c r="CH69" s="557"/>
      <c r="CI69" s="557"/>
      <c r="CJ69" s="557"/>
      <c r="CK69" s="572"/>
      <c r="CL69" s="572"/>
      <c r="CM69" s="572"/>
      <c r="CN69" s="759"/>
      <c r="CO69" s="759"/>
      <c r="CP69" s="759"/>
      <c r="CQ69" s="759"/>
      <c r="CR69" s="759"/>
      <c r="CS69" s="759"/>
      <c r="CT69" s="759"/>
      <c r="CU69" s="759"/>
      <c r="CV69" s="759"/>
      <c r="CW69" s="759"/>
      <c r="CX69" s="75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784" customFormat="true" ht="15" hidden="false" customHeight="true" outlineLevel="0" collapsed="false">
      <c r="A70" s="557"/>
      <c r="B70" s="557"/>
      <c r="C70" s="557"/>
      <c r="D70" s="557"/>
      <c r="E70" s="557"/>
      <c r="F70" s="557"/>
      <c r="G70" s="557"/>
      <c r="H70" s="557"/>
      <c r="K70" s="478"/>
      <c r="L70" s="478"/>
      <c r="M70" s="557"/>
      <c r="N70" s="557"/>
      <c r="O70" s="557"/>
      <c r="P70" s="557"/>
      <c r="Q70" s="557"/>
      <c r="R70" s="557"/>
      <c r="S70" s="557"/>
      <c r="T70" s="557"/>
      <c r="U70" s="557"/>
      <c r="V70" s="557"/>
      <c r="W70" s="557"/>
      <c r="X70" s="557"/>
      <c r="Y70" s="557"/>
      <c r="Z70" s="557"/>
      <c r="AA70" s="557"/>
      <c r="AB70" s="557"/>
      <c r="AC70" s="557"/>
      <c r="AD70" s="557"/>
      <c r="AE70" s="557"/>
      <c r="AF70" s="557"/>
      <c r="AG70" s="557"/>
      <c r="AH70" s="557"/>
      <c r="AI70" s="557"/>
      <c r="AJ70" s="557"/>
      <c r="AK70" s="557"/>
      <c r="AL70" s="557"/>
      <c r="AM70" s="557"/>
      <c r="AN70" s="557"/>
      <c r="AO70" s="678" t="s">
        <v>139</v>
      </c>
      <c r="AP70" s="679" t="n">
        <f aca="false">SUM(AP63:AP69)</f>
        <v>11</v>
      </c>
      <c r="AQ70" s="642" t="e">
        <f aca="false">AVERAGE(AR70:AW70)</f>
        <v>#DIV/0!</v>
      </c>
      <c r="AR70" s="693"/>
      <c r="AS70" s="693"/>
      <c r="AT70" s="693"/>
      <c r="AU70" s="694"/>
      <c r="BC70" s="572"/>
      <c r="BD70" s="557"/>
      <c r="BE70" s="557"/>
      <c r="BF70" s="557"/>
      <c r="BH70" s="557"/>
      <c r="BI70" s="759"/>
      <c r="BJ70" s="759"/>
      <c r="BK70" s="759"/>
      <c r="BL70" s="759"/>
      <c r="BM70" s="759"/>
      <c r="BN70" s="759"/>
      <c r="BO70" s="759"/>
      <c r="BP70" s="759"/>
      <c r="BQ70" s="759"/>
      <c r="BR70" s="759"/>
      <c r="BS70" s="759"/>
      <c r="BT70" s="478"/>
      <c r="BU70" s="478"/>
      <c r="BV70" s="478"/>
      <c r="BW70" s="478"/>
      <c r="BX70" s="478"/>
      <c r="BY70" s="478"/>
      <c r="BZ70" s="478"/>
      <c r="CA70" s="478"/>
      <c r="CB70" s="759"/>
      <c r="CC70" s="759"/>
      <c r="CD70" s="759"/>
      <c r="CE70" s="557"/>
      <c r="CF70" s="557"/>
      <c r="CG70" s="557"/>
      <c r="CH70" s="557"/>
      <c r="CI70" s="557"/>
      <c r="CJ70" s="557"/>
      <c r="CK70" s="572"/>
      <c r="CL70" s="572"/>
      <c r="CM70" s="572"/>
      <c r="CN70" s="759"/>
      <c r="CO70" s="759"/>
      <c r="CP70" s="759"/>
      <c r="CQ70" s="759"/>
      <c r="CR70" s="759"/>
      <c r="CS70" s="759"/>
      <c r="CT70" s="759"/>
      <c r="CU70" s="759"/>
      <c r="CV70" s="759"/>
      <c r="CW70" s="759"/>
      <c r="CX70" s="75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784" customFormat="true" ht="15" hidden="false" customHeight="true" outlineLevel="0" collapsed="false">
      <c r="A71" s="557"/>
      <c r="B71" s="557"/>
      <c r="C71" s="557"/>
      <c r="D71" s="557"/>
      <c r="E71" s="557"/>
      <c r="F71" s="557"/>
      <c r="G71" s="557"/>
      <c r="H71" s="557"/>
      <c r="K71" s="478"/>
      <c r="L71" s="478"/>
      <c r="M71" s="557"/>
      <c r="N71" s="557"/>
      <c r="O71" s="557"/>
      <c r="P71" s="557"/>
      <c r="Q71" s="557"/>
      <c r="R71" s="557"/>
      <c r="S71" s="557"/>
      <c r="T71" s="557"/>
      <c r="U71" s="557"/>
      <c r="V71" s="557"/>
      <c r="W71" s="557"/>
      <c r="X71" s="557"/>
      <c r="Y71" s="557"/>
      <c r="Z71" s="557"/>
      <c r="AA71" s="557"/>
      <c r="AB71" s="557"/>
      <c r="AC71" s="557"/>
      <c r="AD71" s="557"/>
      <c r="AE71" s="557"/>
      <c r="AF71" s="557"/>
      <c r="AG71" s="557"/>
      <c r="AH71" s="557"/>
      <c r="AI71" s="557"/>
      <c r="AJ71" s="557"/>
      <c r="AK71" s="557"/>
      <c r="AL71" s="557"/>
      <c r="AM71" s="557"/>
      <c r="AN71" s="557"/>
      <c r="AO71" s="478"/>
      <c r="AP71" s="478"/>
      <c r="BC71" s="572"/>
      <c r="BD71" s="557"/>
      <c r="BE71" s="557"/>
      <c r="BF71" s="557"/>
      <c r="BH71" s="557"/>
      <c r="BI71" s="759"/>
      <c r="BJ71" s="759"/>
      <c r="BK71" s="759"/>
      <c r="BL71" s="759"/>
      <c r="BM71" s="759"/>
      <c r="BN71" s="759"/>
      <c r="BO71" s="759"/>
      <c r="BP71" s="759"/>
      <c r="BQ71" s="759"/>
      <c r="BR71" s="759"/>
      <c r="BS71" s="759"/>
      <c r="BT71" s="478"/>
      <c r="BU71" s="478"/>
      <c r="BV71" s="478"/>
      <c r="BW71" s="478"/>
      <c r="BX71" s="478"/>
      <c r="BY71" s="478"/>
      <c r="BZ71" s="478"/>
      <c r="CA71" s="478"/>
      <c r="CB71" s="478"/>
      <c r="CC71" s="759"/>
      <c r="CD71" s="759"/>
      <c r="CE71" s="557"/>
      <c r="CF71" s="557"/>
      <c r="CG71" s="557"/>
      <c r="CH71" s="557"/>
      <c r="CI71" s="557"/>
      <c r="CJ71" s="557"/>
      <c r="CK71" s="572"/>
      <c r="CL71" s="572"/>
      <c r="CM71" s="572"/>
      <c r="CN71" s="759"/>
      <c r="CO71" s="759"/>
      <c r="CP71" s="759"/>
      <c r="CQ71" s="759"/>
      <c r="CR71" s="759"/>
      <c r="CS71" s="759"/>
      <c r="CT71" s="759"/>
      <c r="CU71" s="759"/>
      <c r="CV71" s="759"/>
      <c r="CW71" s="759"/>
      <c r="CX71" s="75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784" customFormat="true" ht="15" hidden="false" customHeight="true" outlineLevel="0" collapsed="false">
      <c r="A72" s="557"/>
      <c r="B72" s="557"/>
      <c r="C72" s="557"/>
      <c r="D72" s="557"/>
      <c r="E72" s="557"/>
      <c r="F72" s="557"/>
      <c r="G72" s="557"/>
      <c r="H72" s="557"/>
      <c r="K72" s="478"/>
      <c r="L72" s="478"/>
      <c r="M72" s="557"/>
      <c r="N72" s="557"/>
      <c r="O72" s="557"/>
      <c r="P72" s="557"/>
      <c r="Q72" s="557"/>
      <c r="R72" s="557"/>
      <c r="S72" s="557"/>
      <c r="T72" s="557"/>
      <c r="U72" s="557"/>
      <c r="V72" s="557"/>
      <c r="W72" s="557"/>
      <c r="X72" s="557"/>
      <c r="Y72" s="557"/>
      <c r="Z72" s="557"/>
      <c r="AA72" s="557"/>
      <c r="AB72" s="557"/>
      <c r="AC72" s="557"/>
      <c r="AD72" s="557"/>
      <c r="AE72" s="557"/>
      <c r="AF72" s="557"/>
      <c r="AG72" s="557"/>
      <c r="AH72" s="557"/>
      <c r="AI72" s="557"/>
      <c r="AJ72" s="557"/>
      <c r="AK72" s="557"/>
      <c r="AL72" s="557"/>
      <c r="AM72" s="557"/>
      <c r="AN72" s="557"/>
      <c r="AO72" s="478"/>
      <c r="AP72" s="478"/>
      <c r="AQ72" s="478"/>
      <c r="AR72" s="808"/>
      <c r="AU72" s="786"/>
      <c r="BC72" s="572"/>
      <c r="BD72" s="557"/>
      <c r="BE72" s="557"/>
      <c r="BF72" s="557"/>
      <c r="BH72" s="557"/>
      <c r="BI72" s="759"/>
      <c r="BJ72" s="759"/>
      <c r="BK72" s="759"/>
      <c r="BL72" s="759"/>
      <c r="BM72" s="759"/>
      <c r="BN72" s="759"/>
      <c r="BO72" s="759"/>
      <c r="BP72" s="759"/>
      <c r="BQ72" s="759"/>
      <c r="BR72" s="759"/>
      <c r="BS72" s="759"/>
      <c r="BT72" s="478"/>
      <c r="BU72" s="478"/>
      <c r="BV72" s="478"/>
      <c r="BW72" s="478"/>
      <c r="BX72" s="478"/>
      <c r="BY72" s="478"/>
      <c r="BZ72" s="478"/>
      <c r="CA72" s="478"/>
      <c r="CB72" s="478"/>
      <c r="CC72" s="759"/>
      <c r="CD72" s="759"/>
      <c r="CE72" s="557"/>
      <c r="CF72" s="557"/>
      <c r="CG72" s="557"/>
      <c r="CH72" s="557"/>
      <c r="CI72" s="557"/>
      <c r="CJ72" s="557"/>
      <c r="CK72" s="572"/>
      <c r="CL72" s="572"/>
      <c r="CM72" s="572"/>
      <c r="CN72" s="759"/>
      <c r="CO72" s="759"/>
      <c r="CP72" s="759"/>
      <c r="CQ72" s="759"/>
      <c r="CR72" s="759"/>
      <c r="CS72" s="759"/>
      <c r="CT72" s="759"/>
      <c r="CU72" s="759"/>
      <c r="CV72" s="759"/>
      <c r="CW72" s="759"/>
      <c r="CX72" s="75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784" customFormat="true" ht="15" hidden="false" customHeight="true" outlineLevel="0" collapsed="false">
      <c r="A73" s="557"/>
      <c r="B73" s="557"/>
      <c r="C73" s="557"/>
      <c r="D73" s="557"/>
      <c r="E73" s="557"/>
      <c r="F73" s="557"/>
      <c r="G73" s="557"/>
      <c r="H73" s="557"/>
      <c r="I73" s="710" t="s">
        <v>139</v>
      </c>
      <c r="J73" s="711" t="n">
        <f aca="false">SUM(J57+J69)</f>
        <v>36</v>
      </c>
      <c r="K73" s="478"/>
      <c r="L73" s="478"/>
      <c r="M73" s="557"/>
      <c r="N73" s="557"/>
      <c r="O73" s="557"/>
      <c r="P73" s="557"/>
      <c r="Q73" s="557"/>
      <c r="R73" s="557"/>
      <c r="S73" s="557"/>
      <c r="T73" s="557"/>
      <c r="U73" s="557"/>
      <c r="V73" s="557"/>
      <c r="W73" s="557"/>
      <c r="X73" s="557"/>
      <c r="Y73" s="557"/>
      <c r="Z73" s="557"/>
      <c r="AA73" s="557"/>
      <c r="AB73" s="557"/>
      <c r="AC73" s="557"/>
      <c r="AD73" s="557"/>
      <c r="AE73" s="557"/>
      <c r="AF73" s="557"/>
      <c r="AG73" s="557"/>
      <c r="AH73" s="557"/>
      <c r="AI73" s="557"/>
      <c r="AJ73" s="557"/>
      <c r="AK73" s="557"/>
      <c r="AL73" s="557"/>
      <c r="AM73" s="557"/>
      <c r="AN73" s="557"/>
      <c r="AO73" s="710" t="s">
        <v>139</v>
      </c>
      <c r="AP73" s="711" t="n">
        <f aca="false">SUM(AP56+AP70)</f>
        <v>36</v>
      </c>
      <c r="AQ73" s="478"/>
      <c r="AR73" s="808"/>
      <c r="AU73" s="786"/>
      <c r="BC73" s="572"/>
      <c r="BD73" s="557"/>
      <c r="BE73" s="557"/>
      <c r="BF73" s="557"/>
      <c r="BH73" s="557"/>
      <c r="BI73" s="759"/>
      <c r="BJ73" s="759"/>
      <c r="BK73" s="759"/>
      <c r="BL73" s="759"/>
      <c r="BM73" s="759"/>
      <c r="BN73" s="759"/>
      <c r="BO73" s="759"/>
      <c r="BP73" s="759"/>
      <c r="BQ73" s="759"/>
      <c r="BR73" s="759"/>
      <c r="BS73" s="759"/>
      <c r="BT73" s="557"/>
      <c r="BU73" s="557"/>
      <c r="BV73" s="557"/>
      <c r="BW73" s="557"/>
      <c r="BX73" s="557"/>
      <c r="BY73" s="557"/>
      <c r="BZ73" s="557"/>
      <c r="CA73" s="557"/>
      <c r="CB73" s="478"/>
      <c r="CC73" s="759"/>
      <c r="CD73" s="759"/>
      <c r="CE73" s="557"/>
      <c r="CF73" s="557"/>
      <c r="CG73" s="557"/>
      <c r="CH73" s="557"/>
      <c r="CI73" s="557"/>
      <c r="CJ73" s="557"/>
      <c r="CK73" s="572"/>
      <c r="CL73" s="572"/>
      <c r="CM73" s="572"/>
      <c r="CN73" s="759"/>
      <c r="CO73" s="759"/>
      <c r="CP73" s="759"/>
      <c r="CQ73" s="759"/>
      <c r="CR73" s="759"/>
      <c r="CS73" s="759"/>
      <c r="CT73" s="759"/>
      <c r="CU73" s="759"/>
      <c r="CV73" s="759"/>
      <c r="CW73" s="759"/>
      <c r="CX73" s="75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784" customFormat="true" ht="15" hidden="false" customHeight="true" outlineLevel="0" collapsed="false">
      <c r="A74" s="557"/>
      <c r="B74" s="557"/>
      <c r="C74" s="557"/>
      <c r="D74" s="557"/>
      <c r="E74" s="557"/>
      <c r="F74" s="557"/>
      <c r="G74" s="557"/>
      <c r="H74" s="557"/>
      <c r="K74" s="478"/>
      <c r="L74" s="478"/>
      <c r="M74" s="557"/>
      <c r="N74" s="557"/>
      <c r="O74" s="557"/>
      <c r="P74" s="557"/>
      <c r="Q74" s="557"/>
      <c r="R74" s="557"/>
      <c r="S74" s="557"/>
      <c r="T74" s="557"/>
      <c r="U74" s="557"/>
      <c r="V74" s="557"/>
      <c r="W74" s="557"/>
      <c r="X74" s="557"/>
      <c r="Y74" s="557"/>
      <c r="Z74" s="557"/>
      <c r="AA74" s="557"/>
      <c r="AB74" s="557"/>
      <c r="AC74" s="557"/>
      <c r="AD74" s="557"/>
      <c r="AE74" s="557"/>
      <c r="AF74" s="557"/>
      <c r="AG74" s="557"/>
      <c r="AH74" s="557"/>
      <c r="AI74" s="557"/>
      <c r="AJ74" s="557"/>
      <c r="AK74" s="557"/>
      <c r="AL74" s="557"/>
      <c r="AM74" s="557"/>
      <c r="AN74" s="557"/>
      <c r="AO74" s="478"/>
      <c r="AP74" s="478"/>
      <c r="AQ74" s="478"/>
      <c r="AR74" s="808"/>
      <c r="AU74" s="786"/>
      <c r="AV74" s="557"/>
      <c r="AW74" s="557"/>
      <c r="AX74" s="572"/>
      <c r="AY74" s="572"/>
      <c r="AZ74" s="572"/>
      <c r="BA74" s="572"/>
      <c r="BB74" s="572"/>
      <c r="BC74" s="572"/>
      <c r="BD74" s="557"/>
      <c r="BE74" s="557"/>
      <c r="BF74" s="557"/>
      <c r="BH74" s="557"/>
      <c r="BI74" s="759"/>
      <c r="BJ74" s="759"/>
      <c r="BK74" s="759"/>
      <c r="BL74" s="759"/>
      <c r="BM74" s="759"/>
      <c r="BN74" s="759"/>
      <c r="BO74" s="759"/>
      <c r="BP74" s="759"/>
      <c r="BQ74" s="759"/>
      <c r="BR74" s="759"/>
      <c r="BS74" s="759"/>
      <c r="BT74" s="557"/>
      <c r="BU74" s="557"/>
      <c r="BV74" s="557"/>
      <c r="BW74" s="557"/>
      <c r="BX74" s="557"/>
      <c r="BY74" s="557"/>
      <c r="BZ74" s="557"/>
      <c r="CA74" s="557"/>
      <c r="CB74" s="557"/>
      <c r="CC74" s="759"/>
      <c r="CD74" s="759"/>
      <c r="CE74" s="557"/>
      <c r="CF74" s="557"/>
      <c r="CG74" s="557"/>
      <c r="CH74" s="557"/>
      <c r="CI74" s="557"/>
      <c r="CJ74" s="557"/>
      <c r="CK74" s="572"/>
      <c r="CL74" s="572"/>
      <c r="CM74" s="572"/>
      <c r="CN74" s="759"/>
      <c r="CO74" s="759"/>
      <c r="CP74" s="759"/>
      <c r="CQ74" s="759"/>
      <c r="CR74" s="759"/>
      <c r="CS74" s="759"/>
      <c r="CT74" s="759"/>
      <c r="CU74" s="759"/>
      <c r="CV74" s="759"/>
      <c r="CW74" s="759"/>
      <c r="CX74" s="75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784" customFormat="true" ht="15" hidden="false" customHeight="true" outlineLevel="0" collapsed="false">
      <c r="A75" s="557"/>
      <c r="B75" s="557"/>
      <c r="C75" s="557"/>
      <c r="D75" s="557"/>
      <c r="E75" s="557"/>
      <c r="F75" s="557"/>
      <c r="G75" s="557"/>
      <c r="H75" s="557"/>
      <c r="I75" s="714"/>
      <c r="J75" s="714"/>
      <c r="K75" s="478"/>
      <c r="L75" s="478"/>
      <c r="M75" s="557"/>
      <c r="N75" s="557"/>
      <c r="O75" s="557"/>
      <c r="P75" s="557"/>
      <c r="Q75" s="557"/>
      <c r="R75" s="557"/>
      <c r="S75" s="557"/>
      <c r="T75" s="557"/>
      <c r="U75" s="557"/>
      <c r="V75" s="557"/>
      <c r="W75" s="557"/>
      <c r="X75" s="557"/>
      <c r="Y75" s="557"/>
      <c r="Z75" s="557"/>
      <c r="AA75" s="557"/>
      <c r="AB75" s="557"/>
      <c r="AC75" s="557"/>
      <c r="AD75" s="557"/>
      <c r="AE75" s="557"/>
      <c r="AF75" s="557"/>
      <c r="AG75" s="557"/>
      <c r="AH75" s="557"/>
      <c r="AI75" s="557"/>
      <c r="AJ75" s="557"/>
      <c r="AK75" s="557"/>
      <c r="AL75" s="557"/>
      <c r="AM75" s="557"/>
      <c r="AN75" s="557"/>
      <c r="AO75" s="478"/>
      <c r="AP75" s="478"/>
      <c r="AQ75" s="478"/>
      <c r="AR75" s="808"/>
      <c r="AU75" s="786"/>
      <c r="AV75" s="557"/>
      <c r="AW75" s="557"/>
      <c r="AX75" s="572"/>
      <c r="AY75" s="572"/>
      <c r="AZ75" s="572"/>
      <c r="BA75" s="572"/>
      <c r="BB75" s="572"/>
      <c r="BC75" s="572"/>
      <c r="BD75" s="557"/>
      <c r="BE75" s="557"/>
      <c r="BF75" s="557"/>
      <c r="BH75" s="557"/>
      <c r="BI75" s="759"/>
      <c r="BJ75" s="759"/>
      <c r="BK75" s="759"/>
      <c r="BL75" s="759"/>
      <c r="BM75" s="759"/>
      <c r="BN75" s="759"/>
      <c r="BO75" s="759"/>
      <c r="BP75" s="759"/>
      <c r="BQ75" s="759"/>
      <c r="BR75" s="759"/>
      <c r="BS75" s="759"/>
      <c r="BT75" s="557"/>
      <c r="BU75" s="557"/>
      <c r="BV75" s="557"/>
      <c r="BW75" s="557"/>
      <c r="BX75" s="557"/>
      <c r="BY75" s="557"/>
      <c r="BZ75" s="557"/>
      <c r="CA75" s="557"/>
      <c r="CB75" s="557"/>
      <c r="CC75" s="759"/>
      <c r="CD75" s="759"/>
      <c r="CE75" s="557"/>
      <c r="CF75" s="557"/>
      <c r="CG75" s="557"/>
      <c r="CH75" s="557"/>
      <c r="CI75" s="557"/>
      <c r="CJ75" s="557"/>
      <c r="CK75" s="572"/>
      <c r="CL75" s="572"/>
      <c r="CM75" s="572"/>
      <c r="CN75" s="759"/>
      <c r="CO75" s="759"/>
      <c r="CP75" s="759"/>
      <c r="CQ75" s="759"/>
      <c r="CR75" s="759"/>
      <c r="CS75" s="759"/>
      <c r="CT75" s="759"/>
      <c r="CU75" s="759"/>
      <c r="CV75" s="759"/>
      <c r="CW75" s="759"/>
      <c r="CX75" s="759"/>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784" customFormat="true" ht="15" hidden="false" customHeight="true" outlineLevel="0" collapsed="false">
      <c r="A76" s="557"/>
      <c r="B76" s="557"/>
      <c r="C76" s="557"/>
      <c r="D76" s="557"/>
      <c r="E76" s="557"/>
      <c r="F76" s="557"/>
      <c r="G76" s="557"/>
      <c r="H76" s="557"/>
      <c r="K76" s="478"/>
      <c r="L76" s="478"/>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7"/>
      <c r="AJ76" s="557"/>
      <c r="AK76" s="557"/>
      <c r="AL76" s="557"/>
      <c r="AM76" s="557"/>
      <c r="AN76" s="557"/>
      <c r="AO76" s="478"/>
      <c r="AP76" s="478"/>
      <c r="AQ76" s="478"/>
      <c r="AR76" s="808"/>
      <c r="AU76" s="786"/>
      <c r="AV76" s="557"/>
      <c r="AW76" s="557"/>
      <c r="AX76" s="572"/>
      <c r="AY76" s="572"/>
      <c r="AZ76" s="572"/>
      <c r="BA76" s="572"/>
      <c r="BB76" s="572"/>
      <c r="BC76" s="572"/>
      <c r="BD76" s="557"/>
      <c r="BE76" s="557"/>
      <c r="BF76" s="557"/>
      <c r="BH76" s="557"/>
      <c r="BI76" s="478"/>
      <c r="BJ76" s="478"/>
      <c r="BK76" s="478"/>
      <c r="BL76" s="478"/>
      <c r="BM76" s="478"/>
      <c r="BN76" s="478"/>
      <c r="BO76" s="478"/>
      <c r="BP76" s="478"/>
      <c r="BQ76" s="759"/>
      <c r="BR76" s="759"/>
      <c r="BS76" s="759"/>
      <c r="BT76" s="557"/>
      <c r="BU76" s="557"/>
      <c r="BV76" s="557"/>
      <c r="BW76" s="557"/>
      <c r="BX76" s="557"/>
      <c r="BY76" s="557"/>
      <c r="BZ76" s="557"/>
      <c r="CA76" s="557"/>
      <c r="CB76" s="557"/>
      <c r="CC76" s="759"/>
      <c r="CD76" s="759"/>
      <c r="CE76" s="557"/>
      <c r="CF76" s="557"/>
      <c r="CG76" s="557"/>
      <c r="CH76" s="557"/>
      <c r="CI76" s="557"/>
      <c r="CJ76" s="557"/>
      <c r="CK76" s="572"/>
      <c r="CL76" s="572"/>
      <c r="CM76" s="572"/>
      <c r="CN76" s="759"/>
      <c r="CO76" s="759"/>
      <c r="CP76" s="759"/>
      <c r="CQ76" s="759"/>
      <c r="CR76" s="759"/>
      <c r="CS76" s="759"/>
      <c r="CT76" s="759"/>
      <c r="CU76" s="759"/>
      <c r="CV76" s="759"/>
      <c r="CW76" s="759"/>
      <c r="CX76" s="759"/>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784" customFormat="true" ht="15" hidden="false" customHeight="true" outlineLevel="0" collapsed="false">
      <c r="A77" s="557"/>
      <c r="B77" s="557"/>
      <c r="C77" s="557"/>
      <c r="D77" s="557"/>
      <c r="E77" s="557"/>
      <c r="F77" s="557"/>
      <c r="G77" s="557"/>
      <c r="H77" s="557"/>
      <c r="I77" s="714"/>
      <c r="J77" s="714"/>
      <c r="K77" s="478"/>
      <c r="L77" s="478"/>
      <c r="M77" s="478"/>
      <c r="N77" s="478"/>
      <c r="O77" s="478"/>
      <c r="P77" s="478"/>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AO77" s="478"/>
      <c r="AP77" s="478"/>
      <c r="AQ77" s="478"/>
      <c r="AR77" s="808"/>
      <c r="AU77" s="786"/>
      <c r="AV77" s="557"/>
      <c r="AW77" s="557"/>
      <c r="AX77" s="572"/>
      <c r="AY77" s="572"/>
      <c r="AZ77" s="572"/>
      <c r="BA77" s="572"/>
      <c r="BB77" s="572"/>
      <c r="BC77" s="572"/>
      <c r="BD77" s="557"/>
      <c r="BE77" s="557"/>
      <c r="BF77" s="557"/>
      <c r="BH77" s="557"/>
      <c r="BI77" s="478"/>
      <c r="BJ77" s="478"/>
      <c r="BK77" s="478"/>
      <c r="BL77" s="478"/>
      <c r="BM77" s="478"/>
      <c r="BN77" s="478"/>
      <c r="BO77" s="478"/>
      <c r="BP77" s="478"/>
      <c r="BQ77" s="478"/>
      <c r="BR77" s="759"/>
      <c r="BS77" s="759"/>
      <c r="BT77" s="557"/>
      <c r="BU77" s="557"/>
      <c r="BV77" s="557"/>
      <c r="BW77" s="557"/>
      <c r="BX77" s="557"/>
      <c r="BY77" s="557"/>
      <c r="BZ77" s="557"/>
      <c r="CA77" s="557"/>
      <c r="CB77" s="557"/>
      <c r="CC77" s="759"/>
      <c r="CD77" s="759"/>
      <c r="CE77" s="557"/>
      <c r="CF77" s="557"/>
      <c r="CG77" s="557"/>
      <c r="CH77" s="557"/>
      <c r="CI77" s="557"/>
      <c r="CJ77" s="557"/>
      <c r="CK77" s="572"/>
      <c r="CL77" s="572"/>
      <c r="CM77" s="572"/>
      <c r="CN77" s="759"/>
      <c r="CO77" s="759"/>
      <c r="CP77" s="759"/>
      <c r="CQ77" s="759"/>
      <c r="CR77" s="759"/>
      <c r="CS77" s="759"/>
      <c r="CT77" s="759"/>
      <c r="CU77" s="759"/>
      <c r="CV77" s="759"/>
      <c r="CW77" s="759"/>
      <c r="CX77" s="759"/>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784" customFormat="true" ht="15" hidden="false" customHeight="true" outlineLevel="0" collapsed="false">
      <c r="A78" s="557"/>
      <c r="B78" s="557"/>
      <c r="C78" s="557"/>
      <c r="D78" s="557"/>
      <c r="E78" s="557"/>
      <c r="F78" s="557"/>
      <c r="G78" s="557"/>
      <c r="H78" s="557"/>
      <c r="I78" s="714"/>
      <c r="J78" s="714"/>
      <c r="K78" s="478"/>
      <c r="L78" s="478"/>
      <c r="M78" s="478"/>
      <c r="N78" s="478"/>
      <c r="O78" s="478"/>
      <c r="P78" s="478"/>
      <c r="Q78" s="478"/>
      <c r="R78" s="478"/>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478"/>
      <c r="AP78" s="478"/>
      <c r="AQ78" s="478"/>
      <c r="AR78" s="808"/>
      <c r="AU78" s="786"/>
      <c r="AV78" s="557"/>
      <c r="AW78" s="557"/>
      <c r="AX78" s="572"/>
      <c r="AY78" s="572"/>
      <c r="AZ78" s="572"/>
      <c r="BA78" s="572"/>
      <c r="BB78" s="572"/>
      <c r="BC78" s="572"/>
      <c r="BD78" s="557"/>
      <c r="BE78" s="557"/>
      <c r="BF78" s="557"/>
      <c r="BH78" s="557"/>
      <c r="BI78" s="478"/>
      <c r="BJ78" s="478"/>
      <c r="BK78" s="478"/>
      <c r="BL78" s="478"/>
      <c r="BM78" s="478"/>
      <c r="BN78" s="478"/>
      <c r="BO78" s="478"/>
      <c r="BP78" s="478"/>
      <c r="BQ78" s="478"/>
      <c r="BR78" s="759"/>
      <c r="BS78" s="759"/>
      <c r="BT78" s="557"/>
      <c r="BU78" s="557"/>
      <c r="BV78" s="557"/>
      <c r="BW78" s="557"/>
      <c r="BX78" s="557"/>
      <c r="BY78" s="557"/>
      <c r="BZ78" s="557"/>
      <c r="CA78" s="557"/>
      <c r="CB78" s="557"/>
      <c r="CC78" s="759"/>
      <c r="CD78" s="759"/>
      <c r="CE78" s="557"/>
      <c r="CF78" s="557"/>
      <c r="CG78" s="557"/>
      <c r="CH78" s="557"/>
      <c r="CI78" s="557"/>
      <c r="CJ78" s="557"/>
      <c r="CK78" s="572"/>
      <c r="CL78" s="572"/>
      <c r="CM78" s="572"/>
      <c r="CN78" s="759"/>
      <c r="CO78" s="759"/>
      <c r="CP78" s="478"/>
      <c r="CQ78" s="478"/>
      <c r="CR78" s="478"/>
      <c r="CS78" s="478"/>
      <c r="CT78" s="478"/>
      <c r="CU78" s="478"/>
      <c r="CV78" s="478"/>
      <c r="CW78" s="478"/>
      <c r="CX78" s="478"/>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784" customFormat="true" ht="15" hidden="false" customHeight="true" outlineLevel="0" collapsed="false">
      <c r="A79" s="557"/>
      <c r="B79" s="557"/>
      <c r="C79" s="557"/>
      <c r="D79" s="557"/>
      <c r="E79" s="557"/>
      <c r="F79" s="557"/>
      <c r="G79" s="557"/>
      <c r="H79" s="557"/>
      <c r="I79" s="714"/>
      <c r="J79" s="714"/>
      <c r="K79" s="478"/>
      <c r="L79" s="478"/>
      <c r="M79" s="478"/>
      <c r="N79" s="478"/>
      <c r="O79" s="478"/>
      <c r="P79" s="478"/>
      <c r="Q79" s="478"/>
      <c r="R79" s="478"/>
      <c r="S79" s="478"/>
      <c r="T79" s="557"/>
      <c r="U79" s="557"/>
      <c r="V79" s="557"/>
      <c r="W79" s="557"/>
      <c r="X79" s="557"/>
      <c r="Y79" s="557"/>
      <c r="Z79" s="557"/>
      <c r="AA79" s="557"/>
      <c r="AB79" s="557"/>
      <c r="AC79" s="557"/>
      <c r="AD79" s="557"/>
      <c r="AE79" s="557"/>
      <c r="AF79" s="557"/>
      <c r="AG79" s="557"/>
      <c r="AH79" s="557"/>
      <c r="AI79" s="557"/>
      <c r="AJ79" s="557"/>
      <c r="AK79" s="557"/>
      <c r="AL79" s="557"/>
      <c r="AM79" s="557"/>
      <c r="AN79" s="557"/>
      <c r="AO79" s="478"/>
      <c r="AP79" s="478"/>
      <c r="AQ79" s="478"/>
      <c r="AR79" s="808"/>
      <c r="AU79" s="786"/>
      <c r="AV79" s="557"/>
      <c r="AW79" s="557"/>
      <c r="AX79" s="572"/>
      <c r="AY79" s="572"/>
      <c r="AZ79" s="572"/>
      <c r="BA79" s="572"/>
      <c r="BB79" s="572"/>
      <c r="BC79" s="572"/>
      <c r="BD79" s="557"/>
      <c r="BE79" s="557"/>
      <c r="BF79" s="557"/>
      <c r="BH79" s="557"/>
      <c r="BI79" s="557"/>
      <c r="BJ79" s="557"/>
      <c r="BK79" s="557"/>
      <c r="BL79" s="557"/>
      <c r="BM79" s="557"/>
      <c r="BN79" s="557"/>
      <c r="BO79" s="557"/>
      <c r="BP79" s="557"/>
      <c r="BQ79" s="478"/>
      <c r="BR79" s="759"/>
      <c r="BS79" s="759"/>
      <c r="BT79" s="557"/>
      <c r="BU79" s="557"/>
      <c r="BV79" s="557"/>
      <c r="BW79" s="557"/>
      <c r="BX79" s="557"/>
      <c r="BY79" s="557"/>
      <c r="BZ79" s="557"/>
      <c r="CA79" s="557"/>
      <c r="CB79" s="557"/>
      <c r="CC79" s="759"/>
      <c r="CD79" s="759"/>
      <c r="CE79" s="557"/>
      <c r="CF79" s="557"/>
      <c r="CG79" s="557"/>
      <c r="CH79" s="557"/>
      <c r="CI79" s="557"/>
      <c r="CJ79" s="557"/>
      <c r="CK79" s="572"/>
      <c r="CL79" s="572"/>
      <c r="CM79" s="572"/>
      <c r="CN79" s="759"/>
      <c r="CO79" s="759"/>
      <c r="CP79" s="478"/>
      <c r="CQ79" s="478"/>
      <c r="CR79" s="478"/>
      <c r="CS79" s="478"/>
      <c r="CT79" s="478"/>
      <c r="CU79" s="478"/>
      <c r="CV79" s="478"/>
      <c r="CW79" s="478"/>
      <c r="CX79" s="478"/>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784" customFormat="true" ht="15" hidden="false" customHeight="true" outlineLevel="0" collapsed="false">
      <c r="A80" s="783"/>
      <c r="C80" s="557"/>
      <c r="D80" s="557"/>
      <c r="E80" s="557"/>
      <c r="F80" s="557"/>
      <c r="G80" s="557"/>
      <c r="H80" s="557"/>
      <c r="I80" s="714"/>
      <c r="J80" s="714"/>
      <c r="K80" s="478"/>
      <c r="S80" s="478"/>
      <c r="T80" s="557"/>
      <c r="U80" s="557"/>
      <c r="V80" s="557"/>
      <c r="W80" s="557"/>
      <c r="X80" s="557"/>
      <c r="Y80" s="557"/>
      <c r="Z80" s="557"/>
      <c r="AA80" s="557"/>
      <c r="AB80" s="557"/>
      <c r="AC80" s="557"/>
      <c r="AD80" s="557"/>
      <c r="AE80" s="557"/>
      <c r="AF80" s="557"/>
      <c r="AG80" s="557"/>
      <c r="AH80" s="557"/>
      <c r="AI80" s="557"/>
      <c r="AJ80" s="557"/>
      <c r="AK80" s="557"/>
      <c r="AL80" s="557"/>
      <c r="AM80" s="557"/>
      <c r="AN80" s="557"/>
      <c r="AO80" s="478"/>
      <c r="AP80" s="478"/>
      <c r="AQ80" s="478"/>
      <c r="AR80" s="808"/>
      <c r="AU80" s="786"/>
      <c r="AV80" s="557"/>
      <c r="AW80" s="557"/>
      <c r="AX80" s="572"/>
      <c r="AY80" s="572"/>
      <c r="AZ80" s="572"/>
      <c r="BA80" s="572"/>
      <c r="BB80" s="572"/>
      <c r="BC80" s="572"/>
      <c r="BD80" s="557"/>
      <c r="BE80" s="557"/>
      <c r="BF80" s="557"/>
      <c r="BH80" s="557"/>
      <c r="BI80" s="557"/>
      <c r="BJ80" s="557"/>
      <c r="BK80" s="557"/>
      <c r="BL80" s="557"/>
      <c r="BM80" s="557"/>
      <c r="BN80" s="557"/>
      <c r="BO80" s="557"/>
      <c r="BP80" s="557"/>
      <c r="BQ80" s="557"/>
      <c r="BR80" s="759"/>
      <c r="BS80" s="759"/>
      <c r="BT80" s="557"/>
      <c r="BU80" s="557"/>
      <c r="BV80" s="557"/>
      <c r="BW80" s="557"/>
      <c r="BX80" s="557"/>
      <c r="BY80" s="557"/>
      <c r="BZ80" s="557"/>
      <c r="CA80" s="557"/>
      <c r="CB80" s="557"/>
      <c r="CC80" s="759"/>
      <c r="CD80" s="759"/>
      <c r="CE80" s="557"/>
      <c r="CF80" s="557"/>
      <c r="CG80" s="557"/>
      <c r="CH80" s="557"/>
      <c r="CI80" s="557"/>
      <c r="CJ80" s="557"/>
      <c r="CK80" s="572"/>
      <c r="CL80" s="572"/>
      <c r="CM80" s="572"/>
      <c r="CN80" s="759"/>
      <c r="CO80" s="759"/>
      <c r="CP80" s="478"/>
      <c r="CQ80" s="478"/>
      <c r="CR80" s="478"/>
      <c r="CS80" s="478"/>
      <c r="CT80" s="478"/>
      <c r="CU80" s="478"/>
      <c r="CV80" s="478"/>
      <c r="CW80" s="478"/>
      <c r="CX80" s="478"/>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784" customFormat="true" ht="15" hidden="false" customHeight="true" outlineLevel="0" collapsed="false">
      <c r="A81" s="783"/>
      <c r="C81" s="785"/>
      <c r="E81" s="557"/>
      <c r="F81" s="557"/>
      <c r="G81" s="557"/>
      <c r="I81" s="714"/>
      <c r="J81" s="714"/>
      <c r="K81" s="478"/>
      <c r="T81" s="478"/>
      <c r="U81" s="557"/>
      <c r="V81" s="557"/>
      <c r="W81" s="557"/>
      <c r="X81" s="557"/>
      <c r="Y81" s="557"/>
      <c r="Z81" s="557"/>
      <c r="AA81" s="557"/>
      <c r="AB81" s="557"/>
      <c r="AC81" s="557"/>
      <c r="AD81" s="557"/>
      <c r="AE81" s="557"/>
      <c r="AF81" s="557"/>
      <c r="AG81" s="557"/>
      <c r="AH81" s="557"/>
      <c r="AI81" s="557"/>
      <c r="AJ81" s="557"/>
      <c r="AK81" s="557"/>
      <c r="AL81" s="557"/>
      <c r="AM81" s="557"/>
      <c r="AN81" s="557"/>
      <c r="AO81" s="478"/>
      <c r="AP81" s="478"/>
      <c r="AQ81" s="478"/>
      <c r="AR81" s="808"/>
      <c r="AU81" s="786"/>
      <c r="AV81" s="557"/>
      <c r="AW81" s="557"/>
      <c r="AX81" s="572"/>
      <c r="AY81" s="572"/>
      <c r="AZ81" s="572"/>
      <c r="BA81" s="572"/>
      <c r="BB81" s="572"/>
      <c r="BC81" s="572"/>
      <c r="BD81" s="557"/>
      <c r="BF81" s="557"/>
      <c r="BH81" s="557"/>
      <c r="BI81" s="557"/>
      <c r="BJ81" s="557"/>
      <c r="BK81" s="557"/>
      <c r="BL81" s="557"/>
      <c r="BM81" s="557"/>
      <c r="BN81" s="557"/>
      <c r="BO81" s="557"/>
      <c r="BP81" s="557"/>
      <c r="BQ81" s="557"/>
      <c r="BR81" s="478"/>
      <c r="BS81" s="478"/>
      <c r="BT81" s="557"/>
      <c r="BU81" s="557"/>
      <c r="BV81" s="557"/>
      <c r="BW81" s="557"/>
      <c r="BX81" s="557"/>
      <c r="BY81" s="557"/>
      <c r="BZ81" s="557"/>
      <c r="CA81" s="557"/>
      <c r="CB81" s="557"/>
      <c r="CC81" s="478"/>
      <c r="CD81" s="478"/>
      <c r="CE81" s="557"/>
      <c r="CF81" s="557"/>
      <c r="CG81" s="557"/>
      <c r="CH81" s="557"/>
      <c r="CI81" s="557"/>
      <c r="CJ81" s="557"/>
      <c r="CK81" s="572"/>
      <c r="CL81" s="572"/>
      <c r="CM81" s="572"/>
      <c r="CN81" s="478"/>
      <c r="CO81" s="478"/>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784" customFormat="true" ht="15" hidden="false" customHeight="true" outlineLevel="0" collapsed="false">
      <c r="A82" s="783"/>
      <c r="C82" s="785"/>
      <c r="I82" s="714"/>
      <c r="J82" s="714"/>
      <c r="K82" s="786"/>
      <c r="T82" s="478"/>
      <c r="V82" s="557"/>
      <c r="W82" s="557"/>
      <c r="X82" s="557"/>
      <c r="Y82" s="557"/>
      <c r="Z82" s="557"/>
      <c r="AA82" s="557"/>
      <c r="AB82" s="557"/>
      <c r="AC82" s="557"/>
      <c r="AD82" s="557"/>
      <c r="AE82" s="557"/>
      <c r="AF82" s="557"/>
      <c r="AG82" s="557"/>
      <c r="AH82" s="557"/>
      <c r="AI82" s="557"/>
      <c r="AJ82" s="557"/>
      <c r="AK82" s="557"/>
      <c r="AL82" s="557"/>
      <c r="AM82" s="557"/>
      <c r="AN82" s="557"/>
      <c r="AO82" s="478"/>
      <c r="AP82" s="478"/>
      <c r="AQ82" s="478"/>
      <c r="AR82" s="808"/>
      <c r="AU82" s="786"/>
      <c r="AV82" s="557"/>
      <c r="AW82" s="557"/>
      <c r="AX82" s="572"/>
      <c r="AY82" s="572"/>
      <c r="AZ82" s="572"/>
      <c r="BA82" s="572"/>
      <c r="BB82" s="572"/>
      <c r="BC82" s="572"/>
      <c r="BD82" s="557"/>
      <c r="BF82" s="557"/>
      <c r="BH82" s="557"/>
      <c r="BI82" s="557"/>
      <c r="BJ82" s="557"/>
      <c r="BK82" s="557"/>
      <c r="BL82" s="557"/>
      <c r="BM82" s="557"/>
      <c r="BN82" s="557"/>
      <c r="BO82" s="557"/>
      <c r="BP82" s="557"/>
      <c r="BQ82" s="557"/>
      <c r="BR82" s="478"/>
      <c r="BS82" s="478"/>
      <c r="BT82" s="557"/>
      <c r="BU82" s="557"/>
      <c r="BV82" s="557"/>
      <c r="BW82" s="557"/>
      <c r="BX82" s="557"/>
      <c r="BY82" s="557"/>
      <c r="BZ82" s="557"/>
      <c r="CA82" s="557"/>
      <c r="CB82" s="557"/>
      <c r="CC82" s="478"/>
      <c r="CD82" s="478"/>
      <c r="CE82" s="557"/>
      <c r="CF82" s="557"/>
      <c r="CG82" s="557"/>
      <c r="CH82" s="557"/>
      <c r="CI82" s="557"/>
      <c r="CJ82" s="557"/>
      <c r="CK82" s="572"/>
      <c r="CL82" s="572"/>
      <c r="CM82" s="572"/>
      <c r="CN82" s="478"/>
      <c r="CO82" s="478"/>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784" customFormat="true" ht="15" hidden="false" customHeight="true" outlineLevel="0" collapsed="false">
      <c r="A83" s="783"/>
      <c r="C83" s="785"/>
      <c r="I83" s="714"/>
      <c r="J83" s="714"/>
      <c r="K83" s="786"/>
      <c r="AA83" s="557"/>
      <c r="AB83" s="557"/>
      <c r="AC83" s="557"/>
      <c r="AD83" s="557"/>
      <c r="AE83" s="557"/>
      <c r="AF83" s="557"/>
      <c r="AG83" s="557"/>
      <c r="AH83" s="557"/>
      <c r="AI83" s="557"/>
      <c r="AJ83" s="557"/>
      <c r="AK83" s="557"/>
      <c r="AL83" s="557"/>
      <c r="AM83" s="557"/>
      <c r="AN83" s="557"/>
      <c r="AO83" s="478"/>
      <c r="AP83" s="478"/>
      <c r="AQ83" s="478"/>
      <c r="AR83" s="808"/>
      <c r="AU83" s="786"/>
      <c r="AV83" s="557"/>
      <c r="AW83" s="557"/>
      <c r="AX83" s="572"/>
      <c r="AY83" s="572"/>
      <c r="AZ83" s="572"/>
      <c r="BA83" s="572"/>
      <c r="BB83" s="572"/>
      <c r="BC83" s="572"/>
      <c r="BD83" s="557"/>
      <c r="BF83" s="557"/>
      <c r="BH83" s="557"/>
      <c r="BI83" s="557"/>
      <c r="BJ83" s="557"/>
      <c r="BK83" s="557"/>
      <c r="BL83" s="557"/>
      <c r="BM83" s="557"/>
      <c r="BN83" s="557"/>
      <c r="BO83" s="557"/>
      <c r="BP83" s="557"/>
      <c r="BQ83" s="557"/>
      <c r="BR83" s="478"/>
      <c r="BS83" s="478"/>
      <c r="BT83" s="557"/>
      <c r="BU83" s="557"/>
      <c r="BV83" s="557"/>
      <c r="BW83" s="557"/>
      <c r="BX83" s="557"/>
      <c r="BY83" s="557"/>
      <c r="BZ83" s="557"/>
      <c r="CA83" s="557"/>
      <c r="CB83" s="557"/>
      <c r="CC83" s="478"/>
      <c r="CD83" s="478"/>
      <c r="CE83" s="557"/>
      <c r="CF83" s="557"/>
      <c r="CG83" s="557"/>
      <c r="CM83" s="572"/>
      <c r="CN83" s="478"/>
      <c r="CO83" s="478"/>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784" customFormat="true" ht="15" hidden="false" customHeight="true" outlineLevel="0" collapsed="false">
      <c r="A84" s="783"/>
      <c r="C84" s="785"/>
      <c r="I84" s="714"/>
      <c r="J84" s="714"/>
      <c r="K84" s="786"/>
      <c r="AD84" s="557"/>
      <c r="AE84" s="557"/>
      <c r="AF84" s="557"/>
      <c r="AG84" s="557"/>
      <c r="AH84" s="557"/>
      <c r="AI84" s="557"/>
      <c r="AJ84" s="557"/>
      <c r="AK84" s="557"/>
      <c r="AL84" s="557"/>
      <c r="AM84" s="557"/>
      <c r="AN84" s="557"/>
      <c r="AO84" s="714"/>
      <c r="AP84" s="714"/>
      <c r="AQ84" s="478"/>
      <c r="AR84" s="808"/>
      <c r="AU84" s="786"/>
      <c r="AV84" s="557"/>
      <c r="AW84" s="557"/>
      <c r="AX84" s="572"/>
      <c r="AY84" s="572"/>
      <c r="AZ84" s="572"/>
      <c r="BA84" s="572"/>
      <c r="BB84" s="572"/>
      <c r="BC84" s="572"/>
      <c r="BD84" s="557"/>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E84" s="557"/>
      <c r="CF84" s="557"/>
      <c r="CG84" s="557"/>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784" customFormat="true" ht="15" hidden="false" customHeight="true" outlineLevel="0" collapsed="false">
      <c r="A85" s="783"/>
      <c r="C85" s="785"/>
      <c r="I85" s="714"/>
      <c r="J85" s="714"/>
      <c r="K85" s="786"/>
      <c r="AE85" s="557"/>
      <c r="AF85" s="557"/>
      <c r="AO85" s="714"/>
      <c r="AP85" s="714"/>
      <c r="AQ85" s="717"/>
      <c r="AR85" s="718"/>
      <c r="AS85" s="714"/>
      <c r="AT85" s="714"/>
      <c r="AU85" s="714"/>
      <c r="AV85" s="557"/>
      <c r="AW85" s="557"/>
      <c r="AX85" s="572"/>
      <c r="AY85" s="572"/>
      <c r="AZ85" s="572"/>
      <c r="BA85" s="572"/>
      <c r="BB85" s="572"/>
      <c r="BC85" s="572"/>
      <c r="BD85" s="557"/>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784" customFormat="true" ht="15" hidden="false" customHeight="true" outlineLevel="0" collapsed="false">
      <c r="A86" s="783"/>
      <c r="C86" s="785"/>
      <c r="I86" s="714"/>
      <c r="J86" s="714"/>
      <c r="K86" s="786"/>
      <c r="V86" s="557"/>
      <c r="W86" s="557"/>
      <c r="X86" s="557"/>
      <c r="Y86" s="557"/>
      <c r="Z86" s="557"/>
      <c r="AE86" s="557"/>
      <c r="AF86" s="557"/>
      <c r="AO86" s="714"/>
      <c r="AP86" s="714"/>
      <c r="AQ86" s="717"/>
      <c r="AR86" s="718"/>
      <c r="AS86" s="714"/>
      <c r="AT86" s="714"/>
      <c r="AU86" s="714"/>
      <c r="AV86" s="557"/>
      <c r="AW86" s="557"/>
      <c r="AX86" s="572"/>
      <c r="AY86" s="572"/>
      <c r="AZ86" s="572"/>
      <c r="BA86" s="572"/>
      <c r="BB86" s="572"/>
      <c r="BC86" s="572"/>
      <c r="BH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H86" s="557"/>
      <c r="CI86" s="557"/>
      <c r="CJ86" s="557"/>
      <c r="CK86" s="572"/>
      <c r="CL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784" customFormat="true" ht="15" hidden="false" customHeight="true" outlineLevel="0" collapsed="false">
      <c r="A87" s="783"/>
      <c r="C87" s="785"/>
      <c r="I87" s="714"/>
      <c r="J87" s="714"/>
      <c r="K87" s="786"/>
      <c r="V87" s="557"/>
      <c r="W87" s="557"/>
      <c r="X87" s="557"/>
      <c r="Y87" s="557"/>
      <c r="Z87" s="557"/>
      <c r="AA87" s="557"/>
      <c r="AB87" s="557"/>
      <c r="AC87" s="557"/>
      <c r="AE87" s="557"/>
      <c r="AF87" s="557"/>
      <c r="AO87" s="714"/>
      <c r="AP87" s="714"/>
      <c r="AQ87" s="717"/>
      <c r="AR87" s="718"/>
      <c r="AS87" s="714"/>
      <c r="AT87" s="714"/>
      <c r="AU87" s="714"/>
      <c r="AV87" s="557"/>
      <c r="AW87" s="557"/>
      <c r="AX87" s="572"/>
      <c r="AY87" s="572"/>
      <c r="AZ87" s="572"/>
      <c r="BA87" s="572"/>
      <c r="BB87" s="572"/>
      <c r="BC87" s="572"/>
      <c r="BH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784" customFormat="true" ht="15" hidden="false" customHeight="true" outlineLevel="0" collapsed="false">
      <c r="A88" s="783"/>
      <c r="C88" s="785"/>
      <c r="I88" s="714"/>
      <c r="J88" s="714"/>
      <c r="K88" s="786"/>
      <c r="V88" s="557"/>
      <c r="W88" s="557"/>
      <c r="X88" s="557"/>
      <c r="Y88" s="557"/>
      <c r="Z88" s="557"/>
      <c r="AA88" s="557"/>
      <c r="AB88" s="557"/>
      <c r="AC88" s="557"/>
      <c r="AD88" s="557"/>
      <c r="AE88" s="557"/>
      <c r="AF88" s="557"/>
      <c r="AG88" s="557"/>
      <c r="AH88" s="557"/>
      <c r="AI88" s="557"/>
      <c r="AJ88" s="557"/>
      <c r="AK88" s="557"/>
      <c r="AL88" s="557"/>
      <c r="AM88" s="557"/>
      <c r="AN88" s="557"/>
      <c r="AO88" s="714"/>
      <c r="AP88" s="714"/>
      <c r="AQ88" s="717"/>
      <c r="AR88" s="718"/>
      <c r="AS88" s="714"/>
      <c r="AT88" s="714"/>
      <c r="AU88" s="714"/>
      <c r="AV88" s="557"/>
      <c r="AW88" s="557"/>
      <c r="AX88" s="572"/>
      <c r="AY88" s="572"/>
      <c r="AZ88" s="572"/>
      <c r="BA88" s="572"/>
      <c r="BB88" s="572"/>
      <c r="BC88" s="572"/>
      <c r="BH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c r="GG88" s="557"/>
      <c r="GH88" s="557"/>
      <c r="GI88" s="557"/>
      <c r="GJ88" s="557"/>
    </row>
    <row r="89" s="784" customFormat="true" ht="15" hidden="false" customHeight="true" outlineLevel="0" collapsed="false">
      <c r="A89" s="783"/>
      <c r="C89" s="785"/>
      <c r="I89" s="714"/>
      <c r="J89" s="714"/>
      <c r="K89" s="786"/>
      <c r="V89" s="557"/>
      <c r="W89" s="557"/>
      <c r="X89" s="557"/>
      <c r="Y89" s="557"/>
      <c r="Z89" s="557"/>
      <c r="AA89" s="557"/>
      <c r="AB89" s="557"/>
      <c r="AC89" s="557"/>
      <c r="AD89" s="557"/>
      <c r="AG89" s="557"/>
      <c r="AH89" s="557"/>
      <c r="AI89" s="557"/>
      <c r="AJ89" s="557"/>
      <c r="AK89" s="557"/>
      <c r="AL89" s="557"/>
      <c r="AM89" s="557"/>
      <c r="AN89" s="557"/>
      <c r="AO89" s="714"/>
      <c r="AP89" s="714"/>
      <c r="AQ89" s="717"/>
      <c r="AR89" s="718"/>
      <c r="AS89" s="714"/>
      <c r="AT89" s="714"/>
      <c r="AU89" s="714"/>
      <c r="AV89" s="557"/>
      <c r="AW89" s="557"/>
      <c r="AX89" s="572"/>
      <c r="AY89" s="572"/>
      <c r="AZ89" s="572"/>
      <c r="BA89" s="572"/>
      <c r="BB89" s="572"/>
      <c r="BD89" s="557"/>
      <c r="BF89" s="557"/>
      <c r="BI89" s="557"/>
      <c r="BJ89" s="557"/>
      <c r="BK89" s="557"/>
      <c r="BL89" s="557"/>
      <c r="BM89" s="557"/>
      <c r="BN89" s="557"/>
      <c r="BO89" s="557"/>
      <c r="BP89" s="557"/>
      <c r="BQ89" s="557"/>
      <c r="BR89" s="557"/>
      <c r="BS89" s="557"/>
      <c r="BT89" s="557"/>
      <c r="BU89" s="557"/>
      <c r="BV89" s="557"/>
      <c r="BW89" s="557"/>
      <c r="BX89" s="557"/>
      <c r="BY89" s="557"/>
      <c r="BZ89" s="557"/>
      <c r="CA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c r="GG89" s="557"/>
      <c r="GH89" s="557"/>
      <c r="GI89" s="557"/>
      <c r="GJ89" s="557"/>
      <c r="GK89" s="557"/>
      <c r="GL89" s="557"/>
      <c r="GM89" s="557"/>
      <c r="GN89" s="557"/>
    </row>
    <row r="90" s="784" customFormat="true" ht="15" hidden="false" customHeight="true" outlineLevel="0" collapsed="false">
      <c r="A90" s="783"/>
      <c r="C90" s="785"/>
      <c r="I90" s="714"/>
      <c r="J90" s="714"/>
      <c r="K90" s="786"/>
      <c r="V90" s="557"/>
      <c r="W90" s="557"/>
      <c r="X90" s="557"/>
      <c r="Y90" s="557"/>
      <c r="Z90" s="557"/>
      <c r="AA90" s="557"/>
      <c r="AB90" s="557"/>
      <c r="AC90" s="557"/>
      <c r="AD90" s="557"/>
      <c r="AG90" s="557"/>
      <c r="AH90" s="557"/>
      <c r="AI90" s="557"/>
      <c r="AJ90" s="557"/>
      <c r="AK90" s="557"/>
      <c r="AL90" s="557"/>
      <c r="AM90" s="557"/>
      <c r="AN90" s="557"/>
      <c r="AO90" s="714"/>
      <c r="AP90" s="714"/>
      <c r="AQ90" s="717"/>
      <c r="AR90" s="718"/>
      <c r="AS90" s="714"/>
      <c r="AT90" s="714"/>
      <c r="AU90" s="714"/>
      <c r="AV90" s="557"/>
      <c r="AW90" s="557"/>
      <c r="AX90" s="572"/>
      <c r="AY90" s="572"/>
      <c r="AZ90" s="572"/>
      <c r="BA90" s="572"/>
      <c r="BB90" s="572"/>
      <c r="BD90" s="557"/>
      <c r="BF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c r="GG90" s="557"/>
      <c r="GH90" s="557"/>
      <c r="GI90" s="557"/>
      <c r="GJ90" s="557"/>
      <c r="GK90" s="557"/>
      <c r="GL90" s="557"/>
      <c r="GM90" s="557"/>
      <c r="GN90" s="557"/>
    </row>
    <row r="91" s="784" customFormat="true" ht="15" hidden="false" customHeight="true" outlineLevel="0" collapsed="false">
      <c r="A91" s="783"/>
      <c r="C91" s="785"/>
      <c r="I91" s="714"/>
      <c r="J91" s="714"/>
      <c r="K91" s="786"/>
      <c r="V91" s="557"/>
      <c r="W91" s="557"/>
      <c r="X91" s="557"/>
      <c r="Y91" s="557"/>
      <c r="Z91" s="557"/>
      <c r="AA91" s="557"/>
      <c r="AB91" s="557"/>
      <c r="AC91" s="557"/>
      <c r="AD91" s="557"/>
      <c r="AG91" s="557"/>
      <c r="AH91" s="557"/>
      <c r="AI91" s="557"/>
      <c r="AJ91" s="557"/>
      <c r="AK91" s="557"/>
      <c r="AL91" s="557"/>
      <c r="AM91" s="557"/>
      <c r="AN91" s="557"/>
      <c r="AO91" s="714"/>
      <c r="AP91" s="714"/>
      <c r="AQ91" s="717"/>
      <c r="AR91" s="718"/>
      <c r="AS91" s="714"/>
      <c r="AT91" s="714"/>
      <c r="AU91" s="714"/>
      <c r="AV91" s="557"/>
      <c r="AW91" s="557"/>
      <c r="AX91" s="572"/>
      <c r="AY91" s="572"/>
      <c r="AZ91" s="572"/>
      <c r="BA91" s="572"/>
      <c r="BB91" s="572"/>
      <c r="BD91" s="557"/>
      <c r="BF91" s="557"/>
      <c r="BI91" s="557"/>
      <c r="BJ91" s="557"/>
      <c r="BK91" s="557"/>
      <c r="BL91" s="557"/>
      <c r="BM91" s="557"/>
      <c r="BN91" s="557"/>
      <c r="BO91" s="557"/>
      <c r="BP91" s="557"/>
      <c r="BQ91" s="557"/>
      <c r="BR91" s="557"/>
      <c r="BS91" s="557"/>
      <c r="BT91" s="557"/>
      <c r="BU91" s="557"/>
      <c r="BV91" s="557"/>
      <c r="BW91" s="557"/>
      <c r="BX91" s="557"/>
      <c r="BY91" s="557"/>
      <c r="BZ91" s="557"/>
      <c r="CA91" s="557"/>
      <c r="CB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c r="CY91" s="557"/>
    </row>
    <row r="92" s="784" customFormat="true" ht="15" hidden="false" customHeight="true" outlineLevel="0" collapsed="false">
      <c r="A92" s="783"/>
      <c r="C92" s="785"/>
      <c r="I92" s="714"/>
      <c r="J92" s="714"/>
      <c r="K92" s="786"/>
      <c r="V92" s="557"/>
      <c r="W92" s="557"/>
      <c r="X92" s="557"/>
      <c r="Y92" s="557"/>
      <c r="Z92" s="557"/>
      <c r="AA92" s="557"/>
      <c r="AB92" s="557"/>
      <c r="AC92" s="557"/>
      <c r="AD92" s="557"/>
      <c r="AE92" s="557"/>
      <c r="AF92" s="557"/>
      <c r="AG92" s="557"/>
      <c r="AH92" s="557"/>
      <c r="AI92" s="557"/>
      <c r="AJ92" s="557"/>
      <c r="AK92" s="557"/>
      <c r="AL92" s="557"/>
      <c r="AM92" s="557"/>
      <c r="AN92" s="557"/>
      <c r="AO92" s="714"/>
      <c r="AP92" s="714"/>
      <c r="AQ92" s="717"/>
      <c r="AR92" s="718"/>
      <c r="AS92" s="714"/>
      <c r="AT92" s="714"/>
      <c r="AU92" s="714"/>
      <c r="AV92" s="557"/>
      <c r="AW92" s="557"/>
      <c r="AX92" s="572"/>
      <c r="AY92" s="572"/>
      <c r="AZ92" s="572"/>
      <c r="BA92" s="572"/>
      <c r="BB92" s="572"/>
      <c r="BC92" s="572"/>
      <c r="BD92" s="557"/>
      <c r="BF92" s="557"/>
      <c r="BI92" s="557"/>
      <c r="BJ92" s="557"/>
      <c r="BK92" s="557"/>
      <c r="BL92" s="557"/>
      <c r="BM92" s="557"/>
      <c r="BN92" s="557"/>
      <c r="BO92" s="557"/>
      <c r="BP92" s="557"/>
      <c r="BQ92" s="557"/>
      <c r="BR92" s="557"/>
      <c r="BS92" s="557"/>
      <c r="CB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c r="CY92" s="557"/>
    </row>
    <row r="93" s="784" customFormat="true" ht="15" hidden="false" customHeight="true" outlineLevel="0" collapsed="false">
      <c r="A93" s="783"/>
      <c r="C93" s="785"/>
      <c r="I93" s="714"/>
      <c r="J93" s="714"/>
      <c r="K93" s="786"/>
      <c r="L93" s="714"/>
      <c r="M93" s="714"/>
      <c r="N93" s="714"/>
      <c r="O93" s="714"/>
      <c r="P93" s="714"/>
      <c r="Q93" s="714"/>
      <c r="R93" s="714"/>
      <c r="V93" s="557"/>
      <c r="W93" s="557"/>
      <c r="X93" s="557"/>
      <c r="Y93" s="557"/>
      <c r="Z93" s="557"/>
      <c r="AA93" s="557"/>
      <c r="AB93" s="557"/>
      <c r="AC93" s="557"/>
      <c r="AD93" s="557"/>
      <c r="AE93" s="557"/>
      <c r="AF93" s="557"/>
      <c r="AG93" s="557"/>
      <c r="AH93" s="557"/>
      <c r="AI93" s="557"/>
      <c r="AJ93" s="557"/>
      <c r="AK93" s="557"/>
      <c r="AL93" s="557"/>
      <c r="AM93" s="557"/>
      <c r="AN93" s="557"/>
      <c r="AO93" s="714"/>
      <c r="AP93" s="714"/>
      <c r="AQ93" s="717"/>
      <c r="AR93" s="718"/>
      <c r="AS93" s="714"/>
      <c r="AT93" s="714"/>
      <c r="AU93" s="714"/>
      <c r="AV93" s="557"/>
      <c r="AW93" s="557"/>
      <c r="AX93" s="572"/>
      <c r="AY93" s="572"/>
      <c r="AZ93" s="572"/>
      <c r="BA93" s="572"/>
      <c r="BB93" s="572"/>
      <c r="BC93" s="572"/>
      <c r="BD93" s="557"/>
      <c r="BF93" s="557"/>
      <c r="BI93" s="557"/>
      <c r="BJ93" s="557"/>
      <c r="BK93" s="557"/>
      <c r="BL93" s="557"/>
      <c r="BM93" s="557"/>
      <c r="BN93" s="557"/>
      <c r="BO93" s="557"/>
      <c r="BP93" s="557"/>
      <c r="BQ93" s="557"/>
      <c r="BR93" s="557"/>
      <c r="BS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c r="CY93" s="557"/>
    </row>
    <row r="94" s="784" customFormat="true" ht="15" hidden="false" customHeight="true" outlineLevel="0" collapsed="false">
      <c r="A94" s="713"/>
      <c r="B94" s="714"/>
      <c r="C94" s="715"/>
      <c r="D94" s="714"/>
      <c r="E94" s="714"/>
      <c r="F94" s="714"/>
      <c r="G94" s="714"/>
      <c r="H94" s="714"/>
      <c r="I94" s="714"/>
      <c r="J94" s="714"/>
      <c r="K94" s="786"/>
      <c r="L94" s="714"/>
      <c r="M94" s="714"/>
      <c r="N94" s="714"/>
      <c r="O94" s="714"/>
      <c r="P94" s="714"/>
      <c r="Q94" s="714"/>
      <c r="R94" s="714"/>
      <c r="S94" s="714"/>
      <c r="V94" s="557"/>
      <c r="W94" s="557"/>
      <c r="X94" s="557"/>
      <c r="Y94" s="557"/>
      <c r="Z94" s="557"/>
      <c r="AA94" s="557"/>
      <c r="AB94" s="557"/>
      <c r="AC94" s="557"/>
      <c r="AD94" s="557"/>
      <c r="AE94" s="557"/>
      <c r="AF94" s="557"/>
      <c r="AG94" s="557"/>
      <c r="AH94" s="557"/>
      <c r="AI94" s="557"/>
      <c r="AJ94" s="557"/>
      <c r="AK94" s="557"/>
      <c r="AL94" s="557"/>
      <c r="AM94" s="557"/>
      <c r="AN94" s="557"/>
      <c r="AO94" s="714"/>
      <c r="AP94" s="714"/>
      <c r="AQ94" s="717"/>
      <c r="AR94" s="718"/>
      <c r="AS94" s="714"/>
      <c r="AT94" s="714"/>
      <c r="AU94" s="714"/>
      <c r="BB94" s="572"/>
      <c r="BC94" s="572"/>
      <c r="BD94" s="557"/>
      <c r="BF94" s="557"/>
      <c r="BI94" s="557"/>
      <c r="BJ94" s="557"/>
      <c r="BK94" s="557"/>
      <c r="BL94" s="557"/>
      <c r="BM94" s="557"/>
      <c r="BN94" s="557"/>
      <c r="BO94" s="557"/>
      <c r="BP94" s="557"/>
      <c r="BQ94" s="557"/>
      <c r="BR94" s="557"/>
      <c r="BS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784" customFormat="true" ht="15" hidden="false" customHeight="true" outlineLevel="0" collapsed="false">
      <c r="A95" s="713"/>
      <c r="B95" s="714"/>
      <c r="C95" s="715"/>
      <c r="D95" s="714"/>
      <c r="E95" s="714"/>
      <c r="F95" s="714"/>
      <c r="G95" s="714"/>
      <c r="H95" s="714"/>
      <c r="I95" s="714"/>
      <c r="J95" s="714"/>
      <c r="K95" s="714"/>
      <c r="L95" s="714"/>
      <c r="M95" s="714"/>
      <c r="N95" s="714"/>
      <c r="O95" s="714"/>
      <c r="P95" s="714"/>
      <c r="Q95" s="714"/>
      <c r="R95" s="714"/>
      <c r="S95" s="714"/>
      <c r="U95" s="714"/>
      <c r="V95" s="557"/>
      <c r="W95" s="557"/>
      <c r="X95" s="557"/>
      <c r="Y95" s="557"/>
      <c r="Z95" s="557"/>
      <c r="AA95" s="557"/>
      <c r="AB95" s="557"/>
      <c r="AC95" s="557"/>
      <c r="AD95" s="557"/>
      <c r="AE95" s="557"/>
      <c r="AF95" s="557"/>
      <c r="AG95" s="557"/>
      <c r="AH95" s="557"/>
      <c r="AI95" s="557"/>
      <c r="AJ95" s="557"/>
      <c r="AK95" s="557"/>
      <c r="AL95" s="557"/>
      <c r="AM95" s="557"/>
      <c r="AN95" s="557"/>
      <c r="AO95" s="557"/>
      <c r="AP95" s="557"/>
      <c r="AQ95" s="717"/>
      <c r="AR95" s="718"/>
      <c r="AS95" s="714"/>
      <c r="AT95" s="714"/>
      <c r="AU95" s="714"/>
      <c r="BC95" s="572"/>
      <c r="BD95" s="557"/>
      <c r="BF95" s="557"/>
      <c r="BI95" s="557"/>
      <c r="BJ95" s="557"/>
      <c r="BK95" s="557"/>
      <c r="BL95" s="557"/>
      <c r="BM95" s="557"/>
      <c r="BN95" s="557"/>
      <c r="BO95" s="557"/>
      <c r="BP95" s="557"/>
      <c r="BQ95" s="557"/>
      <c r="BR95" s="557"/>
      <c r="BS95" s="557"/>
      <c r="BT95" s="557"/>
      <c r="BU95" s="557"/>
      <c r="BV95" s="557"/>
      <c r="BW95" s="557"/>
      <c r="BX95" s="557"/>
      <c r="BY95" s="557"/>
      <c r="BZ95" s="557"/>
      <c r="CA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784" customFormat="true" ht="15" hidden="false" customHeight="true" outlineLevel="0" collapsed="false">
      <c r="A96" s="713"/>
      <c r="B96" s="714"/>
      <c r="C96" s="715"/>
      <c r="D96" s="714"/>
      <c r="E96" s="714"/>
      <c r="F96" s="714"/>
      <c r="G96" s="714"/>
      <c r="H96" s="714"/>
      <c r="I96" s="714"/>
      <c r="J96" s="714"/>
      <c r="K96" s="714"/>
      <c r="L96" s="714"/>
      <c r="M96" s="714"/>
      <c r="N96" s="714"/>
      <c r="O96" s="714"/>
      <c r="P96" s="714"/>
      <c r="Q96" s="714"/>
      <c r="R96" s="714"/>
      <c r="S96" s="714"/>
      <c r="T96" s="714"/>
      <c r="U96" s="714"/>
      <c r="V96" s="557"/>
      <c r="W96" s="557"/>
      <c r="X96" s="557"/>
      <c r="Y96" s="557"/>
      <c r="Z96" s="557"/>
      <c r="AA96" s="557"/>
      <c r="AB96" s="557"/>
      <c r="AC96" s="557"/>
      <c r="AD96" s="557"/>
      <c r="AE96" s="557"/>
      <c r="AF96" s="557"/>
      <c r="AG96" s="557"/>
      <c r="AH96" s="557"/>
      <c r="AI96" s="557"/>
      <c r="AJ96" s="557"/>
      <c r="AK96" s="557"/>
      <c r="AL96" s="557"/>
      <c r="AM96" s="557"/>
      <c r="AN96" s="557"/>
      <c r="AO96" s="557"/>
      <c r="AP96" s="557"/>
      <c r="AQ96" s="557"/>
      <c r="BC96" s="572"/>
      <c r="BD96" s="557"/>
      <c r="BE96" s="714"/>
      <c r="BF96" s="557"/>
      <c r="BI96" s="557"/>
      <c r="BJ96" s="557"/>
      <c r="BK96" s="557"/>
      <c r="BL96" s="557"/>
      <c r="BM96" s="557"/>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784" customFormat="true" ht="15" hidden="false" customHeight="true" outlineLevel="0" collapsed="false">
      <c r="A97" s="713"/>
      <c r="B97" s="714"/>
      <c r="C97" s="715"/>
      <c r="D97" s="714"/>
      <c r="E97" s="714"/>
      <c r="F97" s="714"/>
      <c r="G97" s="714"/>
      <c r="H97" s="714"/>
      <c r="I97" s="714"/>
      <c r="J97" s="714"/>
      <c r="K97" s="714"/>
      <c r="L97" s="714"/>
      <c r="M97" s="714"/>
      <c r="N97" s="714"/>
      <c r="O97" s="714"/>
      <c r="P97" s="714"/>
      <c r="Q97" s="714"/>
      <c r="R97" s="714"/>
      <c r="S97" s="714"/>
      <c r="T97" s="714"/>
      <c r="U97" s="714"/>
      <c r="V97" s="557"/>
      <c r="W97" s="557"/>
      <c r="X97" s="557"/>
      <c r="Y97" s="557"/>
      <c r="Z97" s="557"/>
      <c r="AA97" s="557"/>
      <c r="AB97" s="557"/>
      <c r="AC97" s="557"/>
      <c r="AD97" s="557"/>
      <c r="AE97" s="557"/>
      <c r="AF97" s="557"/>
      <c r="AG97" s="557"/>
      <c r="AH97" s="557"/>
      <c r="AI97" s="557"/>
      <c r="AJ97" s="557"/>
      <c r="AK97" s="557"/>
      <c r="AL97" s="557"/>
      <c r="AM97" s="557"/>
      <c r="AN97" s="557"/>
      <c r="AO97" s="557"/>
      <c r="AP97" s="557"/>
      <c r="AQ97" s="557"/>
      <c r="BC97" s="572"/>
      <c r="BD97" s="557"/>
      <c r="BE97" s="714"/>
      <c r="BF97" s="557"/>
      <c r="BI97" s="557"/>
      <c r="BJ97" s="557"/>
      <c r="BK97" s="557"/>
      <c r="BL97" s="557"/>
      <c r="BM97" s="557"/>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row>
    <row r="98" s="784" customFormat="true" ht="15" hidden="false" customHeight="true" outlineLevel="0" collapsed="false">
      <c r="A98" s="713"/>
      <c r="B98" s="714"/>
      <c r="C98" s="715"/>
      <c r="D98" s="714"/>
      <c r="E98" s="714"/>
      <c r="F98" s="714"/>
      <c r="G98" s="714"/>
      <c r="H98" s="714"/>
      <c r="I98" s="714"/>
      <c r="J98" s="714"/>
      <c r="K98" s="714"/>
      <c r="L98" s="714"/>
      <c r="M98" s="714"/>
      <c r="N98" s="714"/>
      <c r="O98" s="714"/>
      <c r="P98" s="714"/>
      <c r="Q98" s="714"/>
      <c r="R98" s="714"/>
      <c r="S98" s="714"/>
      <c r="T98" s="714"/>
      <c r="U98" s="714"/>
      <c r="V98" s="557"/>
      <c r="W98" s="557"/>
      <c r="X98" s="557"/>
      <c r="Y98" s="557"/>
      <c r="Z98" s="557"/>
      <c r="AA98" s="557"/>
      <c r="AB98" s="557"/>
      <c r="AC98" s="557"/>
      <c r="AD98" s="557"/>
      <c r="AE98" s="557"/>
      <c r="AF98" s="557"/>
      <c r="AG98" s="557"/>
      <c r="AH98" s="557"/>
      <c r="AI98" s="557"/>
      <c r="AJ98" s="557"/>
      <c r="AK98" s="557"/>
      <c r="AL98" s="557"/>
      <c r="AM98" s="557"/>
      <c r="AN98" s="557"/>
      <c r="AO98" s="557"/>
      <c r="AP98" s="557"/>
      <c r="AQ98" s="557"/>
      <c r="BC98" s="572"/>
      <c r="BD98" s="557"/>
      <c r="BE98" s="714"/>
      <c r="BF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row>
    <row r="99" s="784" customFormat="true" ht="15" hidden="false" customHeight="true" outlineLevel="0" collapsed="false">
      <c r="A99" s="713"/>
      <c r="B99" s="714"/>
      <c r="C99" s="715"/>
      <c r="D99" s="714"/>
      <c r="E99" s="714"/>
      <c r="F99" s="714"/>
      <c r="G99" s="714"/>
      <c r="H99" s="714"/>
      <c r="I99" s="714"/>
      <c r="J99" s="714"/>
      <c r="K99" s="714"/>
      <c r="L99" s="714"/>
      <c r="M99" s="714"/>
      <c r="N99" s="714"/>
      <c r="O99" s="714"/>
      <c r="P99" s="714"/>
      <c r="Q99" s="714"/>
      <c r="R99" s="714"/>
      <c r="S99" s="714"/>
      <c r="T99" s="714"/>
      <c r="U99" s="714"/>
      <c r="V99" s="557"/>
      <c r="W99" s="557"/>
      <c r="X99" s="557"/>
      <c r="Y99" s="557"/>
      <c r="Z99" s="557"/>
      <c r="AA99" s="557"/>
      <c r="AB99" s="557"/>
      <c r="AC99" s="557"/>
      <c r="AD99" s="557"/>
      <c r="AE99" s="557"/>
      <c r="AF99" s="557"/>
      <c r="AG99" s="557"/>
      <c r="AH99" s="557"/>
      <c r="AI99" s="557"/>
      <c r="AJ99" s="557"/>
      <c r="AK99" s="557"/>
      <c r="AL99" s="557"/>
      <c r="AM99" s="557"/>
      <c r="AN99" s="557"/>
      <c r="AO99" s="557"/>
      <c r="AP99" s="557"/>
      <c r="AQ99" s="557"/>
      <c r="BC99" s="572"/>
      <c r="BD99" s="557"/>
      <c r="BE99" s="714"/>
      <c r="BF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row>
    <row r="100" s="784" customFormat="true" ht="15" hidden="false" customHeight="true" outlineLevel="0" collapsed="false">
      <c r="A100" s="713"/>
      <c r="B100" s="714"/>
      <c r="C100" s="715"/>
      <c r="D100" s="714"/>
      <c r="E100" s="714"/>
      <c r="F100" s="714"/>
      <c r="G100" s="714"/>
      <c r="H100" s="714"/>
      <c r="I100" s="714"/>
      <c r="J100" s="714"/>
      <c r="K100" s="714"/>
      <c r="L100" s="714"/>
      <c r="M100" s="714"/>
      <c r="N100" s="714"/>
      <c r="O100" s="714"/>
      <c r="P100" s="714"/>
      <c r="Q100" s="714"/>
      <c r="R100" s="714"/>
      <c r="S100" s="714"/>
      <c r="T100" s="714"/>
      <c r="U100" s="714"/>
      <c r="V100" s="557"/>
      <c r="W100" s="557"/>
      <c r="X100" s="557"/>
      <c r="Y100" s="557"/>
      <c r="Z100" s="557"/>
      <c r="AA100" s="557"/>
      <c r="AB100" s="557"/>
      <c r="AC100" s="557"/>
      <c r="AD100" s="557"/>
      <c r="AE100" s="557"/>
      <c r="AF100" s="557"/>
      <c r="AG100" s="557"/>
      <c r="AH100" s="557"/>
      <c r="AI100" s="557"/>
      <c r="AJ100" s="557"/>
      <c r="AK100" s="557"/>
      <c r="AL100" s="557"/>
      <c r="AM100" s="557"/>
      <c r="AN100" s="557"/>
      <c r="AO100" s="557"/>
      <c r="AP100" s="557"/>
      <c r="AQ100" s="557"/>
      <c r="BC100" s="572"/>
      <c r="BD100" s="557"/>
      <c r="BE100" s="714"/>
      <c r="BF100" s="557"/>
      <c r="BR100" s="557"/>
      <c r="BS100" s="557"/>
      <c r="BT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row>
    <row r="101" s="784" customFormat="true" ht="15" hidden="false" customHeight="true" outlineLevel="0" collapsed="false">
      <c r="A101" s="713"/>
      <c r="B101" s="714"/>
      <c r="C101" s="715"/>
      <c r="D101" s="714"/>
      <c r="E101" s="714"/>
      <c r="F101" s="714"/>
      <c r="G101" s="714"/>
      <c r="H101" s="714"/>
      <c r="I101" s="714"/>
      <c r="J101" s="714"/>
      <c r="K101" s="714"/>
      <c r="L101" s="714"/>
      <c r="M101" s="714"/>
      <c r="N101" s="714"/>
      <c r="O101" s="714"/>
      <c r="P101" s="714"/>
      <c r="Q101" s="714"/>
      <c r="R101" s="714"/>
      <c r="S101" s="714"/>
      <c r="T101" s="714"/>
      <c r="U101" s="714"/>
      <c r="V101" s="557"/>
      <c r="W101" s="557"/>
      <c r="X101" s="557"/>
      <c r="Y101" s="557"/>
      <c r="Z101" s="557"/>
      <c r="AA101" s="557"/>
      <c r="AB101" s="557"/>
      <c r="AC101" s="557"/>
      <c r="AD101" s="557"/>
      <c r="AE101" s="557"/>
      <c r="AF101" s="557"/>
      <c r="AG101" s="557"/>
      <c r="AH101" s="557"/>
      <c r="AI101" s="557"/>
      <c r="AJ101" s="557"/>
      <c r="AK101" s="557"/>
      <c r="AL101" s="557"/>
      <c r="AM101" s="557"/>
      <c r="AN101" s="557"/>
      <c r="AO101" s="557"/>
      <c r="AP101" s="557"/>
      <c r="AQ101" s="557"/>
      <c r="BC101" s="572"/>
      <c r="BD101" s="557"/>
      <c r="BE101" s="714"/>
      <c r="BF101" s="557"/>
      <c r="BI101" s="557"/>
      <c r="BJ101" s="557"/>
      <c r="BK101" s="557"/>
      <c r="BL101" s="557"/>
      <c r="BM101" s="557"/>
      <c r="BN101" s="557"/>
      <c r="BO101" s="557"/>
      <c r="BP101" s="557"/>
      <c r="BR101" s="557"/>
      <c r="BS101" s="557"/>
      <c r="BT101" s="557"/>
      <c r="BU101" s="557"/>
      <c r="BV101" s="557"/>
      <c r="BW101" s="557"/>
      <c r="BX101" s="557"/>
      <c r="BY101" s="557"/>
      <c r="BZ101" s="557"/>
      <c r="CA101" s="557"/>
      <c r="CB101" s="557"/>
      <c r="CC101" s="557"/>
      <c r="CD101" s="557"/>
      <c r="CE101" s="557"/>
      <c r="CF101" s="557"/>
      <c r="CG101" s="557"/>
      <c r="CH101" s="557"/>
      <c r="CI101" s="557"/>
      <c r="CJ101" s="557"/>
      <c r="CK101" s="572"/>
      <c r="CL101" s="572"/>
      <c r="CM101" s="572"/>
      <c r="CN101" s="572"/>
      <c r="CO101" s="572"/>
    </row>
    <row r="102" s="784" customFormat="true" ht="15" hidden="false" customHeight="true" outlineLevel="0" collapsed="false">
      <c r="A102" s="713"/>
      <c r="B102" s="714"/>
      <c r="C102" s="715"/>
      <c r="D102" s="714"/>
      <c r="E102" s="714"/>
      <c r="F102" s="714"/>
      <c r="G102" s="714"/>
      <c r="H102" s="714"/>
      <c r="I102" s="714"/>
      <c r="J102" s="714"/>
      <c r="K102" s="714"/>
      <c r="L102" s="714"/>
      <c r="M102" s="714"/>
      <c r="N102" s="714"/>
      <c r="O102" s="714"/>
      <c r="P102" s="714"/>
      <c r="Q102" s="714"/>
      <c r="R102" s="714"/>
      <c r="S102" s="714"/>
      <c r="T102" s="714"/>
      <c r="U102" s="714"/>
      <c r="V102" s="557"/>
      <c r="W102" s="557"/>
      <c r="X102" s="557"/>
      <c r="Y102" s="557"/>
      <c r="Z102" s="557"/>
      <c r="AA102" s="557"/>
      <c r="AB102" s="557"/>
      <c r="AC102" s="557"/>
      <c r="AD102" s="557"/>
      <c r="AE102" s="557"/>
      <c r="AF102" s="557"/>
      <c r="AG102" s="557"/>
      <c r="AH102" s="557"/>
      <c r="AI102" s="557"/>
      <c r="AJ102" s="557"/>
      <c r="AK102" s="557"/>
      <c r="AL102" s="557"/>
      <c r="AM102" s="557"/>
      <c r="AN102" s="557"/>
      <c r="AO102" s="557"/>
      <c r="AP102" s="557"/>
      <c r="AQ102" s="557"/>
      <c r="BC102" s="572"/>
      <c r="BD102" s="557"/>
      <c r="BE102" s="714"/>
      <c r="BF102" s="557"/>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72"/>
      <c r="CL102" s="572"/>
      <c r="CM102" s="572"/>
      <c r="CN102" s="572"/>
      <c r="CO102" s="572"/>
    </row>
    <row r="103" s="784" customFormat="true" ht="15" hidden="false" customHeight="true" outlineLevel="0" collapsed="false">
      <c r="A103" s="713"/>
      <c r="B103" s="714"/>
      <c r="C103" s="715"/>
      <c r="D103" s="714"/>
      <c r="E103" s="714"/>
      <c r="F103" s="714"/>
      <c r="G103" s="714"/>
      <c r="H103" s="714"/>
      <c r="I103" s="714"/>
      <c r="J103" s="714"/>
      <c r="K103" s="714"/>
      <c r="L103" s="714"/>
      <c r="M103" s="714"/>
      <c r="N103" s="714"/>
      <c r="O103" s="714"/>
      <c r="P103" s="714"/>
      <c r="Q103" s="714"/>
      <c r="R103" s="714"/>
      <c r="S103" s="714"/>
      <c r="T103" s="714"/>
      <c r="U103" s="714"/>
      <c r="V103" s="557"/>
      <c r="W103" s="557"/>
      <c r="X103" s="557"/>
      <c r="Y103" s="557"/>
      <c r="Z103" s="557"/>
      <c r="AA103" s="557"/>
      <c r="AB103" s="557"/>
      <c r="AC103" s="557"/>
      <c r="AD103" s="557"/>
      <c r="AE103" s="557"/>
      <c r="AF103" s="557"/>
      <c r="AG103" s="557"/>
      <c r="AH103" s="557"/>
      <c r="AI103" s="557"/>
      <c r="AJ103" s="557"/>
      <c r="AK103" s="557"/>
      <c r="AL103" s="557"/>
      <c r="AM103" s="557"/>
      <c r="AN103" s="557"/>
      <c r="AO103" s="557"/>
      <c r="AP103" s="557"/>
      <c r="AQ103" s="557"/>
      <c r="BC103" s="572"/>
      <c r="BD103" s="557"/>
      <c r="BE103" s="714"/>
      <c r="BF103" s="557"/>
      <c r="BI103" s="557"/>
      <c r="BJ103" s="557"/>
      <c r="BK103" s="557"/>
      <c r="BL103" s="557"/>
      <c r="BM103" s="557"/>
      <c r="BN103" s="557"/>
      <c r="BO103" s="557"/>
      <c r="BP103" s="557"/>
      <c r="BQ103" s="557"/>
      <c r="BT103" s="557"/>
      <c r="BU103" s="557"/>
      <c r="BV103" s="557"/>
      <c r="BW103" s="557"/>
      <c r="BX103" s="557"/>
      <c r="BY103" s="557"/>
      <c r="BZ103" s="557"/>
      <c r="CA103" s="557"/>
      <c r="CB103" s="557"/>
      <c r="CE103" s="557"/>
      <c r="CF103" s="557"/>
      <c r="CG103" s="557"/>
      <c r="CH103" s="557"/>
      <c r="CI103" s="557"/>
      <c r="CJ103" s="557"/>
      <c r="CK103" s="572"/>
      <c r="CL103" s="572"/>
      <c r="CM103" s="572"/>
      <c r="CP103" s="572"/>
      <c r="CQ103" s="572"/>
      <c r="CR103" s="572"/>
      <c r="CS103" s="557"/>
      <c r="CT103" s="557"/>
      <c r="CU103" s="557"/>
      <c r="CV103" s="557"/>
      <c r="CW103" s="557"/>
      <c r="CX103" s="557"/>
    </row>
    <row r="104" customFormat="false" ht="15" hidden="false" customHeight="true" outlineLevel="0" collapsed="false">
      <c r="V104" s="557"/>
      <c r="W104" s="557"/>
      <c r="X104" s="557"/>
      <c r="Y104" s="557"/>
      <c r="Z104" s="557"/>
      <c r="AA104" s="557"/>
      <c r="AB104" s="557"/>
      <c r="AC104" s="557"/>
      <c r="AD104" s="557"/>
      <c r="AE104" s="557"/>
      <c r="AF104" s="557"/>
      <c r="AG104" s="557"/>
      <c r="AH104" s="557"/>
      <c r="AI104" s="557"/>
      <c r="AJ104" s="557"/>
      <c r="AK104" s="557"/>
      <c r="AL104" s="557"/>
      <c r="AM104" s="557"/>
      <c r="AN104" s="557"/>
      <c r="AO104" s="557"/>
      <c r="AP104" s="557"/>
      <c r="AQ104" s="557"/>
      <c r="AR104" s="784"/>
      <c r="AS104" s="784"/>
      <c r="AT104" s="784"/>
      <c r="AU104" s="784"/>
      <c r="AV104" s="784"/>
      <c r="AW104" s="784"/>
      <c r="AX104" s="784"/>
      <c r="AY104" s="784"/>
      <c r="AZ104" s="784"/>
      <c r="BA104" s="784"/>
      <c r="BB104" s="784"/>
      <c r="BC104" s="572"/>
      <c r="BD104" s="557"/>
      <c r="BF104" s="557"/>
      <c r="BI104" s="557"/>
      <c r="BJ104" s="557"/>
      <c r="BK104" s="557"/>
      <c r="BL104" s="557"/>
      <c r="BM104" s="557"/>
      <c r="BN104" s="557"/>
      <c r="BO104" s="557"/>
      <c r="BP104" s="557"/>
      <c r="BQ104" s="557"/>
      <c r="BR104" s="784"/>
      <c r="BS104" s="784"/>
      <c r="BT104" s="557"/>
      <c r="BU104" s="557"/>
      <c r="BV104" s="557"/>
      <c r="BW104" s="557"/>
      <c r="BX104" s="557"/>
      <c r="BY104" s="557"/>
      <c r="BZ104" s="557"/>
      <c r="CA104" s="557"/>
      <c r="CB104" s="557"/>
      <c r="CC104" s="784"/>
      <c r="CD104" s="784"/>
      <c r="CE104" s="557"/>
      <c r="CF104" s="557"/>
      <c r="CG104" s="557"/>
      <c r="CH104" s="557"/>
      <c r="CI104" s="557"/>
      <c r="CJ104" s="557"/>
      <c r="CK104" s="572"/>
      <c r="CL104" s="572"/>
      <c r="CM104" s="572"/>
      <c r="CN104" s="784"/>
      <c r="CO104" s="784"/>
      <c r="CP104" s="572"/>
      <c r="CQ104" s="572"/>
      <c r="CR104" s="572"/>
      <c r="CS104" s="557"/>
      <c r="CT104" s="557"/>
      <c r="CU104" s="557"/>
      <c r="CV104" s="557"/>
      <c r="CW104" s="557"/>
      <c r="CX104" s="557"/>
      <c r="CY104" s="784"/>
    </row>
    <row r="105" customFormat="false" ht="15" hidden="false" customHeight="true" outlineLevel="0" collapsed="false">
      <c r="V105" s="557"/>
      <c r="W105" s="557"/>
      <c r="X105" s="557"/>
      <c r="Y105" s="557"/>
      <c r="Z105" s="557"/>
      <c r="AA105" s="557"/>
      <c r="AB105" s="557"/>
      <c r="AC105" s="557"/>
      <c r="AD105" s="557"/>
      <c r="AE105" s="557"/>
      <c r="AF105" s="557"/>
      <c r="AG105" s="557"/>
      <c r="AH105" s="557"/>
      <c r="AI105" s="557"/>
      <c r="AJ105" s="557"/>
      <c r="AK105" s="557"/>
      <c r="AL105" s="557"/>
      <c r="AM105" s="557"/>
      <c r="AN105" s="557"/>
      <c r="AO105" s="557"/>
      <c r="AP105" s="557"/>
      <c r="AQ105" s="557"/>
      <c r="AR105" s="784"/>
      <c r="AS105" s="784"/>
      <c r="AT105" s="784"/>
      <c r="AU105" s="784"/>
      <c r="AV105" s="784"/>
      <c r="AW105" s="784"/>
      <c r="AX105" s="784"/>
      <c r="AY105" s="784"/>
      <c r="AZ105" s="784"/>
      <c r="BA105" s="784"/>
      <c r="BB105" s="784"/>
      <c r="BC105" s="572"/>
      <c r="BD105" s="557"/>
      <c r="BF105" s="557"/>
      <c r="BI105" s="557"/>
      <c r="BJ105" s="557"/>
      <c r="BK105" s="557"/>
      <c r="BL105" s="557"/>
      <c r="BM105" s="557"/>
      <c r="BN105" s="557"/>
      <c r="BO105" s="557"/>
      <c r="BP105" s="557"/>
      <c r="BQ105" s="557"/>
      <c r="BR105" s="784"/>
      <c r="BS105" s="784"/>
      <c r="BT105" s="557"/>
      <c r="BU105" s="557"/>
      <c r="BV105" s="557"/>
      <c r="BW105" s="557"/>
      <c r="BX105" s="557"/>
      <c r="BY105" s="557"/>
      <c r="BZ105" s="557"/>
      <c r="CA105" s="557"/>
      <c r="CB105" s="557"/>
      <c r="CC105" s="784"/>
      <c r="CD105" s="784"/>
      <c r="CE105" s="557"/>
      <c r="CF105" s="557"/>
      <c r="CG105" s="557"/>
      <c r="CH105" s="557"/>
      <c r="CI105" s="557"/>
      <c r="CJ105" s="557"/>
      <c r="CK105" s="572"/>
      <c r="CL105" s="572"/>
      <c r="CM105" s="572"/>
      <c r="CN105" s="784"/>
      <c r="CO105" s="784"/>
      <c r="CP105" s="572"/>
      <c r="CQ105" s="572"/>
      <c r="CR105" s="572"/>
      <c r="CS105" s="557"/>
      <c r="CT105" s="557"/>
      <c r="CU105" s="557"/>
      <c r="CV105" s="557"/>
      <c r="CW105" s="557"/>
      <c r="CX105" s="557"/>
      <c r="CY105" s="784"/>
    </row>
    <row r="106" customFormat="false" ht="15" hidden="false" customHeight="true" outlineLevel="0" collapsed="false">
      <c r="V106" s="557"/>
      <c r="W106" s="557"/>
      <c r="X106" s="557"/>
      <c r="Y106" s="557"/>
      <c r="Z106" s="557"/>
      <c r="AA106" s="557"/>
      <c r="AB106" s="557"/>
      <c r="AC106" s="557"/>
      <c r="AD106" s="557"/>
      <c r="AE106" s="557"/>
      <c r="AF106" s="557"/>
      <c r="AG106" s="557"/>
      <c r="AH106" s="557"/>
      <c r="AI106" s="557"/>
      <c r="AJ106" s="557"/>
      <c r="AK106" s="557"/>
      <c r="AL106" s="557"/>
      <c r="AM106" s="557"/>
      <c r="AN106" s="557"/>
      <c r="AO106" s="557"/>
      <c r="AP106" s="557"/>
      <c r="AQ106" s="557"/>
      <c r="AR106" s="784"/>
      <c r="AS106" s="784"/>
      <c r="AT106" s="784"/>
      <c r="AU106" s="784"/>
      <c r="AV106" s="784"/>
      <c r="AW106" s="784"/>
      <c r="AX106" s="784"/>
      <c r="AY106" s="784"/>
      <c r="AZ106" s="784"/>
      <c r="BA106" s="784"/>
      <c r="BB106" s="784"/>
      <c r="BC106" s="572"/>
      <c r="BD106" s="557"/>
      <c r="BF106" s="557"/>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784"/>
    </row>
    <row r="107" customFormat="false" ht="15" hidden="false" customHeight="true" outlineLevel="0" collapsed="false">
      <c r="V107" s="557"/>
      <c r="W107" s="557"/>
      <c r="X107" s="557"/>
      <c r="Y107" s="557"/>
      <c r="Z107" s="557"/>
      <c r="AA107" s="557"/>
      <c r="AB107" s="557"/>
      <c r="AC107" s="557"/>
      <c r="AD107" s="557"/>
      <c r="AE107" s="557"/>
      <c r="AF107" s="557"/>
      <c r="AG107" s="557"/>
      <c r="AH107" s="557"/>
      <c r="AI107" s="557"/>
      <c r="AJ107" s="557"/>
      <c r="AK107" s="557"/>
      <c r="AL107" s="557"/>
      <c r="AM107" s="557"/>
      <c r="AN107" s="557"/>
      <c r="AO107" s="557"/>
      <c r="AP107" s="557"/>
      <c r="AQ107" s="557"/>
      <c r="AR107" s="784"/>
      <c r="AS107" s="784"/>
      <c r="AT107" s="784"/>
      <c r="AU107" s="784"/>
      <c r="AV107" s="784"/>
      <c r="AW107" s="784"/>
      <c r="AX107" s="784"/>
      <c r="AY107" s="784"/>
      <c r="AZ107" s="784"/>
      <c r="BA107" s="784"/>
      <c r="BB107" s="784"/>
      <c r="BC107" s="572"/>
      <c r="BD107" s="557"/>
      <c r="BF107" s="557"/>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c r="CY107" s="784"/>
    </row>
    <row r="108" customFormat="false" ht="15" hidden="false" customHeight="true" outlineLevel="0" collapsed="false">
      <c r="V108" s="557"/>
      <c r="W108" s="557"/>
      <c r="X108" s="557"/>
      <c r="Y108" s="557"/>
      <c r="Z108" s="557"/>
      <c r="AA108" s="557"/>
      <c r="AB108" s="557"/>
      <c r="AC108" s="557"/>
      <c r="AD108" s="557"/>
      <c r="AE108" s="557"/>
      <c r="AF108" s="557"/>
      <c r="AG108" s="557"/>
      <c r="AH108" s="557"/>
      <c r="AI108" s="557"/>
      <c r="AJ108" s="557"/>
      <c r="AK108" s="557"/>
      <c r="AL108" s="557"/>
      <c r="AM108" s="557"/>
      <c r="AN108" s="557"/>
      <c r="AO108" s="557"/>
      <c r="AP108" s="557"/>
      <c r="AQ108" s="557"/>
      <c r="AR108" s="784"/>
      <c r="AS108" s="784"/>
      <c r="AT108" s="784"/>
      <c r="AU108" s="784"/>
      <c r="AV108" s="784"/>
      <c r="AW108" s="784"/>
      <c r="AX108" s="784"/>
      <c r="AY108" s="784"/>
      <c r="AZ108" s="784"/>
      <c r="BA108" s="784"/>
      <c r="BB108" s="784"/>
      <c r="BC108" s="572"/>
      <c r="BD108" s="557"/>
      <c r="BF108" s="557"/>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c r="CY108" s="784"/>
    </row>
    <row r="109" customFormat="false" ht="15" hidden="false" customHeight="true" outlineLevel="0" collapsed="false">
      <c r="V109" s="557"/>
      <c r="W109" s="557"/>
      <c r="X109" s="557"/>
      <c r="Y109" s="557"/>
      <c r="Z109" s="557"/>
      <c r="AA109" s="557"/>
      <c r="AB109" s="557"/>
      <c r="AC109" s="557"/>
      <c r="AD109" s="557"/>
      <c r="AE109" s="557"/>
      <c r="AF109" s="557"/>
      <c r="AG109" s="557"/>
      <c r="AH109" s="557"/>
      <c r="AI109" s="557"/>
      <c r="AJ109" s="557"/>
      <c r="AK109" s="557"/>
      <c r="AL109" s="557"/>
      <c r="AM109" s="557"/>
      <c r="AN109" s="557"/>
      <c r="AQ109" s="557"/>
      <c r="AR109" s="784"/>
      <c r="AS109" s="784"/>
      <c r="AT109" s="784"/>
      <c r="AU109" s="784"/>
      <c r="AV109" s="784"/>
      <c r="AW109" s="784"/>
      <c r="AX109" s="784"/>
      <c r="AY109" s="784"/>
      <c r="AZ109" s="784"/>
      <c r="BA109" s="784"/>
      <c r="BB109" s="784"/>
      <c r="BC109" s="572"/>
      <c r="BD109" s="557"/>
      <c r="BF109" s="557"/>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c r="CY109" s="784"/>
    </row>
    <row r="110" customFormat="false" ht="15" hidden="false" customHeight="true" outlineLevel="0" collapsed="false">
      <c r="V110" s="557"/>
      <c r="W110" s="557"/>
      <c r="X110" s="557"/>
      <c r="Y110" s="557"/>
      <c r="Z110" s="557"/>
      <c r="AA110" s="557"/>
      <c r="AB110" s="557"/>
      <c r="AC110" s="557"/>
      <c r="AD110" s="557"/>
      <c r="AE110" s="557"/>
      <c r="AF110" s="557"/>
      <c r="AG110" s="557"/>
      <c r="AH110" s="557"/>
      <c r="AI110" s="557"/>
      <c r="AJ110" s="557"/>
      <c r="AK110" s="557"/>
      <c r="AL110" s="557"/>
      <c r="AM110" s="557"/>
      <c r="AN110" s="557"/>
      <c r="BC110" s="572"/>
      <c r="BD110" s="557"/>
      <c r="BF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V111" s="557"/>
      <c r="W111" s="557"/>
      <c r="X111" s="557"/>
      <c r="Y111" s="557"/>
      <c r="Z111" s="557"/>
      <c r="AA111" s="557"/>
      <c r="AB111" s="557"/>
      <c r="AC111" s="557"/>
      <c r="AD111" s="557"/>
      <c r="AE111" s="557"/>
      <c r="AF111" s="557"/>
      <c r="AG111" s="557"/>
      <c r="AH111" s="557"/>
      <c r="AI111" s="557"/>
      <c r="AJ111" s="557"/>
      <c r="AK111" s="557"/>
      <c r="AL111" s="557"/>
      <c r="AM111" s="557"/>
      <c r="AN111" s="557"/>
      <c r="BC111" s="572"/>
      <c r="BD111" s="557"/>
      <c r="BF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V112" s="557"/>
      <c r="W112" s="557"/>
      <c r="X112" s="557"/>
      <c r="Y112" s="557"/>
      <c r="Z112" s="557"/>
      <c r="AA112" s="557"/>
      <c r="AB112" s="557"/>
      <c r="AC112" s="557"/>
      <c r="AD112" s="557"/>
      <c r="AE112" s="557"/>
      <c r="AF112" s="557"/>
      <c r="AG112" s="557"/>
      <c r="AH112" s="557"/>
      <c r="AI112" s="557"/>
      <c r="AJ112" s="557"/>
      <c r="AK112" s="557"/>
      <c r="AL112" s="557"/>
      <c r="AM112" s="557"/>
      <c r="AN112" s="557"/>
      <c r="BC112" s="572"/>
      <c r="BD112" s="557"/>
      <c r="BF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V113" s="557"/>
      <c r="W113" s="557"/>
      <c r="X113" s="557"/>
      <c r="Y113" s="557"/>
      <c r="Z113" s="557"/>
      <c r="AA113" s="557"/>
      <c r="AB113" s="557"/>
      <c r="AC113" s="557"/>
      <c r="AD113" s="557"/>
      <c r="AE113" s="557"/>
      <c r="AF113" s="557"/>
      <c r="AG113" s="557"/>
      <c r="AH113" s="557"/>
      <c r="AI113" s="557"/>
      <c r="AJ113" s="557"/>
      <c r="AK113" s="557"/>
      <c r="AL113" s="557"/>
      <c r="AM113" s="557"/>
      <c r="AN113" s="557"/>
      <c r="BC113" s="572"/>
      <c r="BD113" s="557"/>
      <c r="BF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557"/>
      <c r="CI113" s="557"/>
      <c r="CJ113" s="557"/>
      <c r="CK113" s="572"/>
      <c r="CL113" s="572"/>
      <c r="CM113" s="572"/>
      <c r="CN113" s="572"/>
      <c r="CO113" s="572"/>
      <c r="CP113" s="572"/>
      <c r="CQ113" s="572"/>
      <c r="CR113" s="572"/>
      <c r="CS113" s="557"/>
      <c r="CT113" s="557"/>
      <c r="CU113" s="557"/>
      <c r="CV113" s="557"/>
      <c r="CW113" s="557"/>
      <c r="CX113" s="557"/>
    </row>
    <row r="114" customFormat="false" ht="15" hidden="false" customHeight="true" outlineLevel="0" collapsed="false">
      <c r="V114" s="557"/>
      <c r="W114" s="557"/>
      <c r="X114" s="557"/>
      <c r="Y114" s="557"/>
      <c r="Z114" s="557"/>
      <c r="AA114" s="557"/>
      <c r="AB114" s="557"/>
      <c r="AC114" s="557"/>
      <c r="AD114" s="557"/>
      <c r="AE114" s="557"/>
      <c r="AF114" s="557"/>
      <c r="AG114" s="557"/>
      <c r="AH114" s="557"/>
      <c r="AI114" s="557"/>
      <c r="AJ114" s="557"/>
      <c r="AK114" s="557"/>
      <c r="AL114" s="557"/>
      <c r="AM114" s="557"/>
      <c r="AN114" s="557"/>
      <c r="BC114" s="572"/>
      <c r="BD114" s="557"/>
      <c r="BF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557"/>
      <c r="CI114" s="557"/>
      <c r="CJ114" s="557"/>
      <c r="CK114" s="572"/>
      <c r="CL114" s="572"/>
      <c r="CM114" s="572"/>
      <c r="CN114" s="572"/>
      <c r="CO114" s="572"/>
      <c r="CP114" s="572"/>
      <c r="CQ114" s="572"/>
      <c r="CR114" s="572"/>
      <c r="CS114" s="557"/>
      <c r="CT114" s="557"/>
      <c r="CU114" s="557"/>
      <c r="CV114" s="557"/>
      <c r="CW114" s="557"/>
      <c r="CX114" s="557"/>
    </row>
    <row r="115" customFormat="false" ht="15" hidden="false" customHeight="true" outlineLevel="0" collapsed="false">
      <c r="V115" s="557"/>
      <c r="W115" s="557"/>
      <c r="X115" s="557"/>
      <c r="Y115" s="557"/>
      <c r="Z115" s="557"/>
      <c r="AA115" s="557"/>
      <c r="AB115" s="557"/>
      <c r="AC115" s="557"/>
      <c r="AD115" s="557"/>
      <c r="AE115" s="557"/>
      <c r="AF115" s="557"/>
      <c r="AG115" s="557"/>
      <c r="AH115" s="557"/>
      <c r="AI115" s="557"/>
      <c r="AJ115" s="557"/>
      <c r="AK115" s="557"/>
      <c r="AL115" s="557"/>
      <c r="AM115" s="557"/>
      <c r="AN115" s="557"/>
      <c r="BC115" s="572"/>
      <c r="BD115" s="557"/>
      <c r="BF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72"/>
      <c r="CL115" s="572"/>
      <c r="CM115" s="572"/>
      <c r="CN115" s="572"/>
      <c r="CO115" s="572"/>
      <c r="CP115" s="572"/>
      <c r="CQ115" s="572"/>
      <c r="CR115" s="572"/>
      <c r="CS115" s="557"/>
      <c r="CT115" s="557"/>
      <c r="CU115" s="557"/>
      <c r="CV115" s="557"/>
      <c r="CW115" s="557"/>
      <c r="CX115" s="557"/>
    </row>
    <row r="116" customFormat="false" ht="15" hidden="false" customHeight="true" outlineLevel="0" collapsed="false">
      <c r="V116" s="557"/>
      <c r="W116" s="557"/>
      <c r="X116" s="557"/>
      <c r="Y116" s="557"/>
      <c r="Z116" s="557"/>
      <c r="AA116" s="557"/>
      <c r="AB116" s="557"/>
      <c r="AC116" s="557"/>
      <c r="AD116" s="557"/>
      <c r="AE116" s="557"/>
      <c r="AF116" s="557"/>
      <c r="AG116" s="557"/>
      <c r="AH116" s="557"/>
      <c r="AI116" s="557"/>
      <c r="AJ116" s="557"/>
      <c r="AK116" s="557"/>
      <c r="AL116" s="557"/>
      <c r="AM116" s="557"/>
      <c r="AN116" s="557"/>
      <c r="BC116" s="572"/>
      <c r="BD116" s="557"/>
      <c r="BF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784"/>
      <c r="CI116" s="784"/>
      <c r="CJ116" s="784"/>
      <c r="CK116" s="784"/>
      <c r="CL116" s="784"/>
      <c r="CM116" s="572"/>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784"/>
      <c r="AA117" s="557"/>
      <c r="AB117" s="557"/>
      <c r="AC117" s="557"/>
      <c r="AD117" s="557"/>
      <c r="AE117" s="557"/>
      <c r="AF117" s="557"/>
      <c r="AG117" s="557"/>
      <c r="AH117" s="557"/>
      <c r="AI117" s="557"/>
      <c r="AJ117" s="557"/>
      <c r="AK117" s="557"/>
      <c r="AL117" s="557"/>
      <c r="AM117" s="557"/>
      <c r="AN117" s="557"/>
      <c r="BC117" s="572"/>
      <c r="BD117" s="784"/>
      <c r="BF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784"/>
      <c r="CI117" s="784"/>
      <c r="CJ117" s="784"/>
      <c r="CK117" s="784"/>
      <c r="CL117" s="784"/>
      <c r="CM117" s="784"/>
      <c r="CN117" s="572"/>
      <c r="CO117" s="572"/>
      <c r="CP117" s="572"/>
      <c r="CQ117" s="572"/>
      <c r="CR117" s="572"/>
      <c r="CS117" s="557"/>
      <c r="CT117" s="557"/>
      <c r="CU117" s="557"/>
      <c r="CV117" s="557"/>
      <c r="CW117" s="557"/>
      <c r="CX117" s="557"/>
    </row>
    <row r="118" customFormat="false" ht="15" hidden="false" customHeight="true" outlineLevel="0" collapsed="false">
      <c r="AA118" s="784"/>
      <c r="AB118" s="784"/>
      <c r="AC118" s="784"/>
      <c r="AD118" s="557"/>
      <c r="AE118" s="557"/>
      <c r="AF118" s="557"/>
      <c r="AG118" s="557"/>
      <c r="AH118" s="557"/>
      <c r="AI118" s="557"/>
      <c r="AJ118" s="557"/>
      <c r="AK118" s="557"/>
      <c r="AL118" s="557"/>
      <c r="AM118" s="557"/>
      <c r="AN118" s="557"/>
      <c r="BC118" s="572"/>
      <c r="BD118" s="784"/>
      <c r="BF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784"/>
      <c r="CF118" s="784"/>
      <c r="CG118" s="784"/>
      <c r="CH118" s="784"/>
      <c r="CI118" s="784"/>
      <c r="CJ118" s="784"/>
      <c r="CK118" s="784"/>
      <c r="CL118" s="784"/>
      <c r="CM118" s="784"/>
      <c r="CN118" s="572"/>
      <c r="CO118" s="572"/>
      <c r="CP118" s="572"/>
      <c r="CQ118" s="572"/>
      <c r="CR118" s="572"/>
      <c r="CS118" s="557"/>
      <c r="CT118" s="557"/>
      <c r="CU118" s="557"/>
      <c r="CV118" s="557"/>
      <c r="CW118" s="557"/>
      <c r="CX118" s="557"/>
    </row>
    <row r="119" customFormat="false" ht="15" hidden="false" customHeight="true" outlineLevel="0" collapsed="false">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784"/>
      <c r="CF119" s="784"/>
      <c r="CG119" s="784"/>
      <c r="CH119" s="784"/>
      <c r="CI119" s="784"/>
      <c r="CJ119" s="784"/>
      <c r="CK119" s="784"/>
      <c r="CL119" s="784"/>
      <c r="CM119" s="784"/>
      <c r="CN119" s="572"/>
      <c r="CO119" s="572"/>
      <c r="CP119" s="572"/>
      <c r="CQ119" s="572"/>
      <c r="CR119" s="572"/>
      <c r="CS119" s="557"/>
      <c r="CT119" s="557"/>
      <c r="CU119" s="557"/>
      <c r="CV119" s="557"/>
      <c r="CW119" s="557"/>
      <c r="CX119" s="557"/>
    </row>
    <row r="120" customFormat="false" ht="15" hidden="false" customHeight="true" outlineLevel="0" collapsed="false">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784"/>
      <c r="CF120" s="784"/>
      <c r="CG120" s="784"/>
      <c r="CH120" s="784"/>
      <c r="CI120" s="784"/>
      <c r="CJ120" s="784"/>
      <c r="CK120" s="784"/>
      <c r="CL120" s="784"/>
      <c r="CM120" s="784"/>
      <c r="CN120" s="572"/>
      <c r="CO120" s="572"/>
      <c r="CP120" s="572"/>
      <c r="CQ120" s="572"/>
      <c r="CR120" s="572"/>
      <c r="CS120" s="557"/>
      <c r="CT120" s="557"/>
      <c r="CU120" s="557"/>
      <c r="CV120" s="557"/>
      <c r="CW120" s="557"/>
      <c r="CX120" s="557"/>
    </row>
    <row r="121" customFormat="false" ht="15" hidden="false" customHeight="true" outlineLevel="0" collapsed="false">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784"/>
      <c r="CF121" s="784"/>
      <c r="CG121" s="784"/>
      <c r="CH121" s="784"/>
      <c r="CI121" s="784"/>
      <c r="CJ121" s="784"/>
      <c r="CK121" s="784"/>
      <c r="CL121" s="784"/>
      <c r="CM121" s="784"/>
      <c r="CN121" s="572"/>
      <c r="CO121" s="572"/>
      <c r="CP121" s="572"/>
      <c r="CQ121" s="572"/>
      <c r="CR121" s="572"/>
      <c r="CS121" s="557"/>
      <c r="CT121" s="557"/>
      <c r="CU121" s="557"/>
      <c r="CV121" s="557"/>
      <c r="CW121" s="557"/>
      <c r="CX121" s="557"/>
    </row>
    <row r="122" customFormat="false" ht="15" hidden="false" customHeight="true" outlineLevel="0" collapsed="false">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784"/>
      <c r="CF122" s="784"/>
      <c r="CG122" s="784"/>
      <c r="CH122" s="784"/>
      <c r="CI122" s="784"/>
      <c r="CJ122" s="784"/>
      <c r="CK122" s="784"/>
      <c r="CL122" s="784"/>
      <c r="CM122" s="784"/>
      <c r="CN122" s="572"/>
      <c r="CO122" s="572"/>
      <c r="CP122" s="572"/>
      <c r="CQ122" s="572"/>
      <c r="CR122" s="572"/>
      <c r="CS122" s="557"/>
      <c r="CT122" s="557"/>
      <c r="CU122" s="557"/>
      <c r="CV122" s="557"/>
      <c r="CW122" s="557"/>
      <c r="CX122" s="557"/>
    </row>
    <row r="123" customFormat="false" ht="15" hidden="false" customHeight="true" outlineLevel="0" collapsed="false">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D123" s="557"/>
      <c r="CE123" s="784"/>
      <c r="CF123" s="784"/>
      <c r="CG123" s="784"/>
      <c r="CH123" s="784"/>
      <c r="CI123" s="784"/>
      <c r="CJ123" s="784"/>
      <c r="CK123" s="784"/>
      <c r="CL123" s="784"/>
      <c r="CM123" s="784"/>
      <c r="CN123" s="572"/>
      <c r="CO123" s="572"/>
      <c r="CP123" s="572"/>
      <c r="CQ123" s="572"/>
      <c r="CR123" s="572"/>
      <c r="CS123" s="557"/>
      <c r="CT123" s="557"/>
      <c r="CU123" s="557"/>
      <c r="CV123" s="557"/>
      <c r="CW123" s="557"/>
      <c r="CX123" s="557"/>
    </row>
    <row r="124" customFormat="false" ht="15" hidden="false" customHeight="true" outlineLevel="0" collapsed="false">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D124" s="557"/>
      <c r="CE124" s="784"/>
      <c r="CF124" s="784"/>
      <c r="CG124" s="784"/>
      <c r="CH124" s="784"/>
      <c r="CI124" s="784"/>
      <c r="CJ124" s="784"/>
      <c r="CK124" s="784"/>
      <c r="CL124" s="784"/>
      <c r="CM124" s="784"/>
      <c r="CN124" s="572"/>
      <c r="CO124" s="572"/>
      <c r="CP124" s="572"/>
      <c r="CQ124" s="572"/>
      <c r="CR124" s="572"/>
      <c r="CS124" s="557"/>
      <c r="CT124" s="557"/>
      <c r="CU124" s="557"/>
      <c r="CV124" s="557"/>
      <c r="CW124" s="557"/>
      <c r="CX124" s="557"/>
    </row>
    <row r="125" customFormat="false" ht="15" hidden="false" customHeight="true" outlineLevel="0" collapsed="false">
      <c r="BI125" s="557"/>
      <c r="BJ125" s="557"/>
      <c r="BK125" s="557"/>
      <c r="BL125" s="557"/>
      <c r="BM125" s="557"/>
      <c r="BN125" s="557"/>
      <c r="BO125" s="557"/>
      <c r="BP125" s="557"/>
      <c r="BQ125" s="557"/>
      <c r="BR125" s="557"/>
      <c r="BS125" s="557"/>
      <c r="BT125" s="557"/>
      <c r="BU125" s="557"/>
      <c r="BV125" s="557"/>
      <c r="BW125" s="557"/>
      <c r="BX125" s="557"/>
      <c r="BY125" s="557"/>
      <c r="BZ125" s="557"/>
      <c r="CA125" s="557"/>
      <c r="CB125" s="557"/>
      <c r="CC125" s="557"/>
      <c r="CD125" s="557"/>
      <c r="CE125" s="784"/>
      <c r="CF125" s="784"/>
      <c r="CG125" s="784"/>
      <c r="CH125" s="784"/>
      <c r="CI125" s="784"/>
      <c r="CJ125" s="784"/>
      <c r="CK125" s="784"/>
      <c r="CL125" s="784"/>
      <c r="CM125" s="784"/>
      <c r="CN125" s="572"/>
      <c r="CO125" s="572"/>
      <c r="CP125" s="572"/>
      <c r="CQ125" s="572"/>
      <c r="CR125" s="572"/>
      <c r="CS125" s="557"/>
      <c r="CT125" s="557"/>
      <c r="CU125" s="557"/>
      <c r="CV125" s="557"/>
      <c r="CW125" s="557"/>
      <c r="CX125" s="557"/>
    </row>
    <row r="126" customFormat="false" ht="15" hidden="false" customHeight="true" outlineLevel="0" collapsed="false">
      <c r="BI126" s="557"/>
      <c r="BJ126" s="557"/>
      <c r="BK126" s="557"/>
      <c r="BL126" s="557"/>
      <c r="BM126" s="557"/>
      <c r="BN126" s="557"/>
      <c r="BO126" s="557"/>
      <c r="BP126" s="557"/>
      <c r="BQ126" s="557"/>
      <c r="BR126" s="557"/>
      <c r="BS126" s="557"/>
      <c r="BT126" s="784"/>
      <c r="BU126" s="784"/>
      <c r="BV126" s="784"/>
      <c r="BW126" s="784"/>
      <c r="BX126" s="784"/>
      <c r="BY126" s="784"/>
      <c r="BZ126" s="784"/>
      <c r="CA126" s="784"/>
      <c r="CB126" s="557"/>
      <c r="CC126" s="557"/>
      <c r="CD126" s="557"/>
      <c r="CE126" s="784"/>
      <c r="CF126" s="784"/>
      <c r="CG126" s="784"/>
      <c r="CH126" s="784"/>
      <c r="CI126" s="784"/>
      <c r="CJ126" s="784"/>
      <c r="CK126" s="784"/>
      <c r="CL126" s="784"/>
      <c r="CM126" s="784"/>
      <c r="CN126" s="572"/>
      <c r="CO126" s="572"/>
      <c r="CP126" s="572"/>
      <c r="CQ126" s="572"/>
      <c r="CR126" s="572"/>
      <c r="CS126" s="557"/>
      <c r="CT126" s="557"/>
      <c r="CU126" s="557"/>
      <c r="CV126" s="557"/>
      <c r="CW126" s="557"/>
      <c r="CX126" s="557"/>
    </row>
    <row r="127" customFormat="false" ht="15" hidden="false" customHeight="true" outlineLevel="0" collapsed="false">
      <c r="BI127" s="557"/>
      <c r="BJ127" s="557"/>
      <c r="BK127" s="557"/>
      <c r="BL127" s="557"/>
      <c r="BM127" s="557"/>
      <c r="BN127" s="557"/>
      <c r="BO127" s="557"/>
      <c r="BP127" s="557"/>
      <c r="BQ127" s="557"/>
      <c r="BR127" s="557"/>
      <c r="BS127" s="557"/>
      <c r="BT127" s="784"/>
      <c r="BU127" s="784"/>
      <c r="BV127" s="784"/>
      <c r="BW127" s="784"/>
      <c r="BX127" s="784"/>
      <c r="BY127" s="784"/>
      <c r="BZ127" s="784"/>
      <c r="CA127" s="784"/>
      <c r="CB127" s="784"/>
      <c r="CC127" s="557"/>
      <c r="CD127" s="557"/>
      <c r="CE127" s="784"/>
      <c r="CF127" s="784"/>
      <c r="CG127" s="784"/>
      <c r="CH127" s="784"/>
      <c r="CI127" s="784"/>
      <c r="CJ127" s="784"/>
      <c r="CK127" s="784"/>
      <c r="CL127" s="784"/>
      <c r="CM127" s="784"/>
      <c r="CN127" s="572"/>
      <c r="CO127" s="572"/>
      <c r="CP127" s="572"/>
      <c r="CQ127" s="572"/>
      <c r="CR127" s="572"/>
      <c r="CS127" s="557"/>
      <c r="CT127" s="557"/>
      <c r="CU127" s="557"/>
      <c r="CV127" s="557"/>
      <c r="CW127" s="557"/>
      <c r="CX127" s="557"/>
    </row>
    <row r="128" customFormat="false" ht="15" hidden="false" customHeight="true" outlineLevel="0" collapsed="false">
      <c r="BI128" s="557"/>
      <c r="BJ128" s="557"/>
      <c r="BK128" s="557"/>
      <c r="BL128" s="557"/>
      <c r="BM128" s="557"/>
      <c r="BN128" s="557"/>
      <c r="BO128" s="557"/>
      <c r="BP128" s="557"/>
      <c r="BQ128" s="557"/>
      <c r="BR128" s="557"/>
      <c r="BS128" s="557"/>
      <c r="BT128" s="784"/>
      <c r="BU128" s="784"/>
      <c r="BV128" s="784"/>
      <c r="BW128" s="784"/>
      <c r="BX128" s="784"/>
      <c r="BY128" s="784"/>
      <c r="BZ128" s="784"/>
      <c r="CA128" s="784"/>
      <c r="CB128" s="784"/>
      <c r="CC128" s="557"/>
      <c r="CD128" s="557"/>
      <c r="CE128" s="784"/>
      <c r="CF128" s="784"/>
      <c r="CG128" s="784"/>
      <c r="CH128" s="784"/>
      <c r="CI128" s="784"/>
      <c r="CJ128" s="784"/>
      <c r="CK128" s="784"/>
      <c r="CL128" s="784"/>
      <c r="CM128" s="784"/>
      <c r="CN128" s="572"/>
      <c r="CO128" s="572"/>
      <c r="CP128" s="572"/>
      <c r="CQ128" s="572"/>
      <c r="CR128" s="572"/>
      <c r="CS128" s="557"/>
      <c r="CT128" s="557"/>
      <c r="CU128" s="557"/>
      <c r="CV128" s="557"/>
      <c r="CW128" s="557"/>
      <c r="CX128" s="557"/>
    </row>
    <row r="129" customFormat="false" ht="15" hidden="false" customHeight="true" outlineLevel="0" collapsed="false">
      <c r="BI129" s="557"/>
      <c r="BJ129" s="557"/>
      <c r="BK129" s="557"/>
      <c r="BL129" s="557"/>
      <c r="BM129" s="557"/>
      <c r="BN129" s="557"/>
      <c r="BO129" s="557"/>
      <c r="BP129" s="557"/>
      <c r="BQ129" s="557"/>
      <c r="BR129" s="557"/>
      <c r="BS129" s="557"/>
      <c r="BT129" s="784"/>
      <c r="BU129" s="784"/>
      <c r="BV129" s="784"/>
      <c r="BW129" s="784"/>
      <c r="BX129" s="784"/>
      <c r="BY129" s="784"/>
      <c r="BZ129" s="784"/>
      <c r="CA129" s="784"/>
      <c r="CB129" s="784"/>
      <c r="CC129" s="557"/>
      <c r="CD129" s="557"/>
      <c r="CE129" s="784"/>
      <c r="CF129" s="784"/>
      <c r="CG129" s="784"/>
      <c r="CH129" s="784"/>
      <c r="CI129" s="784"/>
      <c r="CJ129" s="784"/>
      <c r="CK129" s="784"/>
      <c r="CL129" s="784"/>
      <c r="CM129" s="784"/>
      <c r="CN129" s="572"/>
      <c r="CO129" s="572"/>
      <c r="CP129" s="572"/>
      <c r="CQ129" s="572"/>
      <c r="CR129" s="572"/>
      <c r="CS129" s="557"/>
      <c r="CT129" s="557"/>
      <c r="CU129" s="557"/>
      <c r="CV129" s="557"/>
      <c r="CW129" s="557"/>
      <c r="CX129" s="557"/>
    </row>
    <row r="130" customFormat="false" ht="15" hidden="false" customHeight="true" outlineLevel="0" collapsed="false">
      <c r="BI130" s="557"/>
      <c r="BJ130" s="557"/>
      <c r="BK130" s="557"/>
      <c r="BL130" s="557"/>
      <c r="BM130" s="557"/>
      <c r="BN130" s="557"/>
      <c r="BO130" s="557"/>
      <c r="BP130" s="557"/>
      <c r="BQ130" s="557"/>
      <c r="BR130" s="557"/>
      <c r="BS130" s="557"/>
      <c r="BT130" s="784"/>
      <c r="BU130" s="784"/>
      <c r="BV130" s="784"/>
      <c r="BW130" s="784"/>
      <c r="BX130" s="784"/>
      <c r="BY130" s="784"/>
      <c r="BZ130" s="784"/>
      <c r="CA130" s="784"/>
      <c r="CB130" s="784"/>
      <c r="CC130" s="557"/>
      <c r="CD130" s="557"/>
      <c r="CE130" s="784"/>
      <c r="CF130" s="784"/>
      <c r="CG130" s="784"/>
      <c r="CH130" s="784"/>
      <c r="CI130" s="784"/>
      <c r="CJ130" s="784"/>
      <c r="CK130" s="784"/>
      <c r="CL130" s="784"/>
      <c r="CM130" s="784"/>
      <c r="CN130" s="572"/>
      <c r="CO130" s="572"/>
      <c r="CP130" s="572"/>
      <c r="CQ130" s="572"/>
      <c r="CR130" s="572"/>
      <c r="CS130" s="557"/>
      <c r="CT130" s="557"/>
      <c r="CU130" s="557"/>
      <c r="CV130" s="557"/>
      <c r="CW130" s="557"/>
      <c r="CX130" s="557"/>
    </row>
    <row r="131" customFormat="false" ht="15" hidden="false" customHeight="true" outlineLevel="0" collapsed="false">
      <c r="BI131" s="557"/>
      <c r="BJ131" s="557"/>
      <c r="BK131" s="557"/>
      <c r="BL131" s="557"/>
      <c r="BM131" s="557"/>
      <c r="BN131" s="557"/>
      <c r="BO131" s="557"/>
      <c r="BP131" s="557"/>
      <c r="BQ131" s="557"/>
      <c r="BR131" s="557"/>
      <c r="BS131" s="557"/>
      <c r="BT131" s="784"/>
      <c r="BU131" s="784"/>
      <c r="BV131" s="784"/>
      <c r="BW131" s="784"/>
      <c r="BX131" s="784"/>
      <c r="BY131" s="784"/>
      <c r="BZ131" s="784"/>
      <c r="CA131" s="784"/>
      <c r="CB131" s="784"/>
      <c r="CC131" s="557"/>
      <c r="CD131" s="557"/>
      <c r="CE131" s="784"/>
      <c r="CF131" s="784"/>
      <c r="CG131" s="784"/>
      <c r="CH131" s="784"/>
      <c r="CI131" s="784"/>
      <c r="CJ131" s="784"/>
      <c r="CK131" s="784"/>
      <c r="CL131" s="784"/>
      <c r="CM131" s="784"/>
      <c r="CN131" s="572"/>
      <c r="CO131" s="572"/>
      <c r="CP131" s="572"/>
      <c r="CQ131" s="572"/>
      <c r="CR131" s="784"/>
      <c r="CS131" s="784"/>
      <c r="CT131" s="784"/>
      <c r="CU131" s="784"/>
      <c r="CV131" s="557"/>
      <c r="CW131" s="557"/>
      <c r="CX131" s="557"/>
    </row>
    <row r="132" customFormat="false" ht="15" hidden="false" customHeight="true" outlineLevel="0" collapsed="false">
      <c r="BI132" s="557"/>
      <c r="BJ132" s="557"/>
      <c r="BK132" s="557"/>
      <c r="BL132" s="557"/>
      <c r="BM132" s="784"/>
      <c r="BN132" s="784"/>
      <c r="BO132" s="784"/>
      <c r="BP132" s="784"/>
      <c r="BQ132" s="557"/>
      <c r="BR132" s="557"/>
      <c r="BS132" s="557"/>
      <c r="BT132" s="784"/>
      <c r="BU132" s="784"/>
      <c r="BV132" s="784"/>
      <c r="BW132" s="784"/>
      <c r="BX132" s="784"/>
      <c r="BY132" s="784"/>
      <c r="BZ132" s="784"/>
      <c r="CA132" s="784"/>
      <c r="CB132" s="784"/>
      <c r="CC132" s="557"/>
      <c r="CD132" s="557"/>
      <c r="CE132" s="784"/>
      <c r="CF132" s="784"/>
      <c r="CG132" s="784"/>
      <c r="CM132" s="784"/>
      <c r="CN132" s="572"/>
      <c r="CO132" s="572"/>
      <c r="CP132" s="572"/>
      <c r="CQ132" s="572"/>
      <c r="CR132" s="784"/>
      <c r="CS132" s="784"/>
      <c r="CT132" s="784"/>
      <c r="CU132" s="784"/>
      <c r="CV132" s="557"/>
      <c r="CW132" s="557"/>
      <c r="CX132" s="557"/>
    </row>
    <row r="133" customFormat="false" ht="15" hidden="false" customHeight="true" outlineLevel="0" collapsed="false">
      <c r="BI133" s="557"/>
      <c r="BJ133" s="557"/>
      <c r="BK133" s="557"/>
      <c r="BL133" s="557"/>
      <c r="BM133" s="784"/>
      <c r="BN133" s="784"/>
      <c r="BO133" s="784"/>
      <c r="BP133" s="784"/>
      <c r="BQ133" s="784"/>
      <c r="BR133" s="557"/>
      <c r="BS133" s="557"/>
      <c r="BT133" s="784"/>
      <c r="BU133" s="784"/>
      <c r="BV133" s="784"/>
      <c r="BW133" s="784"/>
      <c r="BX133" s="784"/>
      <c r="BY133" s="784"/>
      <c r="BZ133" s="784"/>
      <c r="CA133" s="784"/>
      <c r="CB133" s="784"/>
      <c r="CC133" s="557"/>
      <c r="CD133" s="557"/>
      <c r="CE133" s="784"/>
      <c r="CF133" s="784"/>
      <c r="CG133" s="784"/>
      <c r="CN133" s="572"/>
      <c r="CO133" s="572"/>
      <c r="CP133" s="572"/>
      <c r="CQ133" s="572"/>
      <c r="CR133" s="572"/>
      <c r="CS133" s="572"/>
      <c r="CT133" s="572"/>
      <c r="CU133" s="572"/>
      <c r="CV133" s="784"/>
      <c r="CW133" s="784"/>
      <c r="CX133" s="784"/>
    </row>
    <row r="134" customFormat="false" ht="15" hidden="false" customHeight="true" outlineLevel="0" collapsed="false">
      <c r="BI134" s="784"/>
      <c r="BJ134" s="784"/>
      <c r="BK134" s="784"/>
      <c r="BL134" s="784"/>
      <c r="BM134" s="784"/>
      <c r="BN134" s="784"/>
      <c r="BO134" s="784"/>
      <c r="BP134" s="784"/>
      <c r="BQ134" s="784"/>
      <c r="BR134" s="557"/>
      <c r="BS134" s="557"/>
      <c r="BT134" s="784"/>
      <c r="BU134" s="784"/>
      <c r="BV134" s="784"/>
      <c r="BW134" s="784"/>
      <c r="BX134" s="784"/>
      <c r="BY134" s="784"/>
      <c r="BZ134" s="784"/>
      <c r="CA134" s="784"/>
      <c r="CB134" s="784"/>
      <c r="CC134" s="557"/>
      <c r="CD134" s="557"/>
      <c r="CN134" s="572"/>
      <c r="CO134" s="572"/>
      <c r="CP134" s="784"/>
      <c r="CQ134" s="784"/>
      <c r="CR134" s="784"/>
      <c r="CS134" s="784"/>
      <c r="CT134" s="784"/>
      <c r="CU134" s="784"/>
      <c r="CV134" s="784"/>
      <c r="CW134" s="784"/>
      <c r="CX134" s="784"/>
    </row>
    <row r="135" customFormat="false" ht="15" hidden="false" customHeight="true" outlineLevel="0" collapsed="false">
      <c r="BI135" s="784"/>
      <c r="BJ135" s="784"/>
      <c r="BK135" s="784"/>
      <c r="BL135" s="784"/>
      <c r="BM135" s="784"/>
      <c r="BN135" s="784"/>
      <c r="BO135" s="784"/>
      <c r="BP135" s="784"/>
      <c r="BQ135" s="784"/>
      <c r="BR135" s="557"/>
      <c r="BS135" s="557"/>
      <c r="BT135" s="784"/>
      <c r="BU135" s="784"/>
      <c r="BV135" s="784"/>
      <c r="BW135" s="784"/>
      <c r="BX135" s="784"/>
      <c r="BY135" s="784"/>
      <c r="BZ135" s="784"/>
      <c r="CA135" s="784"/>
      <c r="CB135" s="784"/>
      <c r="CC135" s="557"/>
      <c r="CD135" s="557"/>
      <c r="CN135" s="572"/>
      <c r="CO135" s="572"/>
      <c r="CP135" s="784"/>
      <c r="CQ135" s="784"/>
      <c r="CR135" s="784"/>
      <c r="CS135" s="784"/>
      <c r="CT135" s="784"/>
      <c r="CU135" s="784"/>
      <c r="CV135" s="784"/>
      <c r="CW135" s="784"/>
      <c r="CX135" s="784"/>
    </row>
    <row r="136" customFormat="false" ht="15" hidden="false" customHeight="true" outlineLevel="0" collapsed="false">
      <c r="BI136" s="784"/>
      <c r="BJ136" s="784"/>
      <c r="BK136" s="784"/>
      <c r="BL136" s="784"/>
      <c r="BM136" s="784"/>
      <c r="BN136" s="784"/>
      <c r="BO136" s="784"/>
      <c r="BP136" s="784"/>
      <c r="BQ136" s="784"/>
      <c r="BR136" s="557"/>
      <c r="BS136" s="557"/>
      <c r="BT136" s="784"/>
      <c r="BU136" s="784"/>
      <c r="BV136" s="784"/>
      <c r="BW136" s="784"/>
      <c r="BX136" s="784"/>
      <c r="BY136" s="784"/>
      <c r="BZ136" s="784"/>
      <c r="CA136" s="784"/>
      <c r="CB136" s="784"/>
      <c r="CC136" s="557"/>
      <c r="CD136" s="557"/>
      <c r="CN136" s="557"/>
      <c r="CO136" s="572"/>
      <c r="CP136" s="784"/>
      <c r="CQ136" s="784"/>
      <c r="CR136" s="784"/>
      <c r="CS136" s="784"/>
      <c r="CT136" s="784"/>
      <c r="CU136" s="784"/>
      <c r="CV136" s="784"/>
      <c r="CW136" s="784"/>
      <c r="CX136" s="784"/>
    </row>
    <row r="137" customFormat="false" ht="15" hidden="false" customHeight="true" outlineLevel="0" collapsed="false">
      <c r="BI137" s="784"/>
      <c r="BJ137" s="784"/>
      <c r="BK137" s="784"/>
      <c r="BL137" s="784"/>
      <c r="BM137" s="784"/>
      <c r="BN137" s="784"/>
      <c r="BO137" s="784"/>
      <c r="BP137" s="784"/>
      <c r="BQ137" s="784"/>
      <c r="BR137" s="784"/>
      <c r="BS137" s="784"/>
      <c r="BT137" s="784"/>
      <c r="BU137" s="784"/>
      <c r="BV137" s="784"/>
      <c r="BW137" s="784"/>
      <c r="BX137" s="784"/>
      <c r="BY137" s="784"/>
      <c r="BZ137" s="784"/>
      <c r="CA137" s="784"/>
      <c r="CB137" s="784"/>
      <c r="CC137" s="784"/>
      <c r="CD137" s="784"/>
      <c r="CN137" s="784"/>
      <c r="CO137" s="784"/>
      <c r="CP137" s="784"/>
      <c r="CQ137" s="784"/>
      <c r="CR137" s="784"/>
      <c r="CS137" s="784"/>
      <c r="CT137" s="784"/>
      <c r="CU137" s="784"/>
      <c r="CV137" s="784"/>
      <c r="CW137" s="784"/>
      <c r="CX137" s="784"/>
    </row>
    <row r="138" customFormat="false" ht="15" hidden="false" customHeight="true" outlineLevel="0" collapsed="false">
      <c r="BI138" s="784"/>
      <c r="BJ138" s="784"/>
      <c r="BK138" s="784"/>
      <c r="BL138" s="784"/>
      <c r="BM138" s="784"/>
      <c r="BN138" s="784"/>
      <c r="BO138" s="784"/>
      <c r="BP138" s="784"/>
      <c r="BQ138" s="784"/>
      <c r="BR138" s="784"/>
      <c r="BS138" s="784"/>
      <c r="BT138" s="784"/>
      <c r="BU138" s="784"/>
      <c r="BV138" s="784"/>
      <c r="BW138" s="784"/>
      <c r="BX138" s="784"/>
      <c r="BY138" s="784"/>
      <c r="BZ138" s="784"/>
      <c r="CA138" s="784"/>
      <c r="CB138" s="784"/>
      <c r="CC138" s="784"/>
      <c r="CD138" s="784"/>
      <c r="CN138" s="784"/>
      <c r="CO138" s="784"/>
      <c r="CP138" s="784"/>
      <c r="CQ138" s="784"/>
      <c r="CR138" s="784"/>
      <c r="CS138" s="784"/>
      <c r="CT138" s="784"/>
      <c r="CU138" s="784"/>
      <c r="CV138" s="784"/>
      <c r="CW138" s="784"/>
      <c r="CX138" s="784"/>
    </row>
    <row r="139" customFormat="false" ht="15" hidden="false" customHeight="true" outlineLevel="0" collapsed="false">
      <c r="BI139" s="784"/>
      <c r="BJ139" s="784"/>
      <c r="BK139" s="784"/>
      <c r="BL139" s="784"/>
      <c r="BM139" s="784"/>
      <c r="BN139" s="784"/>
      <c r="BO139" s="784"/>
      <c r="BP139" s="784"/>
      <c r="BQ139" s="784"/>
      <c r="BR139" s="784"/>
      <c r="BS139" s="784"/>
      <c r="BT139" s="784"/>
      <c r="BU139" s="784"/>
      <c r="BV139" s="784"/>
      <c r="BW139" s="784"/>
      <c r="BX139" s="784"/>
      <c r="BY139" s="784"/>
      <c r="BZ139" s="784"/>
      <c r="CA139" s="784"/>
      <c r="CB139" s="784"/>
      <c r="CC139" s="784"/>
      <c r="CD139" s="784"/>
      <c r="CN139" s="784"/>
      <c r="CO139" s="784"/>
      <c r="CP139" s="784"/>
      <c r="CQ139" s="784"/>
      <c r="CR139" s="784"/>
      <c r="CS139" s="784"/>
      <c r="CT139" s="784"/>
      <c r="CU139" s="784"/>
      <c r="CV139" s="784"/>
      <c r="CW139" s="784"/>
      <c r="CX139" s="784"/>
    </row>
    <row r="140" customFormat="false" ht="15" hidden="false" customHeight="true" outlineLevel="0" collapsed="false">
      <c r="BI140" s="784"/>
      <c r="BJ140" s="784"/>
      <c r="BK140" s="784"/>
      <c r="BL140" s="784"/>
      <c r="BM140" s="784"/>
      <c r="BN140" s="784"/>
      <c r="BO140" s="784"/>
      <c r="BP140" s="784"/>
      <c r="BQ140" s="784"/>
      <c r="BR140" s="784"/>
      <c r="BS140" s="784"/>
      <c r="BT140" s="784"/>
      <c r="BU140" s="784"/>
      <c r="BV140" s="784"/>
      <c r="BW140" s="784"/>
      <c r="BX140" s="784"/>
      <c r="BY140" s="784"/>
      <c r="BZ140" s="784"/>
      <c r="CA140" s="784"/>
      <c r="CB140" s="784"/>
      <c r="CC140" s="784"/>
      <c r="CD140" s="784"/>
      <c r="CN140" s="784"/>
      <c r="CO140" s="784"/>
      <c r="CP140" s="784"/>
      <c r="CQ140" s="784"/>
      <c r="CR140" s="784"/>
      <c r="CS140" s="784"/>
      <c r="CT140" s="784"/>
      <c r="CU140" s="784"/>
      <c r="CV140" s="784"/>
      <c r="CW140" s="784"/>
      <c r="CX140" s="784"/>
    </row>
    <row r="141" customFormat="false" ht="15" hidden="false" customHeight="true" outlineLevel="0" collapsed="false">
      <c r="BI141" s="784"/>
      <c r="BJ141" s="784"/>
      <c r="BK141" s="784"/>
      <c r="BL141" s="784"/>
      <c r="BM141" s="784"/>
      <c r="BN141" s="784"/>
      <c r="BO141" s="784"/>
      <c r="BP141" s="784"/>
      <c r="BQ141" s="784"/>
      <c r="BR141" s="784"/>
      <c r="BS141" s="784"/>
      <c r="CB141" s="784"/>
      <c r="CC141" s="784"/>
      <c r="CD141" s="784"/>
      <c r="CN141" s="784"/>
      <c r="CO141" s="784"/>
      <c r="CP141" s="784"/>
      <c r="CQ141" s="784"/>
      <c r="CR141" s="784"/>
      <c r="CS141" s="784"/>
      <c r="CT141" s="784"/>
      <c r="CU141" s="784"/>
      <c r="CV141" s="784"/>
      <c r="CW141" s="784"/>
      <c r="CX141" s="784"/>
    </row>
    <row r="142" customFormat="false" ht="15" hidden="false" customHeight="true" outlineLevel="0" collapsed="false">
      <c r="BI142" s="784"/>
      <c r="BJ142" s="784"/>
      <c r="BK142" s="784"/>
      <c r="BL142" s="784"/>
      <c r="BM142" s="784"/>
      <c r="BN142" s="784"/>
      <c r="BO142" s="784"/>
      <c r="BP142" s="784"/>
      <c r="BQ142" s="784"/>
      <c r="BR142" s="784"/>
      <c r="BS142" s="784"/>
      <c r="CC142" s="784"/>
      <c r="CD142" s="784"/>
      <c r="CN142" s="784"/>
      <c r="CO142" s="784"/>
      <c r="CP142" s="784"/>
      <c r="CQ142" s="784"/>
      <c r="CR142" s="784"/>
      <c r="CS142" s="784"/>
      <c r="CT142" s="784"/>
      <c r="CU142" s="784"/>
      <c r="CV142" s="784"/>
      <c r="CW142" s="784"/>
      <c r="CX142" s="784"/>
    </row>
    <row r="143" customFormat="false" ht="15" hidden="false" customHeight="true" outlineLevel="0" collapsed="false">
      <c r="BI143" s="784"/>
      <c r="BJ143" s="784"/>
      <c r="BK143" s="784"/>
      <c r="BL143" s="784"/>
      <c r="BM143" s="784"/>
      <c r="BN143" s="784"/>
      <c r="BO143" s="784"/>
      <c r="BP143" s="784"/>
      <c r="BQ143" s="784"/>
      <c r="BR143" s="784"/>
      <c r="BS143" s="784"/>
      <c r="CC143" s="784"/>
      <c r="CD143" s="784"/>
      <c r="CN143" s="784"/>
      <c r="CO143" s="784"/>
      <c r="CP143" s="784"/>
      <c r="CQ143" s="784"/>
      <c r="CR143" s="784"/>
      <c r="CS143" s="784"/>
      <c r="CT143" s="784"/>
      <c r="CU143" s="784"/>
      <c r="CV143" s="784"/>
      <c r="CW143" s="784"/>
      <c r="CX143" s="784"/>
    </row>
    <row r="144" customFormat="false" ht="15" hidden="false" customHeight="true" outlineLevel="0" collapsed="false">
      <c r="BI144" s="784"/>
      <c r="BJ144" s="784"/>
      <c r="BK144" s="784"/>
      <c r="BL144" s="784"/>
      <c r="BM144" s="784"/>
      <c r="BN144" s="784"/>
      <c r="BO144" s="784"/>
      <c r="BP144" s="784"/>
      <c r="BQ144" s="784"/>
      <c r="BR144" s="784"/>
      <c r="BS144" s="784"/>
      <c r="CC144" s="784"/>
      <c r="CD144" s="784"/>
      <c r="CN144" s="784"/>
      <c r="CO144" s="784"/>
      <c r="CP144" s="784"/>
      <c r="CQ144" s="784"/>
      <c r="CR144" s="784"/>
      <c r="CS144" s="784"/>
      <c r="CT144" s="784"/>
      <c r="CU144" s="784"/>
      <c r="CV144" s="784"/>
      <c r="CW144" s="784"/>
      <c r="CX144" s="784"/>
    </row>
    <row r="145" customFormat="false" ht="15" hidden="false" customHeight="true" outlineLevel="0" collapsed="false">
      <c r="BI145" s="784"/>
      <c r="BJ145" s="784"/>
      <c r="BK145" s="784"/>
      <c r="BL145" s="784"/>
      <c r="BM145" s="784"/>
      <c r="BN145" s="784"/>
      <c r="BO145" s="784"/>
      <c r="BP145" s="784"/>
      <c r="BQ145" s="784"/>
      <c r="BR145" s="784"/>
      <c r="BS145" s="784"/>
      <c r="CC145" s="784"/>
      <c r="CD145" s="784"/>
      <c r="CN145" s="784"/>
      <c r="CO145" s="784"/>
      <c r="CP145" s="784"/>
      <c r="CQ145" s="784"/>
      <c r="CR145" s="784"/>
      <c r="CS145" s="784"/>
      <c r="CT145" s="784"/>
      <c r="CU145" s="784"/>
      <c r="CV145" s="784"/>
      <c r="CW145" s="784"/>
      <c r="CX145" s="784"/>
    </row>
    <row r="146" customFormat="false" ht="15" hidden="false" customHeight="true" outlineLevel="0" collapsed="false">
      <c r="BI146" s="784"/>
      <c r="BJ146" s="784"/>
      <c r="BK146" s="784"/>
      <c r="BL146" s="784"/>
      <c r="BM146" s="784"/>
      <c r="BN146" s="784"/>
      <c r="BO146" s="784"/>
      <c r="BP146" s="784"/>
      <c r="BQ146" s="784"/>
      <c r="BR146" s="784"/>
      <c r="BS146" s="784"/>
      <c r="CC146" s="784"/>
      <c r="CD146" s="784"/>
      <c r="CN146" s="784"/>
      <c r="CO146" s="784"/>
      <c r="CP146" s="784"/>
      <c r="CQ146" s="784"/>
      <c r="CR146" s="784"/>
      <c r="CS146" s="784"/>
      <c r="CT146" s="784"/>
      <c r="CU146" s="784"/>
      <c r="CV146" s="784"/>
      <c r="CW146" s="784"/>
      <c r="CX146" s="784"/>
    </row>
    <row r="147" customFormat="false" ht="15" hidden="false" customHeight="true" outlineLevel="0" collapsed="false">
      <c r="BQ147" s="784"/>
      <c r="BR147" s="784"/>
      <c r="BS147" s="784"/>
      <c r="CC147" s="784"/>
      <c r="CD147" s="784"/>
      <c r="CN147" s="784"/>
      <c r="CO147" s="784"/>
      <c r="CP147" s="784"/>
      <c r="CQ147" s="784"/>
      <c r="CR147" s="784"/>
      <c r="CS147" s="784"/>
      <c r="CT147" s="784"/>
      <c r="CU147" s="784"/>
      <c r="CV147" s="784"/>
      <c r="CW147" s="784"/>
      <c r="CX147" s="784"/>
    </row>
    <row r="148" customFormat="false" ht="15" hidden="false" customHeight="true" outlineLevel="0" collapsed="false">
      <c r="BR148" s="784"/>
      <c r="BS148" s="784"/>
      <c r="CC148" s="784"/>
      <c r="CD148" s="784"/>
      <c r="CN148" s="784"/>
      <c r="CO148" s="784"/>
      <c r="CP148" s="784"/>
      <c r="CQ148" s="784"/>
      <c r="CR148" s="784"/>
      <c r="CS148" s="784"/>
      <c r="CT148" s="784"/>
      <c r="CU148" s="784"/>
      <c r="CV148" s="784"/>
      <c r="CW148" s="784"/>
      <c r="CX148" s="784"/>
    </row>
    <row r="149" customFormat="false" ht="15" hidden="false" customHeight="true" outlineLevel="0" collapsed="false">
      <c r="BR149" s="784"/>
      <c r="BS149" s="784"/>
      <c r="CC149" s="784"/>
      <c r="CD149" s="784"/>
      <c r="CN149" s="784"/>
      <c r="CO149" s="784"/>
    </row>
    <row r="150" customFormat="false" ht="15" hidden="false" customHeight="true" outlineLevel="0" collapsed="false">
      <c r="BR150" s="784"/>
      <c r="BS150" s="784"/>
      <c r="CC150" s="784"/>
      <c r="CD150" s="784"/>
      <c r="CN150" s="784"/>
      <c r="CO150" s="784"/>
    </row>
    <row r="151" customFormat="false" ht="15" hidden="false" customHeight="true" outlineLevel="0" collapsed="false">
      <c r="BR151" s="784"/>
      <c r="BS151" s="784"/>
      <c r="CC151" s="784"/>
      <c r="CD151" s="784"/>
      <c r="CN151" s="784"/>
      <c r="CO151" s="784"/>
    </row>
  </sheetData>
  <autoFilter ref="A1:BF3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mergeCells count="78">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R1:BR2"/>
    <mergeCell ref="BY1:BY2"/>
    <mergeCell ref="BZ1:BZ2"/>
    <mergeCell ref="CA1:CA2"/>
    <mergeCell ref="CB1:CB2"/>
    <mergeCell ref="CC1:CC2"/>
    <mergeCell ref="CD1:CD2"/>
    <mergeCell ref="CE1:CE2"/>
    <mergeCell ref="CF1:CF2"/>
    <mergeCell ref="CJ1:CJ2"/>
    <mergeCell ref="CK1:CK2"/>
    <mergeCell ref="A3:A12"/>
    <mergeCell ref="A13:A25"/>
    <mergeCell ref="A26:A33"/>
    <mergeCell ref="A34:A38"/>
    <mergeCell ref="U41:V41"/>
    <mergeCell ref="AO41:AP41"/>
    <mergeCell ref="I42:J42"/>
    <mergeCell ref="M42:M43"/>
    <mergeCell ref="N42:N43"/>
    <mergeCell ref="AF42:AF44"/>
    <mergeCell ref="M44:M45"/>
    <mergeCell ref="N44:N45"/>
    <mergeCell ref="L46:L47"/>
    <mergeCell ref="M46:M47"/>
    <mergeCell ref="N46:N47"/>
    <mergeCell ref="S46:S47"/>
    <mergeCell ref="AF49:AF51"/>
    <mergeCell ref="BD54:BF54"/>
    <mergeCell ref="I61:J61"/>
    <mergeCell ref="AO62:AP62"/>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extLst>
    <ext xmlns:x14="http://schemas.microsoft.com/office/spreadsheetml/2009/9/main" uri="{78C0D931-6437-407d-A8EE-F0AAD7539E65}">
      <x14:conditionalFormattings>
        <x14:conditionalFormatting xmlns:xm="http://schemas.microsoft.com/office/excel/2006/main">
          <x14:cfRule type="cellIs" priority="2" operator="equal" id="{20369949-2410-4867-A4D8-B57E7CB057A4}">
            <xm:f>"More than 72 Hours"</xm:f>
            <x14:dxf>
              <font>
                <color rgb="FF9C6500"/>
              </font>
              <fill>
                <patternFill>
                  <bgColor rgb="FFFFEB9C"/>
                </patternFill>
              </fill>
            </x14:dxf>
          </x14:cfRule>
          <xm:sqref>K3</xm:sqref>
        </x14:conditionalFormatting>
        <x14:conditionalFormatting xmlns:xm="http://schemas.microsoft.com/office/excel/2006/main">
          <x14:cfRule type="cellIs" priority="3" operator="equal" id="{47693111-3666-47C6-BD4A-C76E11F620D9}">
            <xm:f>"Escalated( مصعدة)"</xm:f>
            <x14:dxf>
              <fill>
                <patternFill>
                  <bgColor rgb="FF00B050"/>
                </patternFill>
              </fill>
            </x14:dxf>
          </x14:cfRule>
          <x14:cfRule type="cellIs" priority="4" operator="equal" id="{D3A346FE-A1FA-4980-AC20-8AA5EE9530CD}">
            <xm:f>"24 Hours"</xm:f>
            <x14:dxf>
              <fill>
                <patternFill>
                  <bgColor rgb="FF0070C0"/>
                </patternFill>
              </fill>
            </x14:dxf>
          </x14:cfRule>
          <x14:cfRule type="cellIs" priority="5" operator="equal" id="{E0309F90-5042-435B-929B-10ED8C4018BD}">
            <xm:f>"48 Hours"</xm:f>
            <x14:dxf>
              <fill>
                <patternFill>
                  <bgColor rgb="FF00B0F0"/>
                </patternFill>
              </fill>
            </x14:dxf>
          </x14:cfRule>
          <x14:cfRule type="cellIs" priority="6" operator="equal" id="{E28D9CC2-A6A1-4AA5-B845-18EC27B02F62}">
            <xm:f>"72 Hours"</xm:f>
            <x14:dxf>
              <fill>
                <patternFill>
                  <bgColor rgb="FFFF0000"/>
                </patternFill>
              </fill>
            </x14:dxf>
          </x14:cfRule>
          <xm:sqref>K3:K38</xm:sqref>
        </x14:conditionalFormatting>
        <x14:conditionalFormatting xmlns:xm="http://schemas.microsoft.com/office/excel/2006/main">
          <x14:cfRule type="cellIs" priority="7" operator="equal" id="{69FBB1C6-EDAC-4A53-9457-5277A05E48D8}">
            <xm:f>"More than 72 hours"</xm:f>
            <x14:dxf>
              <font>
                <color rgb="FF9C5700"/>
              </font>
              <fill>
                <patternFill>
                  <bgColor rgb="FFFFEB9C"/>
                </patternFill>
              </fill>
            </x14:dxf>
          </x14:cfRule>
          <xm:sqref>K4:K38</xm:sqref>
        </x14:conditionalFormatting>
        <x14:conditionalFormatting xmlns:xm="http://schemas.microsoft.com/office/excel/2006/main">
          <x14:cfRule type="cellIs" priority="8" operator="equal" id="{AD2270E8-0014-4632-8C18-D73E8CB1A99C}">
            <xm:f>"Patient"</xm:f>
            <x14:dxf>
              <fill>
                <patternFill>
                  <bgColor theme="4" tint="0.7999"/>
                </patternFill>
              </fill>
            </x14:dxf>
          </x14:cfRule>
          <x14:cfRule type="cellIs" priority="9" operator="equal" id="{3583D370-D53D-4EF4-82E3-763EF7276865}">
            <xm:f>"Hospital"</xm:f>
            <x14:dxf>
              <font>
                <color rgb="FF9C5700"/>
              </font>
              <fill>
                <patternFill>
                  <bgColor rgb="FFFFEB9C"/>
                </patternFill>
              </fill>
            </x14:dxf>
          </x14:cfRule>
          <xm:sqref>BE3:BE38</xm:sqref>
        </x14:conditionalFormatting>
        <x14:conditionalFormatting xmlns:xm="http://schemas.microsoft.com/office/excel/2006/main">
          <x14:cfRule type="cellIs" priority="10" operator="equal" id="{8E70F053-C340-42F7-BD49-6A57CC957BF5}">
            <xm:f>"Dissatisfied"</xm:f>
            <x14:dxf>
              <fill>
                <patternFill>
                  <bgColor theme="4" tint="0.7999"/>
                </patternFill>
              </fill>
            </x14:dxf>
          </x14:cfRule>
          <x14:cfRule type="cellIs" priority="11" operator="equal" id="{878FFFF0-5165-4AED-BBA6-D07EEE133658}">
            <xm:f>"Neutral"</xm:f>
            <x14:dxf>
              <font>
                <color rgb="FF9C5700"/>
              </font>
              <fill>
                <patternFill>
                  <bgColor rgb="FFFFEB9C"/>
                </patternFill>
              </fill>
            </x14:dxf>
          </x14:cfRule>
          <x14:cfRule type="cellIs" priority="12" operator="equal" id="{E56A875E-224F-45DF-9B8E-2FE9261CA1FC}">
            <xm:f>"Satisfied"</xm:f>
            <x14:dxf>
              <fill>
                <patternFill>
                  <bgColor theme="4" tint="0.7999"/>
                </patternFill>
              </fill>
            </x14:dxf>
          </x14:cfRule>
          <xm:sqref>BI76</xm:sqref>
        </x14:conditionalFormatting>
        <x14:conditionalFormatting xmlns:xm="http://schemas.microsoft.com/office/excel/2006/main">
          <x14:cfRule type="cellIs" priority="13" operator="equal" id="{C8D7561E-8D56-4335-BF7C-FEE5CE235BCC}">
            <xm:f>"Escalated( مصعدة)"</xm:f>
            <x14:dxf>
              <font>
                <color rgb="FF9C5700"/>
              </font>
              <fill>
                <patternFill>
                  <bgColor rgb="FFFFEB9C"/>
                </patternFill>
              </fill>
            </x14:dxf>
          </x14:cfRule>
          <x14:cfRule type="cellIs" priority="14" operator="equal" id="{6F889C2E-9BF6-4662-A533-847DED2A1E74}">
            <xm:f>"48 Hours"</xm:f>
            <x14:dxf>
              <fill>
                <patternFill>
                  <bgColor theme="4" tint="0.7999"/>
                </patternFill>
              </fill>
            </x14:dxf>
          </x14:cfRule>
          <x14:cfRule type="cellIs" priority="15" operator="equal" id="{705C6BE0-32D4-4A8E-8918-74A790B68F70}">
            <xm:f>"72 Hours"</xm:f>
            <x14:dxf>
              <font>
                <color rgb="FF9C5700"/>
              </font>
              <fill>
                <patternFill>
                  <bgColor rgb="FFFFEB9C"/>
                </patternFill>
              </fill>
            </x14:dxf>
          </x14:cfRule>
          <x14:cfRule type="cellIs" priority="16" operator="equal" id="{F6F03145-D27F-4569-91B3-865657769038}">
            <xm:f>"More than 72 hours"</xm:f>
            <x14:dxf>
              <fill>
                <patternFill>
                  <bgColor theme="4" tint="0.7999"/>
                </patternFill>
              </fill>
            </x14:dxf>
          </x14:cfRule>
          <xm:sqref>BR3:BR13</xm:sqref>
        </x14:conditionalFormatting>
        <x14:conditionalFormatting xmlns:xm="http://schemas.microsoft.com/office/excel/2006/main">
          <x14:cfRule type="cellIs" priority="17" operator="equal" id="{18F8ABDD-4572-4D84-8870-6AA856495029}">
            <xm:f>"Escalated( مصعدة)"</xm:f>
            <x14:dxf>
              <font>
                <color rgb="FF9C5700"/>
              </font>
              <fill>
                <patternFill>
                  <bgColor rgb="FFFFEB9C"/>
                </patternFill>
              </fill>
            </x14:dxf>
          </x14:cfRule>
          <x14:cfRule type="cellIs" priority="18" operator="equal" id="{1ACF9D3E-B5F9-42FA-8B1C-A6E45B429436}">
            <xm:f>"24 Hours"</xm:f>
            <x14:dxf>
              <fill>
                <patternFill>
                  <bgColor theme="4" tint="0.7999"/>
                </patternFill>
              </fill>
            </x14:dxf>
          </x14:cfRule>
          <x14:cfRule type="cellIs" priority="19" operator="equal" id="{CCD079B1-A04E-4B90-A2DE-7FEB713889EC}">
            <xm:f>"48 Hours"</xm:f>
            <x14:dxf>
              <font>
                <color rgb="FF9C5700"/>
              </font>
              <fill>
                <patternFill>
                  <bgColor rgb="FFFFEB9C"/>
                </patternFill>
              </fill>
            </x14:dxf>
          </x14:cfRule>
          <x14:cfRule type="cellIs" priority="20" operator="equal" id="{C775809F-A125-4398-ACC9-912C14F78370}">
            <xm:f>"72 Hours"</xm:f>
            <x14:dxf>
              <fill>
                <patternFill>
                  <bgColor theme="4" tint="0.7999"/>
                </patternFill>
              </fill>
            </x14:dxf>
          </x14:cfRule>
          <x14:cfRule type="cellIs" priority="21" operator="equal" id="{2F4865E0-20B4-4DC9-AFD1-EAB0FFFC44D0}">
            <xm:f>"More than 72 hours"</xm:f>
            <x14:dxf>
              <font>
                <color rgb="FF9C6500"/>
              </font>
              <fill>
                <patternFill>
                  <bgColor rgb="FFFFEB9C"/>
                </patternFill>
              </fill>
            </x14:dxf>
          </x14:cfRule>
          <xm:sqref>CF3:CF18</xm:sqref>
        </x14:conditionalFormatting>
        <x14:conditionalFormatting xmlns:xm="http://schemas.microsoft.com/office/excel/2006/main">
          <x14:cfRule type="cellIs" priority="22" operator="equal" id="{17CCE7FE-93C9-4DFD-9054-D4CA14F1FFD6}">
            <xm:f>"More than 72 Hours"</xm:f>
            <x14:dxf>
              <fill>
                <patternFill>
                  <bgColor rgb="FF00B050"/>
                </patternFill>
              </fill>
            </x14:dxf>
          </x14:cfRule>
          <xm:sqref>CR3</xm:sqref>
        </x14:conditionalFormatting>
        <x14:conditionalFormatting xmlns:xm="http://schemas.microsoft.com/office/excel/2006/main">
          <x14:cfRule type="cellIs" priority="23" operator="equal" id="{EADDEBC6-A27B-41C5-A8D9-E03C34BF9A97}">
            <xm:f>"Escalated( مصعدة)"</xm:f>
            <x14:dxf>
              <fill>
                <patternFill>
                  <bgColor rgb="FF0070C0"/>
                </patternFill>
              </fill>
            </x14:dxf>
          </x14:cfRule>
          <x14:cfRule type="cellIs" priority="24" operator="equal" id="{9B3B3C78-E3B9-4200-89C3-359C597ED430}">
            <xm:f>"24 Hours"</xm:f>
            <x14:dxf>
              <fill>
                <patternFill>
                  <bgColor rgb="FF00B0F0"/>
                </patternFill>
              </fill>
            </x14:dxf>
          </x14:cfRule>
          <x14:cfRule type="cellIs" priority="25" operator="equal" id="{CC80B600-E0F0-4D25-B62F-62D6BA4495FD}">
            <xm:f>"48 Hours"</xm:f>
            <x14:dxf>
              <fill>
                <patternFill>
                  <bgColor rgb="FFFF0000"/>
                </patternFill>
              </fill>
            </x14:dxf>
          </x14:cfRule>
          <x14:cfRule type="cellIs" priority="26" operator="equal" id="{29CB73BA-FAC4-4995-9E32-BC7AF926C2B2}">
            <xm:f>"72 Hours"</xm:f>
            <x14:dxf>
              <fill>
                <patternFill>
                  <bgColor rgb="FFFFEB9C"/>
                </patternFill>
              </fill>
            </x14:dxf>
          </x14:cfRule>
          <xm:sqref>CR3:CR11</xm:sqref>
        </x14:conditionalFormatting>
        <x14:conditionalFormatting xmlns:xm="http://schemas.microsoft.com/office/excel/2006/main">
          <x14:cfRule type="cellIs" priority="27" operator="equal" id="{1510163C-7769-4871-A6F8-AE655EBFF533}">
            <xm:f>"More than 72 hours"</xm:f>
            <x14:dxf>
              <fill>
                <patternFill>
                  <bgColor rgb="FF00B050"/>
                </patternFill>
              </fill>
            </x14:dxf>
          </x14:cfRule>
          <xm:sqref>CR4:CR11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51"/>
  <sheetViews>
    <sheetView showFormulas="false" showGridLines="true" showRowColHeaders="true" showZeros="true" rightToLeft="false" tabSelected="false" showOutlineSymbols="true" defaultGridColor="true" view="normal" topLeftCell="AS1" colorId="64" zoomScale="55" zoomScaleNormal="55" zoomScalePageLayoutView="100" workbookViewId="0">
      <pane xSplit="0" ySplit="1" topLeftCell="A2" activePane="bottomLeft" state="frozen"/>
      <selection pane="topLeft" activeCell="AS1" activeCellId="0" sqref="AS1"/>
      <selection pane="bottomLeft" activeCell="AS1" activeCellId="0" sqref="AS1"/>
    </sheetView>
  </sheetViews>
  <sheetFormatPr defaultColWidth="9.57421875" defaultRowHeight="15" zeroHeight="false" outlineLevelRow="0" outlineLevelCol="0"/>
  <cols>
    <col collapsed="false" customWidth="true" hidden="false" outlineLevel="0" max="1" min="1" style="713" width="11.15"/>
    <col collapsed="false" customWidth="true" hidden="false" outlineLevel="0" max="2" min="2" style="714" width="6.71"/>
    <col collapsed="false" customWidth="true" hidden="false" outlineLevel="0" max="3" min="3" style="715" width="13.29"/>
    <col collapsed="false" customWidth="true" hidden="false" outlineLevel="0" max="4" min="4" style="714" width="16.57"/>
    <col collapsed="false" customWidth="true" hidden="false" outlineLevel="0" max="5" min="5" style="714" width="19"/>
    <col collapsed="false" customWidth="true" hidden="false" outlineLevel="0" max="6" min="6" style="714" width="15.43"/>
    <col collapsed="false" customWidth="true" hidden="false" outlineLevel="0" max="7" min="7" style="714" width="17.71"/>
    <col collapsed="false" customWidth="true" hidden="false" outlineLevel="0" max="8" min="8" style="714" width="29.14"/>
    <col collapsed="false" customWidth="true" hidden="false" outlineLevel="0" max="9" min="9" style="714" width="28.14"/>
    <col collapsed="false" customWidth="true" hidden="false" outlineLevel="0" max="10" min="10" style="714" width="18"/>
    <col collapsed="false" customWidth="true" hidden="false" outlineLevel="0" max="11" min="11" style="714" width="16.43"/>
    <col collapsed="false" customWidth="true" hidden="false" outlineLevel="0" max="12" min="12" style="714" width="28.43"/>
    <col collapsed="false" customWidth="true" hidden="false" outlineLevel="0" max="13" min="13" style="714" width="12.57"/>
    <col collapsed="false" customWidth="true" hidden="false" outlineLevel="0" max="14" min="14" style="714" width="16"/>
    <col collapsed="false" customWidth="true" hidden="false" outlineLevel="0" max="15" min="15" style="714" width="28.72"/>
    <col collapsed="false" customWidth="true" hidden="false" outlineLevel="0" max="16" min="16" style="714" width="20.57"/>
    <col collapsed="false" customWidth="true" hidden="false" outlineLevel="0" max="17" min="17" style="714" width="39.43"/>
    <col collapsed="false" customWidth="true" hidden="false" outlineLevel="0" max="18" min="18" style="714" width="17.86"/>
    <col collapsed="false" customWidth="true" hidden="false" outlineLevel="0" max="19" min="19" style="714" width="16.43"/>
    <col collapsed="false" customWidth="true" hidden="false" outlineLevel="0" max="20" min="20" style="714" width="28.72"/>
    <col collapsed="false" customWidth="true" hidden="false" outlineLevel="0" max="21" min="21" style="714" width="12.57"/>
    <col collapsed="false" customWidth="true" hidden="false" outlineLevel="0" max="22" min="22" style="714" width="16"/>
    <col collapsed="false" customWidth="true" hidden="false" outlineLevel="0" max="23" min="23" style="716" width="28.14"/>
    <col collapsed="false" customWidth="true" hidden="false" outlineLevel="0" max="24" min="24" style="714" width="27.43"/>
    <col collapsed="false" customWidth="true" hidden="false" outlineLevel="0" max="25" min="25" style="714" width="13.71"/>
    <col collapsed="false" customWidth="true" hidden="false" outlineLevel="0" max="26" min="26" style="714" width="16"/>
    <col collapsed="false" customWidth="true" hidden="false" outlineLevel="0" max="27" min="27" style="714" width="26.14"/>
    <col collapsed="false" customWidth="true" hidden="false" outlineLevel="0" max="28" min="28" style="714" width="28.29"/>
    <col collapsed="false" customWidth="true" hidden="false" outlineLevel="0" max="29" min="29" style="714" width="12.72"/>
    <col collapsed="false" customWidth="true" hidden="false" outlineLevel="0" max="30" min="30" style="714" width="16"/>
    <col collapsed="false" customWidth="true" hidden="false" outlineLevel="0" max="31" min="31" style="714" width="25"/>
    <col collapsed="false" customWidth="true" hidden="false" outlineLevel="0" max="32" min="32" style="714" width="28.29"/>
    <col collapsed="false" customWidth="true" hidden="false" outlineLevel="0" max="33" min="33" style="714" width="14.43"/>
    <col collapsed="false" customWidth="true" hidden="false" outlineLevel="0" max="35" min="34" style="714" width="16"/>
    <col collapsed="false" customWidth="true" hidden="false" outlineLevel="0" max="36" min="36" style="714" width="26"/>
    <col collapsed="false" customWidth="true" hidden="false" outlineLevel="0" max="37" min="37" style="717" width="29.57"/>
    <col collapsed="false" customWidth="false" hidden="false" outlineLevel="0" max="38" min="38" style="714" width="9.57"/>
    <col collapsed="false" customWidth="true" hidden="false" outlineLevel="0" max="39" min="39" style="714" width="16"/>
    <col collapsed="false" customWidth="true" hidden="false" outlineLevel="0" max="40" min="40" style="714" width="26.14"/>
    <col collapsed="false" customWidth="true" hidden="false" outlineLevel="0" max="41" min="41" style="714" width="36.72"/>
    <col collapsed="false" customWidth="true" hidden="false" outlineLevel="0" max="42" min="42" style="718" width="16.57"/>
    <col collapsed="false" customWidth="true" hidden="false" outlineLevel="0" max="43" min="43" style="714" width="21.14"/>
    <col collapsed="false" customWidth="true" hidden="false" outlineLevel="0" max="44" min="44" style="714" width="36.72"/>
    <col collapsed="false" customWidth="true" hidden="false" outlineLevel="0" max="45" min="45" style="717" width="28.72"/>
    <col collapsed="false" customWidth="true" hidden="false" outlineLevel="0" max="46" min="46" style="718" width="15.57"/>
    <col collapsed="false" customWidth="true" hidden="false" outlineLevel="0" max="47" min="47" style="714" width="31.15"/>
    <col collapsed="false" customWidth="true" hidden="false" outlineLevel="0" max="48" min="48" style="714" width="10.43"/>
    <col collapsed="false" customWidth="true" hidden="false" outlineLevel="0" max="49" min="49" style="714" width="50.71"/>
    <col collapsed="false" customWidth="true" hidden="false" outlineLevel="0" max="53" min="50" style="715" width="28.43"/>
    <col collapsed="false" customWidth="true" hidden="false" outlineLevel="0" max="54" min="54" style="715" width="33.71"/>
    <col collapsed="false" customWidth="true" hidden="false" outlineLevel="0" max="55" min="55" style="714" width="30"/>
    <col collapsed="false" customWidth="true" hidden="false" outlineLevel="0" max="56" min="56" style="714" width="32.57"/>
    <col collapsed="false" customWidth="true" hidden="false" outlineLevel="0" max="57" min="57" style="714" width="27.15"/>
    <col collapsed="false" customWidth="true" hidden="false" outlineLevel="0" max="58" min="58" style="714" width="37.71"/>
    <col collapsed="false" customWidth="false" hidden="false" outlineLevel="0" max="59" min="59" style="478" width="9.57"/>
    <col collapsed="false" customWidth="false" hidden="false" outlineLevel="0" max="60" min="60" style="714" width="9.57"/>
    <col collapsed="false" customWidth="true" hidden="false" outlineLevel="0" max="61" min="61" style="714" width="24.29"/>
    <col collapsed="false" customWidth="true" hidden="false" outlineLevel="0" max="62" min="62" style="714" width="27.15"/>
    <col collapsed="false" customWidth="true" hidden="false" outlineLevel="0" max="63" min="63" style="714" width="18.57"/>
    <col collapsed="false" customWidth="true" hidden="false" outlineLevel="0" max="64" min="64" style="714" width="16.72"/>
    <col collapsed="false" customWidth="true" hidden="false" outlineLevel="0" max="65" min="65" style="714" width="12"/>
    <col collapsed="false" customWidth="true" hidden="false" outlineLevel="0" max="66" min="66" style="714" width="21.86"/>
    <col collapsed="false" customWidth="true" hidden="false" outlineLevel="0" max="67" min="67" style="714" width="19.72"/>
    <col collapsed="false" customWidth="true" hidden="false" outlineLevel="0" max="68" min="68" style="714" width="20.72"/>
    <col collapsed="false" customWidth="true" hidden="false" outlineLevel="0" max="69" min="69" style="714" width="10.29"/>
    <col collapsed="false" customWidth="true" hidden="false" outlineLevel="0" max="70" min="70" style="714" width="20.72"/>
    <col collapsed="false" customWidth="false" hidden="false" outlineLevel="0" max="71" min="71" style="714" width="9.57"/>
    <col collapsed="false" customWidth="true" hidden="false" outlineLevel="0" max="72" min="72" style="714" width="16"/>
    <col collapsed="false" customWidth="true" hidden="false" outlineLevel="0" max="73" min="73" style="714" width="15"/>
    <col collapsed="false" customWidth="true" hidden="false" outlineLevel="0" max="74" min="74" style="714" width="15.28"/>
    <col collapsed="false" customWidth="true" hidden="false" outlineLevel="0" max="75" min="75" style="714" width="16.29"/>
    <col collapsed="false" customWidth="true" hidden="false" outlineLevel="0" max="76" min="76" style="714" width="11.72"/>
    <col collapsed="false" customWidth="true" hidden="false" outlineLevel="0" max="77" min="77" style="714" width="18.71"/>
    <col collapsed="false" customWidth="true" hidden="false" outlineLevel="0" max="78" min="78" style="714" width="18.86"/>
    <col collapsed="false" customWidth="true" hidden="false" outlineLevel="0" max="79" min="79" style="714" width="20.72"/>
    <col collapsed="false" customWidth="true" hidden="false" outlineLevel="0" max="80" min="80" style="714" width="20.29"/>
    <col collapsed="false" customWidth="true" hidden="false" outlineLevel="0" max="81" min="81" style="714" width="26.57"/>
    <col collapsed="false" customWidth="true" hidden="false" outlineLevel="0" max="82" min="82" style="714" width="11.86"/>
    <col collapsed="false" customWidth="true" hidden="false" outlineLevel="0" max="83" min="83" style="714" width="20.57"/>
    <col collapsed="false" customWidth="true" hidden="false" outlineLevel="0" max="84" min="84" style="714" width="23.15"/>
    <col collapsed="false" customWidth="true" hidden="false" outlineLevel="0" max="85" min="85" style="714" width="15"/>
    <col collapsed="false" customWidth="true" hidden="false" outlineLevel="0" max="86" min="86" style="714" width="16.29"/>
    <col collapsed="false" customWidth="true" hidden="false" outlineLevel="0" max="88" min="87" style="714" width="15"/>
    <col collapsed="false" customWidth="true" hidden="false" outlineLevel="0" max="89" min="89" style="714" width="20"/>
    <col collapsed="false" customWidth="true" hidden="false" outlineLevel="0" max="90" min="90" style="714" width="20.72"/>
    <col collapsed="false" customWidth="true" hidden="false" outlineLevel="0" max="91" min="91" style="714" width="20.29"/>
    <col collapsed="false" customWidth="true" hidden="false" outlineLevel="0" max="92" min="92" style="714" width="15.43"/>
    <col collapsed="false" customWidth="true" hidden="false" outlineLevel="0" max="93" min="93" style="714" width="22.29"/>
    <col collapsed="false" customWidth="true" hidden="false" outlineLevel="0" max="94" min="94" style="714" width="26.57"/>
    <col collapsed="false" customWidth="true" hidden="false" outlineLevel="0" max="95" min="95" style="714" width="23.15"/>
    <col collapsed="false" customWidth="true" hidden="false" outlineLevel="0" max="96" min="96" style="714" width="20.72"/>
    <col collapsed="false" customWidth="true" hidden="false" outlineLevel="0" max="97" min="97" style="714" width="16.72"/>
    <col collapsed="false" customWidth="true" hidden="false" outlineLevel="0" max="98" min="98" style="714" width="11.86"/>
    <col collapsed="false" customWidth="true" hidden="false" outlineLevel="0" max="99" min="99" style="714" width="25.14"/>
    <col collapsed="false" customWidth="true" hidden="false" outlineLevel="0" max="100" min="100" style="714" width="18.29"/>
    <col collapsed="false" customWidth="true" hidden="false" outlineLevel="0" max="101" min="101" style="714" width="20.72"/>
    <col collapsed="false" customWidth="true" hidden="false" outlineLevel="0" max="102" min="102" style="714" width="21.43"/>
    <col collapsed="false" customWidth="true" hidden="false" outlineLevel="0" max="103" min="103" style="714" width="19.15"/>
    <col collapsed="false" customWidth="true" hidden="false" outlineLevel="0" max="105" min="104" style="714" width="19.86"/>
    <col collapsed="false" customWidth="false" hidden="false" outlineLevel="0" max="16384" min="106" style="714" width="9.57"/>
  </cols>
  <sheetData>
    <row r="1" s="729" customFormat="true" ht="36.75" hidden="false" customHeight="true" outlineLevel="0" collapsed="false">
      <c r="A1" s="719" t="s">
        <v>0</v>
      </c>
      <c r="B1" s="719" t="s">
        <v>1</v>
      </c>
      <c r="C1" s="720" t="s">
        <v>2</v>
      </c>
      <c r="D1" s="721" t="s">
        <v>3</v>
      </c>
      <c r="E1" s="721" t="s">
        <v>4</v>
      </c>
      <c r="F1" s="721" t="s">
        <v>5</v>
      </c>
      <c r="G1" s="721" t="s">
        <v>6</v>
      </c>
      <c r="H1" s="721" t="s">
        <v>7</v>
      </c>
      <c r="I1" s="721" t="s">
        <v>8</v>
      </c>
      <c r="J1" s="721" t="s">
        <v>9</v>
      </c>
      <c r="K1" s="722" t="s">
        <v>10</v>
      </c>
      <c r="L1" s="723" t="s">
        <v>11</v>
      </c>
      <c r="M1" s="723"/>
      <c r="N1" s="722" t="s">
        <v>12</v>
      </c>
      <c r="O1" s="723" t="s">
        <v>13</v>
      </c>
      <c r="P1" s="723"/>
      <c r="Q1" s="723" t="s">
        <v>14</v>
      </c>
      <c r="R1" s="723"/>
      <c r="S1" s="722" t="s">
        <v>12</v>
      </c>
      <c r="T1" s="724" t="s">
        <v>15</v>
      </c>
      <c r="U1" s="724"/>
      <c r="V1" s="722" t="s">
        <v>12</v>
      </c>
      <c r="W1" s="725" t="s">
        <v>16</v>
      </c>
      <c r="X1" s="726" t="s">
        <v>17</v>
      </c>
      <c r="Y1" s="726"/>
      <c r="Z1" s="722" t="s">
        <v>12</v>
      </c>
      <c r="AA1" s="727" t="s">
        <v>18</v>
      </c>
      <c r="AB1" s="722" t="s">
        <v>19</v>
      </c>
      <c r="AC1" s="722"/>
      <c r="AD1" s="722" t="s">
        <v>12</v>
      </c>
      <c r="AE1" s="727" t="s">
        <v>20</v>
      </c>
      <c r="AF1" s="722" t="s">
        <v>21</v>
      </c>
      <c r="AG1" s="722"/>
      <c r="AH1" s="722" t="s">
        <v>12</v>
      </c>
      <c r="AI1" s="16" t="s">
        <v>22</v>
      </c>
      <c r="AJ1" s="727" t="s">
        <v>23</v>
      </c>
      <c r="AK1" s="722" t="s">
        <v>24</v>
      </c>
      <c r="AL1" s="722"/>
      <c r="AM1" s="722" t="s">
        <v>12</v>
      </c>
      <c r="AN1" s="727" t="s">
        <v>25</v>
      </c>
      <c r="AO1" s="723" t="s">
        <v>26</v>
      </c>
      <c r="AP1" s="723"/>
      <c r="AQ1" s="727" t="s">
        <v>27</v>
      </c>
      <c r="AR1" s="722" t="s">
        <v>28</v>
      </c>
      <c r="AS1" s="722"/>
      <c r="AT1" s="722" t="s">
        <v>12</v>
      </c>
      <c r="AU1" s="17" t="s">
        <v>29</v>
      </c>
      <c r="AV1" s="480" t="s">
        <v>30</v>
      </c>
      <c r="AW1" s="481" t="s">
        <v>31</v>
      </c>
      <c r="AX1" s="480" t="s">
        <v>32</v>
      </c>
      <c r="AY1" s="480" t="s">
        <v>33</v>
      </c>
      <c r="AZ1" s="480" t="s">
        <v>34</v>
      </c>
      <c r="BA1" s="480" t="s">
        <v>35</v>
      </c>
      <c r="BB1" s="482" t="s">
        <v>36</v>
      </c>
      <c r="BC1" s="482" t="s">
        <v>37</v>
      </c>
      <c r="BD1" s="728" t="s">
        <v>38</v>
      </c>
      <c r="BE1" s="728" t="s">
        <v>39</v>
      </c>
      <c r="BF1" s="728" t="s">
        <v>40</v>
      </c>
      <c r="BH1" s="730"/>
      <c r="BJ1" s="483" t="s">
        <v>2</v>
      </c>
      <c r="BK1" s="484" t="s">
        <v>3</v>
      </c>
      <c r="BL1" s="484" t="s">
        <v>4</v>
      </c>
      <c r="BM1" s="484" t="s">
        <v>5</v>
      </c>
      <c r="BN1" s="484" t="s">
        <v>6</v>
      </c>
      <c r="BO1" s="484" t="s">
        <v>7</v>
      </c>
      <c r="BP1" s="483" t="s">
        <v>8</v>
      </c>
      <c r="BQ1" s="484" t="s">
        <v>9</v>
      </c>
      <c r="BR1" s="485" t="s">
        <v>10</v>
      </c>
      <c r="BW1" s="483" t="s">
        <v>2</v>
      </c>
      <c r="BX1" s="484" t="s">
        <v>3</v>
      </c>
      <c r="BY1" s="484" t="s">
        <v>4</v>
      </c>
      <c r="BZ1" s="484" t="s">
        <v>5</v>
      </c>
      <c r="CA1" s="484" t="s">
        <v>6</v>
      </c>
      <c r="CB1" s="484" t="s">
        <v>7</v>
      </c>
      <c r="CC1" s="483" t="s">
        <v>8</v>
      </c>
      <c r="CD1" s="484" t="s">
        <v>9</v>
      </c>
      <c r="CE1" s="485" t="s">
        <v>10</v>
      </c>
      <c r="CJ1" s="483" t="s">
        <v>2</v>
      </c>
      <c r="CK1" s="484" t="s">
        <v>3</v>
      </c>
      <c r="CL1" s="484" t="s">
        <v>4</v>
      </c>
      <c r="CM1" s="484" t="s">
        <v>5</v>
      </c>
      <c r="CN1" s="484" t="s">
        <v>6</v>
      </c>
      <c r="CO1" s="484" t="s">
        <v>7</v>
      </c>
      <c r="CP1" s="483" t="s">
        <v>8</v>
      </c>
      <c r="CQ1" s="484" t="s">
        <v>9</v>
      </c>
      <c r="CR1" s="485" t="s">
        <v>10</v>
      </c>
    </row>
    <row r="2" s="729" customFormat="true" ht="30" hidden="false" customHeight="true" outlineLevel="0" collapsed="false">
      <c r="A2" s="719"/>
      <c r="B2" s="719"/>
      <c r="C2" s="720"/>
      <c r="D2" s="721"/>
      <c r="E2" s="721"/>
      <c r="F2" s="721"/>
      <c r="G2" s="721"/>
      <c r="H2" s="721"/>
      <c r="I2" s="721"/>
      <c r="J2" s="721"/>
      <c r="K2" s="722" t="s">
        <v>10</v>
      </c>
      <c r="L2" s="734" t="s">
        <v>41</v>
      </c>
      <c r="M2" s="735" t="s">
        <v>42</v>
      </c>
      <c r="N2" s="722"/>
      <c r="O2" s="734" t="s">
        <v>41</v>
      </c>
      <c r="P2" s="735" t="s">
        <v>42</v>
      </c>
      <c r="Q2" s="734" t="s">
        <v>41</v>
      </c>
      <c r="R2" s="735" t="s">
        <v>42</v>
      </c>
      <c r="S2" s="722"/>
      <c r="T2" s="734" t="s">
        <v>41</v>
      </c>
      <c r="U2" s="735" t="s">
        <v>42</v>
      </c>
      <c r="V2" s="722"/>
      <c r="W2" s="725"/>
      <c r="X2" s="734" t="s">
        <v>41</v>
      </c>
      <c r="Y2" s="735" t="s">
        <v>42</v>
      </c>
      <c r="Z2" s="722"/>
      <c r="AA2" s="727"/>
      <c r="AB2" s="734" t="s">
        <v>41</v>
      </c>
      <c r="AC2" s="735" t="s">
        <v>42</v>
      </c>
      <c r="AD2" s="722"/>
      <c r="AE2" s="727"/>
      <c r="AF2" s="734" t="s">
        <v>41</v>
      </c>
      <c r="AG2" s="735" t="s">
        <v>42</v>
      </c>
      <c r="AH2" s="722"/>
      <c r="AI2" s="16"/>
      <c r="AJ2" s="727"/>
      <c r="AK2" s="734" t="s">
        <v>41</v>
      </c>
      <c r="AL2" s="735" t="s">
        <v>42</v>
      </c>
      <c r="AM2" s="722"/>
      <c r="AN2" s="727"/>
      <c r="AO2" s="734" t="s">
        <v>41</v>
      </c>
      <c r="AP2" s="735" t="s">
        <v>42</v>
      </c>
      <c r="AQ2" s="727"/>
      <c r="AR2" s="734" t="s">
        <v>41</v>
      </c>
      <c r="AS2" s="735" t="s">
        <v>42</v>
      </c>
      <c r="AT2" s="722"/>
      <c r="AU2" s="17"/>
      <c r="AV2" s="480"/>
      <c r="AW2" s="480"/>
      <c r="AX2" s="480"/>
      <c r="AY2" s="480"/>
      <c r="AZ2" s="480"/>
      <c r="BA2" s="480"/>
      <c r="BB2" s="482"/>
      <c r="BC2" s="482"/>
      <c r="BD2" s="728"/>
      <c r="BE2" s="728"/>
      <c r="BF2" s="728"/>
      <c r="BG2" s="486"/>
      <c r="BJ2" s="483"/>
      <c r="BK2" s="484"/>
      <c r="BL2" s="484"/>
      <c r="BM2" s="484"/>
      <c r="BN2" s="484"/>
      <c r="BO2" s="484"/>
      <c r="BP2" s="483"/>
      <c r="BQ2" s="484"/>
      <c r="BR2" s="485"/>
      <c r="BW2" s="483"/>
      <c r="BX2" s="484"/>
      <c r="BY2" s="484"/>
      <c r="BZ2" s="484"/>
      <c r="CA2" s="484"/>
      <c r="CB2" s="484"/>
      <c r="CC2" s="483"/>
      <c r="CD2" s="484"/>
      <c r="CE2" s="485"/>
      <c r="CJ2" s="483"/>
      <c r="CK2" s="484"/>
      <c r="CL2" s="484"/>
      <c r="CM2" s="484"/>
      <c r="CN2" s="484"/>
      <c r="CO2" s="484"/>
      <c r="CP2" s="483"/>
      <c r="CQ2" s="484"/>
      <c r="CR2" s="485"/>
    </row>
    <row r="3" customFormat="false" ht="39.6" hidden="false" customHeight="true" outlineLevel="0" collapsed="false">
      <c r="A3" s="739" t="n">
        <v>1</v>
      </c>
      <c r="B3" s="533" t="n">
        <v>1</v>
      </c>
      <c r="C3" s="741" t="n">
        <v>2549</v>
      </c>
      <c r="D3" s="511" t="n">
        <v>30327837</v>
      </c>
      <c r="E3" s="512" t="s">
        <v>49</v>
      </c>
      <c r="F3" s="512" t="s">
        <v>44</v>
      </c>
      <c r="G3" s="512" t="s">
        <v>45</v>
      </c>
      <c r="H3" s="512" t="s">
        <v>79</v>
      </c>
      <c r="I3" s="513" t="n">
        <v>45448.8243055556</v>
      </c>
      <c r="J3" s="512" t="s">
        <v>51</v>
      </c>
      <c r="K3" s="492" t="s">
        <v>67</v>
      </c>
      <c r="L3" s="809" t="n">
        <v>45448</v>
      </c>
      <c r="M3" s="810" t="n">
        <v>0.824305555555556</v>
      </c>
      <c r="N3" s="747" t="s">
        <v>51</v>
      </c>
      <c r="O3" s="809" t="n">
        <v>45448</v>
      </c>
      <c r="P3" s="810" t="n">
        <v>0.824305555555556</v>
      </c>
      <c r="Q3" s="809"/>
      <c r="R3" s="810"/>
      <c r="S3" s="747"/>
      <c r="T3" s="809" t="n">
        <v>45448</v>
      </c>
      <c r="U3" s="810" t="n">
        <v>0.83125</v>
      </c>
      <c r="V3" s="747" t="s">
        <v>51</v>
      </c>
      <c r="W3" s="744" t="n">
        <f aca="false">(U3+T3)-(P3+O3)</f>
        <v>0.00694444444444444</v>
      </c>
      <c r="X3" s="809" t="n">
        <v>45449</v>
      </c>
      <c r="Y3" s="810" t="n">
        <v>0.414583333333333</v>
      </c>
      <c r="Z3" s="747" t="s">
        <v>51</v>
      </c>
      <c r="AA3" s="748" t="n">
        <f aca="false">(Y3+X3)-(U3+T3)</f>
        <v>0.583333333333333</v>
      </c>
      <c r="AB3" s="499"/>
      <c r="AC3" s="560"/>
      <c r="AD3" s="520"/>
      <c r="AE3" s="748" t="n">
        <f aca="false">(AC3+AB3)-(Y3+X3)</f>
        <v>-45449.4145833333</v>
      </c>
      <c r="AF3" s="499"/>
      <c r="AG3" s="560"/>
      <c r="AH3" s="520"/>
      <c r="AI3" s="747"/>
      <c r="AJ3" s="748" t="n">
        <f aca="false">(AG3+AF3)-(U3+T3)</f>
        <v>-45448.83125</v>
      </c>
      <c r="AK3" s="745"/>
      <c r="AL3" s="747"/>
      <c r="AM3" s="747"/>
      <c r="AN3" s="748" t="n">
        <f aca="false">(AL3+AK3)-(U3+T3)</f>
        <v>-45448.83125</v>
      </c>
      <c r="AO3" s="751" t="n">
        <v>45452</v>
      </c>
      <c r="AP3" s="752" t="n">
        <v>0.409722222222222</v>
      </c>
      <c r="AQ3" s="750" t="n">
        <f aca="false">(AP3+AO3)-(U3+T3)</f>
        <v>3.57847222222222</v>
      </c>
      <c r="AR3" s="499" t="n">
        <v>45452</v>
      </c>
      <c r="AS3" s="560" t="n">
        <v>0.409722222222222</v>
      </c>
      <c r="AT3" s="495" t="s">
        <v>51</v>
      </c>
      <c r="AU3" s="59" t="n">
        <f aca="false">(AS3+AR3)-(U3+T3)</f>
        <v>3.57847222222222</v>
      </c>
      <c r="AV3" s="517"/>
      <c r="AW3" s="517"/>
      <c r="AX3" s="517" t="s">
        <v>58</v>
      </c>
      <c r="AY3" s="517" t="s">
        <v>572</v>
      </c>
      <c r="AZ3" s="61" t="s">
        <v>60</v>
      </c>
      <c r="BA3" s="517" t="s">
        <v>501</v>
      </c>
      <c r="BB3" s="755" t="s">
        <v>828</v>
      </c>
      <c r="BC3" s="502" t="s">
        <v>829</v>
      </c>
      <c r="BD3" s="66"/>
      <c r="BE3" s="331" t="s">
        <v>156</v>
      </c>
      <c r="BF3" s="756"/>
      <c r="BI3" s="729"/>
      <c r="BJ3" s="741" t="n">
        <v>2549</v>
      </c>
      <c r="BK3" s="511" t="n">
        <v>30327837</v>
      </c>
      <c r="BL3" s="512" t="s">
        <v>49</v>
      </c>
      <c r="BM3" s="512" t="s">
        <v>44</v>
      </c>
      <c r="BN3" s="512" t="s">
        <v>45</v>
      </c>
      <c r="BO3" s="512" t="s">
        <v>79</v>
      </c>
      <c r="BP3" s="513" t="n">
        <v>45448.8243055556</v>
      </c>
      <c r="BQ3" s="512" t="s">
        <v>51</v>
      </c>
      <c r="BR3" s="492" t="s">
        <v>67</v>
      </c>
      <c r="BS3" s="759"/>
      <c r="BT3" s="759"/>
      <c r="BW3" s="741" t="n">
        <v>2589</v>
      </c>
      <c r="BX3" s="511" t="n">
        <v>30194118</v>
      </c>
      <c r="BY3" s="512" t="s">
        <v>53</v>
      </c>
      <c r="BZ3" s="512" t="s">
        <v>44</v>
      </c>
      <c r="CA3" s="512" t="s">
        <v>54</v>
      </c>
      <c r="CB3" s="512" t="s">
        <v>597</v>
      </c>
      <c r="CC3" s="513" t="n">
        <v>45456.8513888889</v>
      </c>
      <c r="CD3" s="512" t="s">
        <v>77</v>
      </c>
      <c r="CE3" s="758" t="s">
        <v>71</v>
      </c>
      <c r="CJ3" s="741" t="n">
        <v>2560</v>
      </c>
      <c r="CK3" s="511" t="n">
        <v>30154621</v>
      </c>
      <c r="CL3" s="512" t="s">
        <v>56</v>
      </c>
      <c r="CM3" s="512" t="s">
        <v>44</v>
      </c>
      <c r="CN3" s="512" t="s">
        <v>54</v>
      </c>
      <c r="CO3" s="512" t="s">
        <v>128</v>
      </c>
      <c r="CP3" s="513" t="n">
        <v>45450.8152777778</v>
      </c>
      <c r="CQ3" s="512" t="s">
        <v>77</v>
      </c>
      <c r="CR3" s="758" t="s">
        <v>71</v>
      </c>
    </row>
    <row r="4" customFormat="false" ht="39.6" hidden="false" customHeight="true" outlineLevel="0" collapsed="false">
      <c r="A4" s="739"/>
      <c r="B4" s="533" t="n">
        <v>2</v>
      </c>
      <c r="C4" s="741" t="n">
        <v>2550</v>
      </c>
      <c r="D4" s="511" t="n">
        <v>30063039</v>
      </c>
      <c r="E4" s="512" t="s">
        <v>49</v>
      </c>
      <c r="F4" s="512" t="s">
        <v>44</v>
      </c>
      <c r="G4" s="512" t="s">
        <v>45</v>
      </c>
      <c r="H4" s="512" t="s">
        <v>465</v>
      </c>
      <c r="I4" s="513" t="n">
        <v>45448.8409722222</v>
      </c>
      <c r="J4" s="512" t="s">
        <v>51</v>
      </c>
      <c r="K4" s="758" t="s">
        <v>71</v>
      </c>
      <c r="L4" s="809" t="n">
        <v>45448</v>
      </c>
      <c r="M4" s="810" t="n">
        <v>0.840972222222222</v>
      </c>
      <c r="N4" s="747" t="s">
        <v>51</v>
      </c>
      <c r="O4" s="809" t="n">
        <v>45448</v>
      </c>
      <c r="P4" s="810" t="n">
        <v>0.840972222222222</v>
      </c>
      <c r="Q4" s="809" t="n">
        <v>45448</v>
      </c>
      <c r="R4" s="810" t="n">
        <v>0.840972222222222</v>
      </c>
      <c r="S4" s="747" t="s">
        <v>51</v>
      </c>
      <c r="T4" s="809" t="n">
        <v>45448</v>
      </c>
      <c r="U4" s="810" t="n">
        <v>0.853472222222222</v>
      </c>
      <c r="V4" s="747" t="s">
        <v>51</v>
      </c>
      <c r="W4" s="744" t="n">
        <f aca="false">(U4+T4)-(P4+O4)</f>
        <v>0.0125</v>
      </c>
      <c r="X4" s="499" t="n">
        <v>45449</v>
      </c>
      <c r="Y4" s="494" t="n">
        <v>0.415277777777778</v>
      </c>
      <c r="Z4" s="495" t="s">
        <v>51</v>
      </c>
      <c r="AA4" s="748" t="n">
        <f aca="false">(Y4+X4)-(U4+T4)</f>
        <v>0.561805555555556</v>
      </c>
      <c r="AB4" s="499"/>
      <c r="AC4" s="520"/>
      <c r="AD4" s="520"/>
      <c r="AE4" s="748" t="n">
        <f aca="false">(AC4+AB4)-(Y4+X4)</f>
        <v>-45449.4152777778</v>
      </c>
      <c r="AF4" s="499"/>
      <c r="AG4" s="520"/>
      <c r="AH4" s="520"/>
      <c r="AI4" s="747"/>
      <c r="AJ4" s="748" t="n">
        <f aca="false">(AG4+AF4)-(U4+T4)</f>
        <v>-45448.8534722222</v>
      </c>
      <c r="AK4" s="745"/>
      <c r="AL4" s="747"/>
      <c r="AM4" s="747"/>
      <c r="AN4" s="748" t="n">
        <f aca="false">(AL4+AK4)-(U4+T4)</f>
        <v>-45448.8534722222</v>
      </c>
      <c r="AO4" s="751" t="n">
        <v>45448</v>
      </c>
      <c r="AP4" s="752" t="n">
        <v>0.875</v>
      </c>
      <c r="AQ4" s="750" t="n">
        <f aca="false">(AP4+AO4)-(U4+T4)</f>
        <v>0.0215277777777778</v>
      </c>
      <c r="AR4" s="499" t="n">
        <v>45452</v>
      </c>
      <c r="AS4" s="560" t="n">
        <v>0.611805555555556</v>
      </c>
      <c r="AT4" s="495" t="s">
        <v>51</v>
      </c>
      <c r="AU4" s="59" t="n">
        <f aca="false">(AS4+AR4)-(U4+T4)</f>
        <v>3.75833333333333</v>
      </c>
      <c r="AV4" s="517"/>
      <c r="AW4" s="517"/>
      <c r="AX4" s="517" t="s">
        <v>58</v>
      </c>
      <c r="AY4" s="517" t="s">
        <v>572</v>
      </c>
      <c r="AZ4" s="517" t="s">
        <v>663</v>
      </c>
      <c r="BA4" s="517" t="s">
        <v>664</v>
      </c>
      <c r="BB4" s="755" t="s">
        <v>830</v>
      </c>
      <c r="BC4" s="524" t="s">
        <v>831</v>
      </c>
      <c r="BD4" s="66"/>
      <c r="BE4" s="326" t="s">
        <v>64</v>
      </c>
      <c r="BF4" s="756"/>
      <c r="BI4" s="729"/>
      <c r="BJ4" s="741" t="n">
        <v>2550</v>
      </c>
      <c r="BK4" s="511" t="n">
        <v>30063039</v>
      </c>
      <c r="BL4" s="512" t="s">
        <v>49</v>
      </c>
      <c r="BM4" s="512" t="s">
        <v>44</v>
      </c>
      <c r="BN4" s="512" t="s">
        <v>45</v>
      </c>
      <c r="BO4" s="512" t="s">
        <v>465</v>
      </c>
      <c r="BP4" s="513" t="n">
        <v>45448.8409722222</v>
      </c>
      <c r="BQ4" s="512" t="s">
        <v>51</v>
      </c>
      <c r="BR4" s="758" t="s">
        <v>71</v>
      </c>
      <c r="BS4" s="759"/>
      <c r="BT4" s="759"/>
      <c r="BW4" s="741" t="n">
        <v>2597</v>
      </c>
      <c r="BX4" s="511" t="n">
        <v>30211392</v>
      </c>
      <c r="BY4" s="512" t="s">
        <v>53</v>
      </c>
      <c r="BZ4" s="512" t="s">
        <v>65</v>
      </c>
      <c r="CA4" s="512" t="s">
        <v>54</v>
      </c>
      <c r="CB4" s="512" t="s">
        <v>358</v>
      </c>
      <c r="CC4" s="513" t="n">
        <v>45465.4055555556</v>
      </c>
      <c r="CD4" s="512" t="s">
        <v>77</v>
      </c>
      <c r="CE4" s="758" t="s">
        <v>71</v>
      </c>
      <c r="CJ4" s="741" t="n">
        <v>2569</v>
      </c>
      <c r="CK4" s="511" t="n">
        <v>30330996</v>
      </c>
      <c r="CL4" s="512" t="s">
        <v>56</v>
      </c>
      <c r="CM4" s="512" t="s">
        <v>69</v>
      </c>
      <c r="CN4" s="512" t="s">
        <v>54</v>
      </c>
      <c r="CO4" s="512" t="s">
        <v>480</v>
      </c>
      <c r="CP4" s="513" t="n">
        <v>45452.0972222222</v>
      </c>
      <c r="CQ4" s="512" t="s">
        <v>77</v>
      </c>
      <c r="CR4" s="758" t="s">
        <v>71</v>
      </c>
    </row>
    <row r="5" customFormat="false" ht="39.6" hidden="false" customHeight="true" outlineLevel="0" collapsed="false">
      <c r="A5" s="739"/>
      <c r="B5" s="811" t="n">
        <v>3</v>
      </c>
      <c r="C5" s="741" t="n">
        <v>2560</v>
      </c>
      <c r="D5" s="511" t="n">
        <v>30154621</v>
      </c>
      <c r="E5" s="512" t="s">
        <v>56</v>
      </c>
      <c r="F5" s="512" t="s">
        <v>44</v>
      </c>
      <c r="G5" s="512" t="s">
        <v>54</v>
      </c>
      <c r="H5" s="512" t="s">
        <v>128</v>
      </c>
      <c r="I5" s="513" t="n">
        <v>45450.8152777778</v>
      </c>
      <c r="J5" s="512" t="s">
        <v>77</v>
      </c>
      <c r="K5" s="758" t="s">
        <v>71</v>
      </c>
      <c r="L5" s="809" t="n">
        <v>45450</v>
      </c>
      <c r="M5" s="810" t="n">
        <v>0.815277777777778</v>
      </c>
      <c r="N5" s="812" t="s">
        <v>298</v>
      </c>
      <c r="O5" s="809" t="n">
        <v>45450</v>
      </c>
      <c r="P5" s="810" t="n">
        <v>0.815277777777778</v>
      </c>
      <c r="Q5" s="809" t="n">
        <v>45451</v>
      </c>
      <c r="R5" s="810" t="n">
        <v>0.618055555555556</v>
      </c>
      <c r="S5" s="747" t="s">
        <v>77</v>
      </c>
      <c r="T5" s="809" t="n">
        <v>45456</v>
      </c>
      <c r="U5" s="810" t="n">
        <v>0.818055555555556</v>
      </c>
      <c r="V5" s="747" t="s">
        <v>77</v>
      </c>
      <c r="W5" s="744" t="n">
        <f aca="false">(U5+T5)-(P5+O5)</f>
        <v>6.00277777777778</v>
      </c>
      <c r="X5" s="499" t="n">
        <v>45465</v>
      </c>
      <c r="Y5" s="494" t="n">
        <v>0.436805555555556</v>
      </c>
      <c r="Z5" s="747" t="s">
        <v>77</v>
      </c>
      <c r="AA5" s="748" t="n">
        <f aca="false">(Y5+X5)-(U5+T5)</f>
        <v>8.61875</v>
      </c>
      <c r="AB5" s="499" t="n">
        <v>45467</v>
      </c>
      <c r="AC5" s="494" t="n">
        <v>0.740972222222222</v>
      </c>
      <c r="AD5" s="747" t="s">
        <v>77</v>
      </c>
      <c r="AE5" s="748" t="n">
        <f aca="false">(AC5+AB5)-(Y5+X5)</f>
        <v>2.30416666666667</v>
      </c>
      <c r="AF5" s="499"/>
      <c r="AG5" s="520"/>
      <c r="AH5" s="520"/>
      <c r="AI5" s="812"/>
      <c r="AJ5" s="748" t="n">
        <f aca="false">(AG5+AF5)-(U5+T5)</f>
        <v>-45456.8180555556</v>
      </c>
      <c r="AK5" s="745"/>
      <c r="AL5" s="812"/>
      <c r="AM5" s="812"/>
      <c r="AN5" s="748" t="n">
        <f aca="false">(AL5+AK5)-(U5+T5)</f>
        <v>-45456.8180555556</v>
      </c>
      <c r="AO5" s="751" t="n">
        <v>45479</v>
      </c>
      <c r="AP5" s="752" t="n">
        <v>0.4375</v>
      </c>
      <c r="AQ5" s="750" t="n">
        <f aca="false">(AP5+AO5)-(U5+T5)</f>
        <v>22.6194444444444</v>
      </c>
      <c r="AR5" s="499" t="n">
        <v>45479</v>
      </c>
      <c r="AS5" s="560" t="n">
        <v>0.4375</v>
      </c>
      <c r="AT5" s="495" t="s">
        <v>51</v>
      </c>
      <c r="AU5" s="59" t="n">
        <f aca="false">(AS5+AR5)-(U5+T5)</f>
        <v>22.6194444444444</v>
      </c>
      <c r="AV5" s="517"/>
      <c r="AW5" s="517"/>
      <c r="AX5" s="517" t="s">
        <v>578</v>
      </c>
      <c r="AY5" s="517" t="s">
        <v>110</v>
      </c>
      <c r="AZ5" s="43" t="s">
        <v>132</v>
      </c>
      <c r="BA5" s="43" t="s">
        <v>209</v>
      </c>
      <c r="BB5" s="755" t="s">
        <v>832</v>
      </c>
      <c r="BC5" s="761" t="s">
        <v>833</v>
      </c>
      <c r="BD5" s="66"/>
      <c r="BE5" s="326" t="s">
        <v>64</v>
      </c>
      <c r="BF5" s="756"/>
      <c r="BJ5" s="757" t="n">
        <v>2572</v>
      </c>
      <c r="BK5" s="511" t="n">
        <v>30317835</v>
      </c>
      <c r="BL5" s="512" t="s">
        <v>49</v>
      </c>
      <c r="BM5" s="512" t="s">
        <v>44</v>
      </c>
      <c r="BN5" s="512" t="s">
        <v>80</v>
      </c>
      <c r="BO5" s="512" t="s">
        <v>81</v>
      </c>
      <c r="BP5" s="513" t="n">
        <v>45452.5229166667</v>
      </c>
      <c r="BQ5" s="512" t="s">
        <v>51</v>
      </c>
      <c r="BR5" s="758" t="s">
        <v>52</v>
      </c>
      <c r="BS5" s="759"/>
      <c r="BT5" s="759"/>
      <c r="BW5" s="741" t="n">
        <v>2603</v>
      </c>
      <c r="BX5" s="511" t="n">
        <v>30159068</v>
      </c>
      <c r="BY5" s="512" t="s">
        <v>53</v>
      </c>
      <c r="BZ5" s="512" t="s">
        <v>44</v>
      </c>
      <c r="CA5" s="512" t="s">
        <v>54</v>
      </c>
      <c r="CB5" s="512" t="s">
        <v>166</v>
      </c>
      <c r="CC5" s="513" t="n">
        <v>45467.6277777778</v>
      </c>
      <c r="CD5" s="512" t="s">
        <v>77</v>
      </c>
      <c r="CE5" s="758" t="s">
        <v>71</v>
      </c>
      <c r="CJ5" s="741" t="n">
        <v>2586</v>
      </c>
      <c r="CK5" s="511" t="n">
        <v>30307370</v>
      </c>
      <c r="CL5" s="512" t="s">
        <v>56</v>
      </c>
      <c r="CM5" s="512" t="s">
        <v>44</v>
      </c>
      <c r="CN5" s="512" t="s">
        <v>80</v>
      </c>
      <c r="CO5" s="512" t="s">
        <v>343</v>
      </c>
      <c r="CP5" s="513" t="n">
        <v>45454.7159722222</v>
      </c>
      <c r="CQ5" s="512" t="s">
        <v>77</v>
      </c>
      <c r="CR5" s="758" t="s">
        <v>52</v>
      </c>
    </row>
    <row r="6" customFormat="false" ht="39.6" hidden="false" customHeight="true" outlineLevel="0" collapsed="false">
      <c r="A6" s="739"/>
      <c r="B6" s="533" t="n">
        <v>4</v>
      </c>
      <c r="C6" s="741" t="n">
        <v>2569</v>
      </c>
      <c r="D6" s="511" t="n">
        <v>30330996</v>
      </c>
      <c r="E6" s="512" t="s">
        <v>56</v>
      </c>
      <c r="F6" s="512" t="s">
        <v>69</v>
      </c>
      <c r="G6" s="512" t="s">
        <v>54</v>
      </c>
      <c r="H6" s="512" t="s">
        <v>480</v>
      </c>
      <c r="I6" s="513" t="n">
        <v>45452.0972222222</v>
      </c>
      <c r="J6" s="512" t="s">
        <v>77</v>
      </c>
      <c r="K6" s="758" t="s">
        <v>71</v>
      </c>
      <c r="L6" s="809" t="n">
        <v>45452</v>
      </c>
      <c r="M6" s="810" t="n">
        <v>0.0972222222222222</v>
      </c>
      <c r="N6" s="812" t="s">
        <v>298</v>
      </c>
      <c r="O6" s="809" t="n">
        <v>45452</v>
      </c>
      <c r="P6" s="810" t="n">
        <v>0.0972222222222222</v>
      </c>
      <c r="Q6" s="809" t="n">
        <v>45465</v>
      </c>
      <c r="R6" s="810" t="n">
        <v>0.0986111111111111</v>
      </c>
      <c r="S6" s="747" t="s">
        <v>77</v>
      </c>
      <c r="T6" s="809" t="n">
        <v>45452</v>
      </c>
      <c r="U6" s="810" t="n">
        <v>0.0972222222222222</v>
      </c>
      <c r="V6" s="747" t="s">
        <v>77</v>
      </c>
      <c r="W6" s="744" t="n">
        <f aca="false">(U6+T6)-(P6+O6)</f>
        <v>0</v>
      </c>
      <c r="X6" s="499"/>
      <c r="Y6" s="494"/>
      <c r="Z6" s="520"/>
      <c r="AA6" s="748" t="n">
        <f aca="false">(Y6+X6)-(U6+T6)</f>
        <v>-45452.0972222222</v>
      </c>
      <c r="AB6" s="499"/>
      <c r="AC6" s="494"/>
      <c r="AD6" s="520"/>
      <c r="AE6" s="748" t="n">
        <f aca="false">(AC6+AB6)-(Y6+X6)</f>
        <v>0</v>
      </c>
      <c r="AF6" s="499"/>
      <c r="AG6" s="520"/>
      <c r="AH6" s="520"/>
      <c r="AI6" s="812"/>
      <c r="AJ6" s="748" t="n">
        <f aca="false">(AG6+AF6)-(U6+T6)</f>
        <v>-45452.0972222222</v>
      </c>
      <c r="AK6" s="745"/>
      <c r="AL6" s="812"/>
      <c r="AM6" s="812"/>
      <c r="AN6" s="748" t="n">
        <f aca="false">(AL6+AK6)-(U6+T6)</f>
        <v>-45452.0972222222</v>
      </c>
      <c r="AO6" s="751" t="n">
        <v>45479</v>
      </c>
      <c r="AP6" s="752" t="n">
        <v>0.4375</v>
      </c>
      <c r="AQ6" s="750" t="n">
        <f aca="false">(AP6+AO6)-(U6+T6)</f>
        <v>27.3402777777778</v>
      </c>
      <c r="AR6" s="499" t="n">
        <v>45479</v>
      </c>
      <c r="AS6" s="560" t="n">
        <v>0.853472222222222</v>
      </c>
      <c r="AT6" s="495" t="s">
        <v>51</v>
      </c>
      <c r="AU6" s="59" t="n">
        <f aca="false">(AS6+AR6)-(U6+T6)</f>
        <v>27.75625</v>
      </c>
      <c r="AV6" s="517" t="n">
        <v>16288</v>
      </c>
      <c r="AW6" s="517" t="s">
        <v>834</v>
      </c>
      <c r="AX6" s="517" t="s">
        <v>578</v>
      </c>
      <c r="AY6" s="517" t="s">
        <v>110</v>
      </c>
      <c r="AZ6" s="43" t="s">
        <v>132</v>
      </c>
      <c r="BA6" s="517" t="s">
        <v>112</v>
      </c>
      <c r="BB6" s="755" t="s">
        <v>835</v>
      </c>
      <c r="BC6" s="761" t="s">
        <v>836</v>
      </c>
      <c r="BD6" s="66"/>
      <c r="BE6" s="326" t="s">
        <v>64</v>
      </c>
      <c r="BF6" s="756"/>
      <c r="BJ6" s="741" t="n">
        <v>2573</v>
      </c>
      <c r="BK6" s="511" t="n">
        <v>1145401</v>
      </c>
      <c r="BL6" s="512" t="s">
        <v>49</v>
      </c>
      <c r="BM6" s="512" t="s">
        <v>44</v>
      </c>
      <c r="BN6" s="512" t="s">
        <v>45</v>
      </c>
      <c r="BO6" s="764" t="s">
        <v>50</v>
      </c>
      <c r="BP6" s="513" t="n">
        <v>45452.5319444445</v>
      </c>
      <c r="BQ6" s="512" t="s">
        <v>51</v>
      </c>
      <c r="BR6" s="758" t="s">
        <v>52</v>
      </c>
      <c r="BS6" s="759"/>
      <c r="BT6" s="759"/>
      <c r="BW6" s="741" t="n">
        <v>2606</v>
      </c>
      <c r="BX6" s="511" t="n">
        <v>30059566</v>
      </c>
      <c r="BY6" s="512" t="s">
        <v>53</v>
      </c>
      <c r="BZ6" s="512" t="s">
        <v>44</v>
      </c>
      <c r="CA6" s="512" t="s">
        <v>54</v>
      </c>
      <c r="CB6" s="512" t="s">
        <v>128</v>
      </c>
      <c r="CC6" s="513" t="n">
        <v>45467.4923611111</v>
      </c>
      <c r="CD6" s="512" t="s">
        <v>77</v>
      </c>
      <c r="CE6" s="758" t="s">
        <v>71</v>
      </c>
      <c r="CJ6" s="741" t="n">
        <v>2590</v>
      </c>
      <c r="CK6" s="511" t="n">
        <v>30255711</v>
      </c>
      <c r="CL6" s="512" t="s">
        <v>56</v>
      </c>
      <c r="CM6" s="512" t="s">
        <v>44</v>
      </c>
      <c r="CN6" s="512" t="s">
        <v>54</v>
      </c>
      <c r="CO6" s="512" t="s">
        <v>104</v>
      </c>
      <c r="CP6" s="513" t="n">
        <v>45456.8222222222</v>
      </c>
      <c r="CQ6" s="512" t="s">
        <v>77</v>
      </c>
      <c r="CR6" s="758" t="s">
        <v>71</v>
      </c>
    </row>
    <row r="7" s="766" customFormat="true" ht="41.75" hidden="false" customHeight="false" outlineLevel="0" collapsed="false">
      <c r="A7" s="739"/>
      <c r="B7" s="811" t="n">
        <v>5</v>
      </c>
      <c r="C7" s="757" t="n">
        <v>2572</v>
      </c>
      <c r="D7" s="511" t="n">
        <v>30317835</v>
      </c>
      <c r="E7" s="512" t="s">
        <v>49</v>
      </c>
      <c r="F7" s="512" t="s">
        <v>44</v>
      </c>
      <c r="G7" s="512" t="s">
        <v>80</v>
      </c>
      <c r="H7" s="512" t="s">
        <v>81</v>
      </c>
      <c r="I7" s="513" t="n">
        <v>45452.5229166667</v>
      </c>
      <c r="J7" s="512" t="s">
        <v>51</v>
      </c>
      <c r="K7" s="758" t="s">
        <v>52</v>
      </c>
      <c r="L7" s="809" t="n">
        <v>45452</v>
      </c>
      <c r="M7" s="810" t="n">
        <v>0.522916666666667</v>
      </c>
      <c r="N7" s="747" t="s">
        <v>51</v>
      </c>
      <c r="O7" s="809" t="n">
        <v>45452</v>
      </c>
      <c r="P7" s="810" t="n">
        <v>0.0229166666666667</v>
      </c>
      <c r="Q7" s="809"/>
      <c r="R7" s="810"/>
      <c r="S7" s="812"/>
      <c r="T7" s="809" t="n">
        <v>45452</v>
      </c>
      <c r="U7" s="810" t="n">
        <v>0.531944444444444</v>
      </c>
      <c r="V7" s="747" t="s">
        <v>51</v>
      </c>
      <c r="W7" s="744" t="n">
        <f aca="false">(U7+T7)-(P7+O7)</f>
        <v>0.509027777777778</v>
      </c>
      <c r="X7" s="499"/>
      <c r="Y7" s="520"/>
      <c r="Z7" s="520"/>
      <c r="AA7" s="748" t="n">
        <f aca="false">(Y7+X7)-(U7+T7)</f>
        <v>-45452.5319444445</v>
      </c>
      <c r="AB7" s="499"/>
      <c r="AC7" s="520"/>
      <c r="AD7" s="520"/>
      <c r="AE7" s="748" t="n">
        <f aca="false">(AC7+AB7)-(Y7+X7)</f>
        <v>0</v>
      </c>
      <c r="AF7" s="499"/>
      <c r="AG7" s="520"/>
      <c r="AH7" s="520"/>
      <c r="AI7" s="812"/>
      <c r="AJ7" s="748" t="n">
        <f aca="false">(AG7+AF7)-(U7+T7)</f>
        <v>-45452.5319444445</v>
      </c>
      <c r="AK7" s="745"/>
      <c r="AL7" s="812"/>
      <c r="AM7" s="812"/>
      <c r="AN7" s="748" t="n">
        <f aca="false">(AL7+AK7)-(U7+T7)</f>
        <v>-45452.5319444445</v>
      </c>
      <c r="AO7" s="751" t="n">
        <v>45452</v>
      </c>
      <c r="AP7" s="752" t="n">
        <v>0.61875</v>
      </c>
      <c r="AQ7" s="750" t="n">
        <f aca="false">(AP7+AO7)-(U7+T7)</f>
        <v>0.0868055555555556</v>
      </c>
      <c r="AR7" s="499" t="n">
        <v>45452</v>
      </c>
      <c r="AS7" s="560" t="n">
        <v>0.61875</v>
      </c>
      <c r="AT7" s="495" t="s">
        <v>51</v>
      </c>
      <c r="AU7" s="59" t="n">
        <f aca="false">(AS7+AR7)-(U7+T7)</f>
        <v>0.0868055555555556</v>
      </c>
      <c r="AV7" s="517"/>
      <c r="AW7" s="517"/>
      <c r="AX7" s="517" t="s">
        <v>58</v>
      </c>
      <c r="AY7" s="517" t="s">
        <v>572</v>
      </c>
      <c r="AZ7" s="61" t="s">
        <v>60</v>
      </c>
      <c r="BA7" s="517" t="s">
        <v>501</v>
      </c>
      <c r="BB7" s="755" t="s">
        <v>837</v>
      </c>
      <c r="BC7" s="761" t="s">
        <v>838</v>
      </c>
      <c r="BD7" s="66"/>
      <c r="BE7" s="326" t="s">
        <v>64</v>
      </c>
      <c r="BF7" s="756"/>
      <c r="BJ7" s="741" t="n">
        <v>2574</v>
      </c>
      <c r="BK7" s="511" t="n">
        <v>30019221</v>
      </c>
      <c r="BL7" s="512" t="s">
        <v>49</v>
      </c>
      <c r="BM7" s="512" t="s">
        <v>44</v>
      </c>
      <c r="BN7" s="512" t="s">
        <v>54</v>
      </c>
      <c r="BO7" s="512" t="s">
        <v>87</v>
      </c>
      <c r="BP7" s="513" t="n">
        <v>45452.5375</v>
      </c>
      <c r="BQ7" s="512" t="s">
        <v>51</v>
      </c>
      <c r="BR7" s="758" t="s">
        <v>52</v>
      </c>
      <c r="BS7" s="759"/>
      <c r="BT7" s="759"/>
      <c r="CD7" s="759"/>
      <c r="CE7" s="759"/>
      <c r="CF7" s="558"/>
      <c r="CG7" s="558"/>
      <c r="CH7" s="558"/>
      <c r="CI7" s="558"/>
      <c r="CJ7" s="558"/>
      <c r="CK7" s="558"/>
      <c r="CL7" s="558"/>
      <c r="CM7" s="558"/>
      <c r="CN7" s="558"/>
      <c r="CO7" s="759"/>
      <c r="CP7" s="759"/>
      <c r="CQ7" s="558"/>
      <c r="CR7" s="558"/>
      <c r="CS7" s="558"/>
      <c r="CT7" s="558"/>
      <c r="CU7" s="558"/>
      <c r="CV7" s="558"/>
      <c r="CW7" s="558"/>
      <c r="CX7" s="558"/>
      <c r="CY7" s="558"/>
      <c r="CZ7" s="714"/>
    </row>
    <row r="8" customFormat="false" ht="32.45" hidden="false" customHeight="true" outlineLevel="0" collapsed="false">
      <c r="A8" s="739"/>
      <c r="B8" s="533" t="n">
        <v>6</v>
      </c>
      <c r="C8" s="741" t="n">
        <v>2573</v>
      </c>
      <c r="D8" s="511" t="n">
        <v>1145401</v>
      </c>
      <c r="E8" s="512" t="s">
        <v>49</v>
      </c>
      <c r="F8" s="512" t="s">
        <v>44</v>
      </c>
      <c r="G8" s="512" t="s">
        <v>45</v>
      </c>
      <c r="H8" s="764" t="s">
        <v>50</v>
      </c>
      <c r="I8" s="513" t="n">
        <v>45452.5319444445</v>
      </c>
      <c r="J8" s="512" t="s">
        <v>51</v>
      </c>
      <c r="K8" s="758" t="s">
        <v>52</v>
      </c>
      <c r="L8" s="809" t="n">
        <v>45452</v>
      </c>
      <c r="M8" s="810" t="n">
        <v>0.531944444444444</v>
      </c>
      <c r="N8" s="747" t="s">
        <v>51</v>
      </c>
      <c r="O8" s="809" t="n">
        <v>45452</v>
      </c>
      <c r="P8" s="810" t="n">
        <v>0.531944444444444</v>
      </c>
      <c r="Q8" s="809"/>
      <c r="R8" s="810"/>
      <c r="S8" s="812"/>
      <c r="T8" s="809" t="n">
        <v>45452</v>
      </c>
      <c r="U8" s="810" t="n">
        <v>0.5375</v>
      </c>
      <c r="V8" s="747" t="s">
        <v>51</v>
      </c>
      <c r="W8" s="744" t="n">
        <f aca="false">(U8+T8)-(P8+O8)</f>
        <v>0.00555555555555556</v>
      </c>
      <c r="X8" s="499" t="n">
        <v>45453</v>
      </c>
      <c r="Y8" s="813" t="n">
        <v>0.445138888888889</v>
      </c>
      <c r="Z8" s="495" t="s">
        <v>51</v>
      </c>
      <c r="AA8" s="748" t="n">
        <f aca="false">(Y8+X8)-(U8+T8)</f>
        <v>0.907638888888889</v>
      </c>
      <c r="AB8" s="499"/>
      <c r="AC8" s="494"/>
      <c r="AD8" s="520"/>
      <c r="AE8" s="748" t="n">
        <f aca="false">(AC8+AB8)-(Y8+X8)</f>
        <v>-45453.4451388889</v>
      </c>
      <c r="AF8" s="499"/>
      <c r="AG8" s="520"/>
      <c r="AH8" s="520"/>
      <c r="AI8" s="812"/>
      <c r="AJ8" s="748" t="n">
        <f aca="false">(AG8+AF8)-(U8+T8)</f>
        <v>-45452.5375</v>
      </c>
      <c r="AK8" s="745"/>
      <c r="AL8" s="812"/>
      <c r="AM8" s="812"/>
      <c r="AN8" s="748" t="n">
        <f aca="false">(AL8+AK8)-(U8+T8)</f>
        <v>-45452.5375</v>
      </c>
      <c r="AO8" s="751" t="n">
        <v>45454</v>
      </c>
      <c r="AP8" s="752" t="n">
        <v>0.0361111111111111</v>
      </c>
      <c r="AQ8" s="750" t="n">
        <f aca="false">(AP8+AO8)-(U8+T8)</f>
        <v>1.49861111111111</v>
      </c>
      <c r="AR8" s="499" t="n">
        <v>45454</v>
      </c>
      <c r="AS8" s="560" t="n">
        <v>0.0361111111111111</v>
      </c>
      <c r="AT8" s="495" t="s">
        <v>51</v>
      </c>
      <c r="AU8" s="59" t="n">
        <f aca="false">(AS8+AR8)-(U8+T8)</f>
        <v>1.49861111111111</v>
      </c>
      <c r="AV8" s="517"/>
      <c r="AW8" s="517"/>
      <c r="AX8" s="517" t="s">
        <v>58</v>
      </c>
      <c r="AY8" s="517" t="s">
        <v>572</v>
      </c>
      <c r="AZ8" s="61" t="s">
        <v>60</v>
      </c>
      <c r="BA8" s="517" t="s">
        <v>501</v>
      </c>
      <c r="BB8" s="755" t="s">
        <v>839</v>
      </c>
      <c r="BC8" s="761" t="s">
        <v>840</v>
      </c>
      <c r="BD8" s="66"/>
      <c r="BE8" s="326" t="s">
        <v>64</v>
      </c>
      <c r="BF8" s="756"/>
      <c r="BJ8" s="741" t="n">
        <v>2591</v>
      </c>
      <c r="BK8" s="511" t="n">
        <v>30048344</v>
      </c>
      <c r="BL8" s="512" t="s">
        <v>49</v>
      </c>
      <c r="BM8" s="512" t="s">
        <v>69</v>
      </c>
      <c r="BN8" s="512" t="s">
        <v>45</v>
      </c>
      <c r="BO8" s="512" t="s">
        <v>341</v>
      </c>
      <c r="BP8" s="513" t="n">
        <v>45462.5590277778</v>
      </c>
      <c r="BQ8" s="512" t="s">
        <v>77</v>
      </c>
      <c r="BR8" s="758" t="s">
        <v>52</v>
      </c>
      <c r="BS8" s="759"/>
      <c r="BT8" s="759"/>
      <c r="CD8" s="759"/>
      <c r="CE8" s="759"/>
      <c r="CF8" s="558"/>
      <c r="CG8" s="558"/>
      <c r="CH8" s="558"/>
      <c r="CI8" s="558"/>
      <c r="CJ8" s="558"/>
      <c r="CK8" s="558"/>
      <c r="CL8" s="558"/>
      <c r="CM8" s="558"/>
      <c r="CN8" s="558"/>
      <c r="CO8" s="759"/>
      <c r="CP8" s="759"/>
      <c r="CQ8" s="558"/>
      <c r="CR8" s="558"/>
      <c r="CS8" s="558"/>
      <c r="CT8" s="558"/>
      <c r="CU8" s="558"/>
      <c r="CV8" s="558"/>
      <c r="CW8" s="558"/>
      <c r="CX8" s="558"/>
      <c r="CY8" s="558"/>
      <c r="CZ8" s="766"/>
    </row>
    <row r="9" customFormat="false" ht="32.45" hidden="false" customHeight="true" outlineLevel="0" collapsed="false">
      <c r="A9" s="739"/>
      <c r="B9" s="533" t="n">
        <v>7</v>
      </c>
      <c r="C9" s="757" t="n">
        <v>2574</v>
      </c>
      <c r="D9" s="511" t="n">
        <v>30019221</v>
      </c>
      <c r="E9" s="512" t="s">
        <v>49</v>
      </c>
      <c r="F9" s="512" t="s">
        <v>44</v>
      </c>
      <c r="G9" s="512" t="s">
        <v>54</v>
      </c>
      <c r="H9" s="512" t="s">
        <v>87</v>
      </c>
      <c r="I9" s="513" t="n">
        <v>45452.5375</v>
      </c>
      <c r="J9" s="512" t="s">
        <v>51</v>
      </c>
      <c r="K9" s="758" t="s">
        <v>52</v>
      </c>
      <c r="L9" s="809" t="n">
        <v>45452</v>
      </c>
      <c r="M9" s="810" t="n">
        <v>0.5375</v>
      </c>
      <c r="N9" s="747" t="s">
        <v>51</v>
      </c>
      <c r="O9" s="809" t="n">
        <v>45452</v>
      </c>
      <c r="P9" s="810" t="n">
        <v>0.5375</v>
      </c>
      <c r="Q9" s="809"/>
      <c r="R9" s="810"/>
      <c r="S9" s="812"/>
      <c r="T9" s="809" t="n">
        <v>45452</v>
      </c>
      <c r="U9" s="810" t="n">
        <v>0.542361111111111</v>
      </c>
      <c r="V9" s="747" t="s">
        <v>51</v>
      </c>
      <c r="W9" s="744" t="n">
        <f aca="false">(U9+T9)-(P9+O9)</f>
        <v>0.00486111111111111</v>
      </c>
      <c r="X9" s="499"/>
      <c r="Y9" s="494"/>
      <c r="Z9" s="520"/>
      <c r="AA9" s="748" t="n">
        <f aca="false">(Y9+X9)-(U9+T9)</f>
        <v>-45452.5423611111</v>
      </c>
      <c r="AB9" s="499"/>
      <c r="AC9" s="520"/>
      <c r="AD9" s="520"/>
      <c r="AE9" s="748" t="n">
        <f aca="false">(AC9+AB9)-(Y9+X9)</f>
        <v>0</v>
      </c>
      <c r="AF9" s="499"/>
      <c r="AG9" s="520"/>
      <c r="AH9" s="520"/>
      <c r="AI9" s="812"/>
      <c r="AJ9" s="748" t="n">
        <f aca="false">(AG9+AF9)-(U9+T9)</f>
        <v>-45452.5423611111</v>
      </c>
      <c r="AK9" s="745"/>
      <c r="AL9" s="812"/>
      <c r="AM9" s="812"/>
      <c r="AN9" s="748" t="n">
        <f aca="false">(AL9+AK9)-(U9+T9)</f>
        <v>-45452.5423611111</v>
      </c>
      <c r="AO9" s="751" t="n">
        <v>45452</v>
      </c>
      <c r="AP9" s="752" t="n">
        <v>0.582638888888889</v>
      </c>
      <c r="AQ9" s="750" t="n">
        <f aca="false">(AP9+AO9)-(U9+T9)</f>
        <v>0.0402777777777778</v>
      </c>
      <c r="AR9" s="499" t="n">
        <v>45452</v>
      </c>
      <c r="AS9" s="560" t="n">
        <v>0.582638888888889</v>
      </c>
      <c r="AT9" s="495" t="s">
        <v>51</v>
      </c>
      <c r="AU9" s="59" t="n">
        <f aca="false">(AS9+AR9)-(U9+T9)</f>
        <v>0.0402777777777778</v>
      </c>
      <c r="AV9" s="517"/>
      <c r="AW9" s="517"/>
      <c r="AX9" s="517" t="s">
        <v>58</v>
      </c>
      <c r="AY9" s="517" t="s">
        <v>572</v>
      </c>
      <c r="AZ9" s="61" t="s">
        <v>60</v>
      </c>
      <c r="BA9" s="517" t="s">
        <v>501</v>
      </c>
      <c r="BB9" s="755" t="s">
        <v>841</v>
      </c>
      <c r="BC9" s="761" t="s">
        <v>842</v>
      </c>
      <c r="BD9" s="66"/>
      <c r="BE9" s="326" t="s">
        <v>64</v>
      </c>
      <c r="BF9" s="756"/>
      <c r="BJ9" s="741" t="n">
        <v>2613</v>
      </c>
      <c r="BK9" s="511" t="n">
        <v>1513351</v>
      </c>
      <c r="BL9" s="512" t="s">
        <v>49</v>
      </c>
      <c r="BM9" s="512" t="s">
        <v>44</v>
      </c>
      <c r="BN9" s="512" t="s">
        <v>45</v>
      </c>
      <c r="BO9" s="512" t="s">
        <v>79</v>
      </c>
      <c r="BP9" s="513" t="n">
        <v>45468.8263888889</v>
      </c>
      <c r="BQ9" s="512" t="s">
        <v>77</v>
      </c>
      <c r="BR9" s="758" t="s">
        <v>71</v>
      </c>
      <c r="BS9" s="759"/>
      <c r="BT9" s="759"/>
      <c r="CD9" s="759"/>
      <c r="CE9" s="759"/>
      <c r="CF9" s="558"/>
      <c r="CG9" s="558"/>
      <c r="CH9" s="558"/>
      <c r="CI9" s="558"/>
      <c r="CJ9" s="558"/>
      <c r="CK9" s="558"/>
      <c r="CL9" s="558"/>
      <c r="CM9" s="558"/>
      <c r="CN9" s="558"/>
      <c r="CO9" s="759"/>
      <c r="CP9" s="759"/>
      <c r="CQ9" s="558"/>
      <c r="CR9" s="558"/>
      <c r="CS9" s="558"/>
      <c r="CT9" s="558"/>
      <c r="CU9" s="558"/>
      <c r="CV9" s="558"/>
      <c r="CW9" s="558"/>
      <c r="CX9" s="558"/>
      <c r="CY9" s="558"/>
    </row>
    <row r="10" customFormat="false" ht="32.45" hidden="false" customHeight="true" outlineLevel="0" collapsed="false">
      <c r="A10" s="739"/>
      <c r="B10" s="533" t="n">
        <v>8</v>
      </c>
      <c r="C10" s="741" t="n">
        <v>2586</v>
      </c>
      <c r="D10" s="511" t="n">
        <v>30307370</v>
      </c>
      <c r="E10" s="512" t="s">
        <v>56</v>
      </c>
      <c r="F10" s="512" t="s">
        <v>44</v>
      </c>
      <c r="G10" s="512" t="s">
        <v>80</v>
      </c>
      <c r="H10" s="512" t="s">
        <v>343</v>
      </c>
      <c r="I10" s="513" t="n">
        <v>45454.7159722222</v>
      </c>
      <c r="J10" s="512" t="s">
        <v>77</v>
      </c>
      <c r="K10" s="758" t="s">
        <v>52</v>
      </c>
      <c r="L10" s="809" t="n">
        <v>45454</v>
      </c>
      <c r="M10" s="810" t="n">
        <v>0.715972222222222</v>
      </c>
      <c r="N10" s="747" t="s">
        <v>77</v>
      </c>
      <c r="O10" s="809" t="n">
        <v>45454</v>
      </c>
      <c r="P10" s="810" t="n">
        <v>0.715972222222222</v>
      </c>
      <c r="Q10" s="809"/>
      <c r="R10" s="810"/>
      <c r="S10" s="812"/>
      <c r="T10" s="809" t="n">
        <v>45456</v>
      </c>
      <c r="U10" s="810" t="n">
        <v>0.836805555555556</v>
      </c>
      <c r="V10" s="747" t="s">
        <v>77</v>
      </c>
      <c r="W10" s="744" t="n">
        <f aca="false">(U10+T10)-(P10+O10)</f>
        <v>2.12083333333333</v>
      </c>
      <c r="X10" s="499"/>
      <c r="Y10" s="520"/>
      <c r="Z10" s="520"/>
      <c r="AA10" s="748" t="n">
        <f aca="false">(Y10+X10)-(U10+T10)</f>
        <v>-45456.8368055556</v>
      </c>
      <c r="AB10" s="499"/>
      <c r="AC10" s="520"/>
      <c r="AD10" s="520"/>
      <c r="AE10" s="748" t="n">
        <f aca="false">(AC10+AB10)-(Y10+X10)</f>
        <v>0</v>
      </c>
      <c r="AF10" s="499"/>
      <c r="AG10" s="520"/>
      <c r="AH10" s="520"/>
      <c r="AI10" s="812"/>
      <c r="AJ10" s="748" t="n">
        <f aca="false">(AG10+AF10)-(U10+T10)</f>
        <v>-45456.8368055556</v>
      </c>
      <c r="AK10" s="745"/>
      <c r="AL10" s="812"/>
      <c r="AM10" s="812"/>
      <c r="AN10" s="748" t="n">
        <f aca="false">(AL10+AK10)-(U10+T10)</f>
        <v>-45456.8368055556</v>
      </c>
      <c r="AO10" s="751" t="n">
        <v>45465</v>
      </c>
      <c r="AP10" s="752" t="n">
        <v>0.436805555555556</v>
      </c>
      <c r="AQ10" s="750" t="n">
        <f aca="false">(AP10+AO10)-(U10+T10)</f>
        <v>8.6</v>
      </c>
      <c r="AR10" s="499" t="n">
        <v>45465</v>
      </c>
      <c r="AS10" s="560" t="n">
        <v>0.436805555555556</v>
      </c>
      <c r="AT10" s="495" t="s">
        <v>77</v>
      </c>
      <c r="AU10" s="59" t="n">
        <f aca="false">(AS10+AR10)-(U10+T10)</f>
        <v>8.6</v>
      </c>
      <c r="AV10" s="517"/>
      <c r="AW10" s="517"/>
      <c r="AX10" s="517" t="s">
        <v>578</v>
      </c>
      <c r="AY10" s="517" t="s">
        <v>110</v>
      </c>
      <c r="AZ10" s="43" t="s">
        <v>132</v>
      </c>
      <c r="BA10" s="43" t="s">
        <v>209</v>
      </c>
      <c r="BB10" s="755" t="s">
        <v>843</v>
      </c>
      <c r="BC10" s="761" t="s">
        <v>844</v>
      </c>
      <c r="BD10" s="66"/>
      <c r="BE10" s="326" t="s">
        <v>64</v>
      </c>
      <c r="BF10" s="756"/>
      <c r="BJ10" s="757" t="n">
        <v>2622</v>
      </c>
      <c r="BK10" s="511" t="n">
        <v>30211059</v>
      </c>
      <c r="BL10" s="512" t="s">
        <v>49</v>
      </c>
      <c r="BM10" s="512" t="s">
        <v>65</v>
      </c>
      <c r="BN10" s="512" t="s">
        <v>45</v>
      </c>
      <c r="BO10" s="512" t="s">
        <v>66</v>
      </c>
      <c r="BP10" s="513" t="n">
        <v>45472.5493055556</v>
      </c>
      <c r="BQ10" s="512" t="s">
        <v>77</v>
      </c>
      <c r="BR10" s="758" t="s">
        <v>52</v>
      </c>
      <c r="BS10" s="759"/>
      <c r="BT10" s="759"/>
      <c r="CD10" s="759"/>
      <c r="CE10" s="759"/>
      <c r="CF10" s="558"/>
      <c r="CG10" s="558"/>
      <c r="CH10" s="558"/>
      <c r="CI10" s="558"/>
      <c r="CJ10" s="535" t="s">
        <v>135</v>
      </c>
      <c r="CK10" s="536" t="s">
        <v>136</v>
      </c>
      <c r="CL10" s="537" t="s">
        <v>137</v>
      </c>
      <c r="CM10" s="538" t="s">
        <v>52</v>
      </c>
      <c r="CN10" s="539" t="s">
        <v>48</v>
      </c>
      <c r="CO10" s="540" t="s">
        <v>67</v>
      </c>
      <c r="CP10" s="541" t="s">
        <v>138</v>
      </c>
      <c r="CQ10" s="542" t="s">
        <v>139</v>
      </c>
      <c r="CR10" s="558"/>
      <c r="CS10" s="558"/>
      <c r="CT10" s="558"/>
      <c r="CU10" s="558"/>
      <c r="CV10" s="558"/>
      <c r="CW10" s="558"/>
      <c r="CX10" s="558"/>
      <c r="CY10" s="558"/>
    </row>
    <row r="11" customFormat="false" ht="32.45" hidden="false" customHeight="true" outlineLevel="0" collapsed="false">
      <c r="A11" s="739"/>
      <c r="B11" s="811" t="n">
        <v>9</v>
      </c>
      <c r="C11" s="741" t="n">
        <v>2589</v>
      </c>
      <c r="D11" s="511" t="n">
        <v>30194118</v>
      </c>
      <c r="E11" s="512" t="s">
        <v>53</v>
      </c>
      <c r="F11" s="512" t="s">
        <v>44</v>
      </c>
      <c r="G11" s="512" t="s">
        <v>54</v>
      </c>
      <c r="H11" s="512" t="s">
        <v>597</v>
      </c>
      <c r="I11" s="513" t="n">
        <v>45456.8513888889</v>
      </c>
      <c r="J11" s="512" t="s">
        <v>77</v>
      </c>
      <c r="K11" s="758" t="s">
        <v>71</v>
      </c>
      <c r="L11" s="809" t="n">
        <v>45456</v>
      </c>
      <c r="M11" s="810" t="n">
        <v>0.815277777777778</v>
      </c>
      <c r="N11" s="747" t="s">
        <v>51</v>
      </c>
      <c r="O11" s="809" t="n">
        <v>45456</v>
      </c>
      <c r="P11" s="810" t="n">
        <v>0.851388888888889</v>
      </c>
      <c r="Q11" s="809" t="n">
        <v>45465</v>
      </c>
      <c r="R11" s="810" t="n">
        <v>0.593055555555556</v>
      </c>
      <c r="S11" s="747" t="s">
        <v>51</v>
      </c>
      <c r="T11" s="809" t="n">
        <v>45467</v>
      </c>
      <c r="U11" s="810" t="n">
        <v>0.838888888888889</v>
      </c>
      <c r="V11" s="747" t="s">
        <v>51</v>
      </c>
      <c r="W11" s="744" t="n">
        <f aca="false">(U11+T11)-(P11+O11)</f>
        <v>10.9875</v>
      </c>
      <c r="X11" s="499" t="n">
        <v>45472</v>
      </c>
      <c r="Y11" s="494" t="n">
        <v>0.447916666666667</v>
      </c>
      <c r="Z11" s="495" t="s">
        <v>51</v>
      </c>
      <c r="AA11" s="748" t="n">
        <f aca="false">(Y11+X11)-(U11+T11)</f>
        <v>4.60902777777778</v>
      </c>
      <c r="AB11" s="499" t="n">
        <v>45477</v>
      </c>
      <c r="AC11" s="494" t="n">
        <v>0.740277777777778</v>
      </c>
      <c r="AD11" s="495" t="s">
        <v>51</v>
      </c>
      <c r="AE11" s="748" t="n">
        <f aca="false">(AC11+AB11)-(Y11+X11)</f>
        <v>5.29236111111111</v>
      </c>
      <c r="AF11" s="499" t="n">
        <v>45479</v>
      </c>
      <c r="AG11" s="494" t="n">
        <v>0.4375</v>
      </c>
      <c r="AH11" s="495" t="s">
        <v>51</v>
      </c>
      <c r="AI11" s="812"/>
      <c r="AJ11" s="748" t="n">
        <f aca="false">(AG11+AF11)-(U11+T11)</f>
        <v>11.5986111111111</v>
      </c>
      <c r="AK11" s="745"/>
      <c r="AL11" s="812"/>
      <c r="AM11" s="812"/>
      <c r="AN11" s="748" t="n">
        <f aca="false">(AL11+AK11)-(U11+T11)</f>
        <v>-45467.8388888889</v>
      </c>
      <c r="AO11" s="814"/>
      <c r="AP11" s="752"/>
      <c r="AQ11" s="750" t="n">
        <f aca="false">(AP11+AO11)-(U11+T11)</f>
        <v>-45467.8388888889</v>
      </c>
      <c r="AR11" s="499"/>
      <c r="AS11" s="560"/>
      <c r="AT11" s="520"/>
      <c r="AU11" s="59" t="n">
        <f aca="false">(AS11+AR11)-(U11+T11)</f>
        <v>-45467.8388888889</v>
      </c>
      <c r="AV11" s="517" t="n">
        <v>90247</v>
      </c>
      <c r="AW11" s="533" t="s">
        <v>628</v>
      </c>
      <c r="AX11" s="517" t="s">
        <v>90</v>
      </c>
      <c r="AY11" s="517" t="s">
        <v>91</v>
      </c>
      <c r="AZ11" s="61" t="s">
        <v>106</v>
      </c>
      <c r="BA11" s="517" t="s">
        <v>107</v>
      </c>
      <c r="BB11" s="755" t="s">
        <v>845</v>
      </c>
      <c r="BC11" s="761" t="s">
        <v>846</v>
      </c>
      <c r="BD11" s="66"/>
      <c r="BE11" s="326" t="s">
        <v>64</v>
      </c>
      <c r="BF11" s="756"/>
      <c r="BJ11" s="558"/>
      <c r="BK11" s="558"/>
      <c r="BL11" s="558"/>
      <c r="BM11" s="558"/>
      <c r="BN11" s="558"/>
      <c r="BO11" s="558"/>
      <c r="BP11" s="558"/>
      <c r="BQ11" s="558"/>
      <c r="BR11" s="558"/>
      <c r="BS11" s="759"/>
      <c r="BT11" s="759"/>
      <c r="BU11" s="759"/>
      <c r="BV11" s="759"/>
      <c r="BW11" s="759"/>
      <c r="BX11" s="759"/>
      <c r="BY11" s="759"/>
      <c r="BZ11" s="759"/>
      <c r="CA11" s="759"/>
      <c r="CB11" s="759"/>
      <c r="CC11" s="759"/>
      <c r="CD11" s="759"/>
      <c r="CE11" s="759"/>
      <c r="CF11" s="558"/>
      <c r="CG11" s="558"/>
      <c r="CH11" s="558"/>
      <c r="CI11" s="558"/>
      <c r="CJ11" s="548" t="s">
        <v>51</v>
      </c>
      <c r="CK11" s="544"/>
      <c r="CL11" s="545" t="e">
        <f aca="false">CK11/CK14</f>
        <v>#DIV/0!</v>
      </c>
      <c r="CM11" s="546" t="n">
        <v>0</v>
      </c>
      <c r="CN11" s="546" t="n">
        <v>0</v>
      </c>
      <c r="CO11" s="546" t="n">
        <v>0</v>
      </c>
      <c r="CP11" s="546" t="n">
        <v>0</v>
      </c>
      <c r="CQ11" s="547" t="n">
        <f aca="false">CK11</f>
        <v>0</v>
      </c>
      <c r="CR11" s="558"/>
      <c r="CS11" s="558"/>
      <c r="CT11" s="558"/>
      <c r="CU11" s="558"/>
      <c r="CV11" s="558"/>
      <c r="CW11" s="558"/>
      <c r="CX11" s="558"/>
      <c r="CY11" s="558"/>
    </row>
    <row r="12" customFormat="false" ht="32.45" hidden="false" customHeight="true" outlineLevel="0" collapsed="false">
      <c r="A12" s="739"/>
      <c r="B12" s="533" t="n">
        <v>10</v>
      </c>
      <c r="C12" s="741" t="n">
        <v>2590</v>
      </c>
      <c r="D12" s="511" t="n">
        <v>30255711</v>
      </c>
      <c r="E12" s="512" t="s">
        <v>56</v>
      </c>
      <c r="F12" s="512" t="s">
        <v>44</v>
      </c>
      <c r="G12" s="512" t="s">
        <v>54</v>
      </c>
      <c r="H12" s="512" t="s">
        <v>104</v>
      </c>
      <c r="I12" s="513" t="n">
        <v>45456.8222222222</v>
      </c>
      <c r="J12" s="512" t="s">
        <v>77</v>
      </c>
      <c r="K12" s="758" t="s">
        <v>71</v>
      </c>
      <c r="L12" s="809" t="n">
        <v>45456</v>
      </c>
      <c r="M12" s="810" t="n">
        <v>0.815972222222222</v>
      </c>
      <c r="N12" s="747" t="s">
        <v>51</v>
      </c>
      <c r="O12" s="809" t="n">
        <v>45456</v>
      </c>
      <c r="P12" s="810" t="n">
        <v>0.822222222222222</v>
      </c>
      <c r="Q12" s="809" t="n">
        <v>45465</v>
      </c>
      <c r="R12" s="810" t="n">
        <v>0.09375</v>
      </c>
      <c r="S12" s="747" t="s">
        <v>77</v>
      </c>
      <c r="T12" s="809" t="n">
        <v>45467</v>
      </c>
      <c r="U12" s="810" t="n">
        <v>0.8375</v>
      </c>
      <c r="V12" s="747" t="s">
        <v>77</v>
      </c>
      <c r="W12" s="744" t="n">
        <f aca="false">(U12+T12)-(P12+O12)</f>
        <v>11.0152777777778</v>
      </c>
      <c r="X12" s="499"/>
      <c r="Y12" s="520"/>
      <c r="Z12" s="520"/>
      <c r="AA12" s="748" t="n">
        <f aca="false">(Y12+X12)-(U12+T12)</f>
        <v>-45467.8375</v>
      </c>
      <c r="AB12" s="499"/>
      <c r="AC12" s="520"/>
      <c r="AD12" s="520"/>
      <c r="AE12" s="748" t="n">
        <f aca="false">(AC12+AB12)-(Y12+X12)</f>
        <v>0</v>
      </c>
      <c r="AF12" s="499"/>
      <c r="AG12" s="520"/>
      <c r="AH12" s="520"/>
      <c r="AI12" s="812"/>
      <c r="AJ12" s="748" t="n">
        <f aca="false">(AG12+AF12)-(U12+T12)</f>
        <v>-45467.8375</v>
      </c>
      <c r="AK12" s="745"/>
      <c r="AL12" s="812"/>
      <c r="AM12" s="812"/>
      <c r="AN12" s="748" t="n">
        <f aca="false">(AL12+AK12)-(U12+T12)</f>
        <v>-45467.8375</v>
      </c>
      <c r="AO12" s="751" t="n">
        <v>45479</v>
      </c>
      <c r="AP12" s="752" t="n">
        <v>0.438194444444445</v>
      </c>
      <c r="AQ12" s="750" t="n">
        <f aca="false">(AP12+AO12)-(U12+T12)</f>
        <v>11.6006944444444</v>
      </c>
      <c r="AR12" s="499" t="n">
        <v>45479</v>
      </c>
      <c r="AS12" s="560" t="n">
        <v>0.438194444444445</v>
      </c>
      <c r="AT12" s="495" t="s">
        <v>51</v>
      </c>
      <c r="AU12" s="59" t="n">
        <f aca="false">(AS12+AR12)-(U12+T12)</f>
        <v>11.6006944444444</v>
      </c>
      <c r="AV12" s="61" t="n">
        <v>6884</v>
      </c>
      <c r="AW12" s="61" t="s">
        <v>594</v>
      </c>
      <c r="AX12" s="517" t="s">
        <v>578</v>
      </c>
      <c r="AY12" s="517" t="s">
        <v>110</v>
      </c>
      <c r="AZ12" s="43" t="s">
        <v>132</v>
      </c>
      <c r="BA12" s="43" t="s">
        <v>209</v>
      </c>
      <c r="BB12" s="755" t="s">
        <v>847</v>
      </c>
      <c r="BC12" s="761" t="s">
        <v>848</v>
      </c>
      <c r="BD12" s="66"/>
      <c r="BE12" s="326" t="s">
        <v>64</v>
      </c>
      <c r="BF12" s="756"/>
      <c r="BJ12" s="558"/>
      <c r="BK12" s="558"/>
      <c r="BL12" s="558"/>
      <c r="BM12" s="558"/>
      <c r="BN12" s="558"/>
      <c r="BO12" s="558"/>
      <c r="BP12" s="558"/>
      <c r="BQ12" s="558"/>
      <c r="BR12" s="558"/>
      <c r="BS12" s="759"/>
      <c r="BT12" s="759"/>
      <c r="BU12" s="759"/>
      <c r="BV12" s="759"/>
      <c r="BW12" s="759"/>
      <c r="BX12" s="759"/>
      <c r="BY12" s="759"/>
      <c r="BZ12" s="759"/>
      <c r="CA12" s="759"/>
      <c r="CB12" s="759"/>
      <c r="CC12" s="759"/>
      <c r="CD12" s="759"/>
      <c r="CE12" s="759"/>
      <c r="CF12" s="558"/>
      <c r="CG12" s="558"/>
      <c r="CH12" s="558"/>
      <c r="CI12" s="558"/>
      <c r="CJ12" s="548" t="s">
        <v>77</v>
      </c>
      <c r="CK12" s="544"/>
      <c r="CL12" s="545" t="e">
        <f aca="false">CK12/CK14</f>
        <v>#DIV/0!</v>
      </c>
      <c r="CM12" s="546" t="n">
        <v>1</v>
      </c>
      <c r="CN12" s="546" t="n">
        <v>0</v>
      </c>
      <c r="CO12" s="546" t="n">
        <v>0</v>
      </c>
      <c r="CP12" s="546" t="n">
        <v>3</v>
      </c>
      <c r="CQ12" s="547" t="n">
        <f aca="false">CK12</f>
        <v>0</v>
      </c>
      <c r="CR12" s="558"/>
      <c r="CS12" s="558"/>
      <c r="CT12" s="558"/>
      <c r="CU12" s="558"/>
      <c r="CV12" s="558"/>
      <c r="CW12" s="558"/>
      <c r="CX12" s="558"/>
      <c r="CY12" s="558"/>
    </row>
    <row r="13" customFormat="false" ht="32.45" hidden="false" customHeight="true" outlineLevel="0" collapsed="false">
      <c r="A13" s="739" t="n">
        <v>2</v>
      </c>
      <c r="B13" s="533" t="n">
        <v>11</v>
      </c>
      <c r="C13" s="741" t="n">
        <v>2591</v>
      </c>
      <c r="D13" s="511" t="n">
        <v>30048344</v>
      </c>
      <c r="E13" s="512" t="s">
        <v>49</v>
      </c>
      <c r="F13" s="512" t="s">
        <v>69</v>
      </c>
      <c r="G13" s="512" t="s">
        <v>45</v>
      </c>
      <c r="H13" s="512" t="s">
        <v>341</v>
      </c>
      <c r="I13" s="513" t="n">
        <v>45462.5590277778</v>
      </c>
      <c r="J13" s="512" t="s">
        <v>77</v>
      </c>
      <c r="K13" s="758" t="s">
        <v>52</v>
      </c>
      <c r="L13" s="809" t="n">
        <v>45462</v>
      </c>
      <c r="M13" s="810" t="n">
        <v>0.559027777777778</v>
      </c>
      <c r="N13" s="747" t="s">
        <v>77</v>
      </c>
      <c r="O13" s="809" t="n">
        <v>45462</v>
      </c>
      <c r="P13" s="810" t="n">
        <v>0.559027777777778</v>
      </c>
      <c r="Q13" s="809"/>
      <c r="R13" s="810"/>
      <c r="S13" s="812"/>
      <c r="T13" s="809" t="n">
        <v>45462</v>
      </c>
      <c r="U13" s="810" t="n">
        <v>0.571527777777778</v>
      </c>
      <c r="V13" s="747" t="s">
        <v>77</v>
      </c>
      <c r="W13" s="744" t="n">
        <f aca="false">(U13+T13)-(P13+O13)</f>
        <v>0.0125</v>
      </c>
      <c r="X13" s="499"/>
      <c r="Y13" s="494"/>
      <c r="Z13" s="520"/>
      <c r="AA13" s="748" t="n">
        <f aca="false">(Y13+X13)-(U13+T13)</f>
        <v>-45462.5715277778</v>
      </c>
      <c r="AB13" s="499"/>
      <c r="AC13" s="520"/>
      <c r="AD13" s="520"/>
      <c r="AE13" s="748" t="n">
        <f aca="false">(AC13+AB13)-(Y13+X13)</f>
        <v>0</v>
      </c>
      <c r="AF13" s="499"/>
      <c r="AG13" s="520"/>
      <c r="AH13" s="520"/>
      <c r="AI13" s="812"/>
      <c r="AJ13" s="748" t="n">
        <f aca="false">(AG13+AF13)-(U13+T13)</f>
        <v>-45462.5715277778</v>
      </c>
      <c r="AK13" s="745"/>
      <c r="AL13" s="812"/>
      <c r="AM13" s="812"/>
      <c r="AN13" s="748" t="n">
        <f aca="false">(AL13+AK13)-(U13+T13)</f>
        <v>-45462.5715277778</v>
      </c>
      <c r="AO13" s="814" t="n">
        <v>45465</v>
      </c>
      <c r="AP13" s="752" t="n">
        <v>0.4375</v>
      </c>
      <c r="AQ13" s="750" t="n">
        <f aca="false">(AP13+AO13)-(U13+T13)</f>
        <v>2.86597222222222</v>
      </c>
      <c r="AR13" s="499" t="n">
        <v>45465</v>
      </c>
      <c r="AS13" s="560" t="n">
        <v>0.434722222222222</v>
      </c>
      <c r="AT13" s="495" t="s">
        <v>849</v>
      </c>
      <c r="AU13" s="59" t="n">
        <f aca="false">(AS13+AR13)-(U13+T13)</f>
        <v>2.86319444444444</v>
      </c>
      <c r="AV13" s="517"/>
      <c r="AW13" s="517"/>
      <c r="AX13" s="517" t="s">
        <v>58</v>
      </c>
      <c r="AY13" s="517" t="s">
        <v>72</v>
      </c>
      <c r="AZ13" s="533" t="s">
        <v>200</v>
      </c>
      <c r="BA13" s="533" t="s">
        <v>850</v>
      </c>
      <c r="BB13" s="755" t="s">
        <v>851</v>
      </c>
      <c r="BC13" s="761" t="s">
        <v>852</v>
      </c>
      <c r="BD13" s="66"/>
      <c r="BE13" s="326" t="s">
        <v>64</v>
      </c>
      <c r="BF13" s="756"/>
      <c r="BJ13" s="535" t="s">
        <v>135</v>
      </c>
      <c r="BK13" s="536" t="s">
        <v>136</v>
      </c>
      <c r="BL13" s="537" t="s">
        <v>137</v>
      </c>
      <c r="BM13" s="538" t="s">
        <v>52</v>
      </c>
      <c r="BN13" s="539" t="s">
        <v>48</v>
      </c>
      <c r="BO13" s="540" t="s">
        <v>67</v>
      </c>
      <c r="BP13" s="541" t="s">
        <v>138</v>
      </c>
      <c r="BQ13" s="542" t="s">
        <v>139</v>
      </c>
      <c r="BR13" s="759"/>
      <c r="BS13" s="759"/>
      <c r="BT13" s="759"/>
      <c r="BW13" s="535" t="s">
        <v>135</v>
      </c>
      <c r="BX13" s="536" t="s">
        <v>136</v>
      </c>
      <c r="BY13" s="537" t="s">
        <v>137</v>
      </c>
      <c r="BZ13" s="538" t="s">
        <v>52</v>
      </c>
      <c r="CA13" s="539" t="s">
        <v>48</v>
      </c>
      <c r="CB13" s="540" t="s">
        <v>67</v>
      </c>
      <c r="CC13" s="541" t="s">
        <v>138</v>
      </c>
      <c r="CD13" s="542" t="s">
        <v>139</v>
      </c>
      <c r="CE13" s="759"/>
      <c r="CF13" s="558"/>
      <c r="CG13" s="558"/>
      <c r="CH13" s="558"/>
      <c r="CI13" s="558"/>
      <c r="CJ13" s="543"/>
      <c r="CK13" s="544"/>
      <c r="CL13" s="545" t="e">
        <f aca="false">CK13/CK14</f>
        <v>#DIV/0!</v>
      </c>
      <c r="CM13" s="546"/>
      <c r="CN13" s="546"/>
      <c r="CO13" s="546"/>
      <c r="CP13" s="546"/>
      <c r="CQ13" s="547" t="n">
        <f aca="false">CK13</f>
        <v>0</v>
      </c>
      <c r="CR13" s="558"/>
      <c r="CS13" s="558"/>
      <c r="CT13" s="558"/>
      <c r="CU13" s="558"/>
      <c r="CV13" s="558"/>
      <c r="CW13" s="558"/>
      <c r="CX13" s="558"/>
      <c r="CY13" s="558"/>
    </row>
    <row r="14" customFormat="false" ht="32.45" hidden="false" customHeight="true" outlineLevel="0" collapsed="false">
      <c r="A14" s="739"/>
      <c r="B14" s="533" t="n">
        <v>12</v>
      </c>
      <c r="C14" s="741" t="n">
        <v>2597</v>
      </c>
      <c r="D14" s="511" t="n">
        <v>30211392</v>
      </c>
      <c r="E14" s="512" t="s">
        <v>53</v>
      </c>
      <c r="F14" s="512" t="s">
        <v>65</v>
      </c>
      <c r="G14" s="512" t="s">
        <v>54</v>
      </c>
      <c r="H14" s="512" t="s">
        <v>358</v>
      </c>
      <c r="I14" s="513" t="n">
        <v>45465.4055555556</v>
      </c>
      <c r="J14" s="512" t="s">
        <v>77</v>
      </c>
      <c r="K14" s="758" t="s">
        <v>71</v>
      </c>
      <c r="L14" s="809" t="n">
        <v>45465</v>
      </c>
      <c r="M14" s="810" t="n">
        <v>0.905555555555556</v>
      </c>
      <c r="N14" s="812" t="s">
        <v>298</v>
      </c>
      <c r="O14" s="809" t="n">
        <v>45465</v>
      </c>
      <c r="P14" s="810" t="n">
        <v>0.405555555555556</v>
      </c>
      <c r="Q14" s="809" t="n">
        <v>45465</v>
      </c>
      <c r="R14" s="810" t="n">
        <v>0.595833333333333</v>
      </c>
      <c r="S14" s="747" t="s">
        <v>77</v>
      </c>
      <c r="T14" s="809" t="n">
        <v>45467</v>
      </c>
      <c r="U14" s="810" t="n">
        <v>0.820833333333333</v>
      </c>
      <c r="V14" s="747" t="s">
        <v>77</v>
      </c>
      <c r="W14" s="744" t="n">
        <f aca="false">(U14+T14)-(P14+O14)</f>
        <v>2.41527777777778</v>
      </c>
      <c r="X14" s="499"/>
      <c r="Y14" s="494"/>
      <c r="Z14" s="520"/>
      <c r="AA14" s="748" t="n">
        <f aca="false">(Y14+X14)-(U14+T14)</f>
        <v>-45467.8208333333</v>
      </c>
      <c r="AB14" s="499"/>
      <c r="AC14" s="520"/>
      <c r="AD14" s="520"/>
      <c r="AE14" s="748" t="n">
        <f aca="false">(AC14+AB14)-(Y14+X14)</f>
        <v>0</v>
      </c>
      <c r="AF14" s="499"/>
      <c r="AG14" s="520"/>
      <c r="AH14" s="520"/>
      <c r="AI14" s="812"/>
      <c r="AJ14" s="748" t="n">
        <f aca="false">(AG14+AF14)-(U14+T14)</f>
        <v>-45467.8208333333</v>
      </c>
      <c r="AK14" s="745"/>
      <c r="AL14" s="812"/>
      <c r="AM14" s="812"/>
      <c r="AN14" s="748" t="n">
        <f aca="false">(AL14+AK14)-(U14+T14)</f>
        <v>-45467.8208333333</v>
      </c>
      <c r="AO14" s="751" t="n">
        <v>45477</v>
      </c>
      <c r="AP14" s="752" t="n">
        <v>0.706944444444444</v>
      </c>
      <c r="AQ14" s="750" t="n">
        <f aca="false">(AP14+AO14)-(U14+T14)</f>
        <v>9.88611111111111</v>
      </c>
      <c r="AR14" s="499" t="n">
        <v>45477</v>
      </c>
      <c r="AS14" s="560" t="n">
        <v>0.706944444444444</v>
      </c>
      <c r="AT14" s="495" t="s">
        <v>849</v>
      </c>
      <c r="AU14" s="59" t="n">
        <f aca="false">(AS14+AR14)-(U14+T14)</f>
        <v>9.88611111111111</v>
      </c>
      <c r="AV14" s="517" t="n">
        <v>4896</v>
      </c>
      <c r="AW14" s="517" t="s">
        <v>853</v>
      </c>
      <c r="AX14" s="517" t="s">
        <v>58</v>
      </c>
      <c r="AY14" s="517" t="s">
        <v>572</v>
      </c>
      <c r="AZ14" s="533" t="s">
        <v>203</v>
      </c>
      <c r="BA14" s="517" t="s">
        <v>854</v>
      </c>
      <c r="BB14" s="755" t="s">
        <v>855</v>
      </c>
      <c r="BC14" s="761" t="s">
        <v>856</v>
      </c>
      <c r="BD14" s="66"/>
      <c r="BE14" s="326" t="s">
        <v>64</v>
      </c>
      <c r="BF14" s="756"/>
      <c r="BJ14" s="548" t="s">
        <v>51</v>
      </c>
      <c r="BK14" s="544" t="n">
        <v>5</v>
      </c>
      <c r="BL14" s="545" t="n">
        <f aca="false">BK14/BK17</f>
        <v>0.625</v>
      </c>
      <c r="BM14" s="546" t="n">
        <v>3</v>
      </c>
      <c r="BN14" s="546" t="n">
        <v>0</v>
      </c>
      <c r="BO14" s="546" t="n">
        <v>1</v>
      </c>
      <c r="BP14" s="546" t="n">
        <v>1</v>
      </c>
      <c r="BQ14" s="547" t="n">
        <f aca="false">BK14</f>
        <v>5</v>
      </c>
      <c r="BR14" s="759"/>
      <c r="BS14" s="759"/>
      <c r="BT14" s="759"/>
      <c r="BW14" s="548" t="s">
        <v>51</v>
      </c>
      <c r="BX14" s="544" t="n">
        <v>0</v>
      </c>
      <c r="BY14" s="545" t="n">
        <f aca="false">BX14/BX17</f>
        <v>0</v>
      </c>
      <c r="BZ14" s="546"/>
      <c r="CA14" s="546"/>
      <c r="CB14" s="546"/>
      <c r="CC14" s="546"/>
      <c r="CD14" s="547" t="n">
        <f aca="false">BX14</f>
        <v>0</v>
      </c>
      <c r="CE14" s="759"/>
      <c r="CF14" s="558"/>
      <c r="CG14" s="558"/>
      <c r="CH14" s="558"/>
      <c r="CI14" s="558"/>
      <c r="CJ14" s="549" t="s">
        <v>139</v>
      </c>
      <c r="CK14" s="550" t="n">
        <f aca="false">SUBTOTAL(9,CK11:CK13)</f>
        <v>0</v>
      </c>
      <c r="CL14" s="554" t="e">
        <f aca="false">CL11+CL12+CL13</f>
        <v>#DIV/0!</v>
      </c>
      <c r="CM14" s="553" t="n">
        <f aca="false">SUBTOTAL(9,CM11:CM13)</f>
        <v>1</v>
      </c>
      <c r="CN14" s="553" t="n">
        <f aca="false">SUBTOTAL(9,CN11:CN13)</f>
        <v>0</v>
      </c>
      <c r="CO14" s="553" t="n">
        <f aca="false">SUBTOTAL(9,CO11:CO13)</f>
        <v>0</v>
      </c>
      <c r="CP14" s="553" t="n">
        <f aca="false">SUBTOTAL(9,CP11:CP13)</f>
        <v>3</v>
      </c>
      <c r="CQ14" s="550" t="n">
        <f aca="false">SUM(CM14:CP14)</f>
        <v>4</v>
      </c>
      <c r="CR14" s="558"/>
      <c r="CS14" s="558"/>
      <c r="CT14" s="558"/>
      <c r="CU14" s="558"/>
      <c r="CV14" s="558"/>
      <c r="CW14" s="558"/>
      <c r="CX14" s="558"/>
      <c r="CY14" s="558"/>
    </row>
    <row r="15" customFormat="false" ht="32.45" hidden="false" customHeight="true" outlineLevel="0" collapsed="false">
      <c r="A15" s="739"/>
      <c r="B15" s="811" t="n">
        <v>13</v>
      </c>
      <c r="C15" s="741" t="n">
        <v>2603</v>
      </c>
      <c r="D15" s="511" t="n">
        <v>30159068</v>
      </c>
      <c r="E15" s="512" t="s">
        <v>53</v>
      </c>
      <c r="F15" s="512" t="s">
        <v>44</v>
      </c>
      <c r="G15" s="512" t="s">
        <v>54</v>
      </c>
      <c r="H15" s="512" t="s">
        <v>166</v>
      </c>
      <c r="I15" s="513" t="n">
        <v>45467.6277777778</v>
      </c>
      <c r="J15" s="512" t="s">
        <v>77</v>
      </c>
      <c r="K15" s="758" t="s">
        <v>71</v>
      </c>
      <c r="L15" s="809" t="n">
        <v>45466</v>
      </c>
      <c r="M15" s="810" t="n">
        <v>0.799305555555556</v>
      </c>
      <c r="N15" s="747" t="s">
        <v>77</v>
      </c>
      <c r="O15" s="809" t="n">
        <v>45467</v>
      </c>
      <c r="P15" s="810" t="n">
        <v>0.627777777777778</v>
      </c>
      <c r="Q15" s="809" t="n">
        <v>45469</v>
      </c>
      <c r="R15" s="810" t="n">
        <v>0.748611111111111</v>
      </c>
      <c r="S15" s="747" t="s">
        <v>77</v>
      </c>
      <c r="T15" s="809" t="n">
        <v>45469</v>
      </c>
      <c r="U15" s="810" t="n">
        <v>0.749305555555556</v>
      </c>
      <c r="V15" s="747" t="s">
        <v>77</v>
      </c>
      <c r="W15" s="744" t="n">
        <f aca="false">(U15+T15)-(P15+O15)</f>
        <v>2.12152777777778</v>
      </c>
      <c r="X15" s="499"/>
      <c r="Y15" s="494"/>
      <c r="Z15" s="520"/>
      <c r="AA15" s="748" t="n">
        <f aca="false">(Y15+X15)-(U15+T15)</f>
        <v>-45469.7493055556</v>
      </c>
      <c r="AB15" s="499"/>
      <c r="AC15" s="520"/>
      <c r="AD15" s="520"/>
      <c r="AE15" s="748" t="n">
        <f aca="false">(AC15+AB15)-(Y15+X15)</f>
        <v>0</v>
      </c>
      <c r="AF15" s="499"/>
      <c r="AG15" s="520"/>
      <c r="AH15" s="520"/>
      <c r="AI15" s="812"/>
      <c r="AJ15" s="748" t="n">
        <f aca="false">(AG15+AF15)-(U15+T15)</f>
        <v>-45469.7493055556</v>
      </c>
      <c r="AK15" s="745"/>
      <c r="AL15" s="812"/>
      <c r="AM15" s="812"/>
      <c r="AN15" s="748" t="n">
        <f aca="false">(AL15+AK15)-(U15+T15)</f>
        <v>-45469.7493055556</v>
      </c>
      <c r="AO15" s="751" t="n">
        <v>45477</v>
      </c>
      <c r="AP15" s="752" t="n">
        <v>0.706944444444444</v>
      </c>
      <c r="AQ15" s="750" t="n">
        <f aca="false">(AP15+AO15)-(U15+T15)</f>
        <v>7.95763888888889</v>
      </c>
      <c r="AR15" s="499" t="n">
        <v>45477</v>
      </c>
      <c r="AS15" s="560" t="n">
        <v>0.70625</v>
      </c>
      <c r="AT15" s="495" t="s">
        <v>77</v>
      </c>
      <c r="AU15" s="59" t="n">
        <f aca="false">(AS15+AR15)-(U15+T15)</f>
        <v>7.95694444444445</v>
      </c>
      <c r="AV15" s="517" t="n">
        <v>6551</v>
      </c>
      <c r="AW15" s="517" t="s">
        <v>857</v>
      </c>
      <c r="AX15" s="517" t="s">
        <v>90</v>
      </c>
      <c r="AY15" s="517" t="s">
        <v>91</v>
      </c>
      <c r="AZ15" s="61" t="s">
        <v>92</v>
      </c>
      <c r="BA15" s="61" t="s">
        <v>636</v>
      </c>
      <c r="BB15" s="755" t="s">
        <v>858</v>
      </c>
      <c r="BC15" s="761" t="s">
        <v>859</v>
      </c>
      <c r="BD15" s="66"/>
      <c r="BE15" s="326" t="s">
        <v>64</v>
      </c>
      <c r="BF15" s="756"/>
      <c r="BJ15" s="548" t="s">
        <v>77</v>
      </c>
      <c r="BK15" s="544" t="n">
        <v>3</v>
      </c>
      <c r="BL15" s="545" t="n">
        <f aca="false">BK15/BK17</f>
        <v>0.375</v>
      </c>
      <c r="BM15" s="546" t="n">
        <v>2</v>
      </c>
      <c r="BN15" s="546" t="n">
        <v>0</v>
      </c>
      <c r="BO15" s="546" t="n">
        <v>0</v>
      </c>
      <c r="BP15" s="546" t="n">
        <v>1</v>
      </c>
      <c r="BQ15" s="547" t="n">
        <f aca="false">BK15</f>
        <v>3</v>
      </c>
      <c r="BR15" s="759"/>
      <c r="BS15" s="759"/>
      <c r="BT15" s="759"/>
      <c r="BW15" s="548" t="s">
        <v>77</v>
      </c>
      <c r="BX15" s="544" t="n">
        <v>4</v>
      </c>
      <c r="BY15" s="545" t="n">
        <f aca="false">BX15/BX17</f>
        <v>1</v>
      </c>
      <c r="BZ15" s="546"/>
      <c r="CA15" s="546"/>
      <c r="CB15" s="546"/>
      <c r="CC15" s="546" t="n">
        <v>4</v>
      </c>
      <c r="CD15" s="547" t="n">
        <f aca="false">BX15</f>
        <v>4</v>
      </c>
      <c r="CE15" s="759"/>
      <c r="CF15" s="759"/>
      <c r="CG15" s="759"/>
      <c r="CH15" s="759"/>
      <c r="CI15" s="759"/>
      <c r="CR15" s="558"/>
      <c r="CS15" s="558"/>
      <c r="CT15" s="558"/>
      <c r="CU15" s="558"/>
      <c r="CV15" s="558"/>
      <c r="CW15" s="558"/>
      <c r="CX15" s="558"/>
      <c r="CY15" s="558"/>
    </row>
    <row r="16" customFormat="false" ht="32.45" hidden="false" customHeight="true" outlineLevel="0" collapsed="false">
      <c r="A16" s="739"/>
      <c r="B16" s="533" t="n">
        <v>14</v>
      </c>
      <c r="C16" s="741" t="n">
        <v>2606</v>
      </c>
      <c r="D16" s="511" t="n">
        <v>30059566</v>
      </c>
      <c r="E16" s="512" t="s">
        <v>53</v>
      </c>
      <c r="F16" s="512" t="s">
        <v>44</v>
      </c>
      <c r="G16" s="512" t="s">
        <v>54</v>
      </c>
      <c r="H16" s="512" t="s">
        <v>128</v>
      </c>
      <c r="I16" s="513" t="n">
        <v>45467.4923611111</v>
      </c>
      <c r="J16" s="512" t="s">
        <v>77</v>
      </c>
      <c r="K16" s="758" t="s">
        <v>71</v>
      </c>
      <c r="L16" s="809" t="n">
        <v>45467</v>
      </c>
      <c r="M16" s="810" t="n">
        <v>0.4625</v>
      </c>
      <c r="N16" s="747" t="s">
        <v>77</v>
      </c>
      <c r="O16" s="809" t="n">
        <v>45467</v>
      </c>
      <c r="P16" s="810" t="n">
        <v>0.492361111111111</v>
      </c>
      <c r="Q16" s="809" t="n">
        <v>45469</v>
      </c>
      <c r="R16" s="810" t="n">
        <v>0.746527777777778</v>
      </c>
      <c r="S16" s="747" t="s">
        <v>77</v>
      </c>
      <c r="T16" s="809" t="n">
        <v>45469</v>
      </c>
      <c r="U16" s="810" t="n">
        <v>0.75</v>
      </c>
      <c r="V16" s="747" t="s">
        <v>77</v>
      </c>
      <c r="W16" s="744" t="n">
        <f aca="false">(U16+T16)-(P16+O16)</f>
        <v>2.25763888888889</v>
      </c>
      <c r="X16" s="499" t="n">
        <v>45472</v>
      </c>
      <c r="Y16" s="494" t="n">
        <v>0.445138888888889</v>
      </c>
      <c r="Z16" s="495" t="s">
        <v>849</v>
      </c>
      <c r="AA16" s="748" t="n">
        <f aca="false">(Y16+X16)-(U16+T16)</f>
        <v>2.69513888888889</v>
      </c>
      <c r="AB16" s="499" t="n">
        <v>45477</v>
      </c>
      <c r="AC16" s="494" t="n">
        <v>0.705555555555556</v>
      </c>
      <c r="AD16" s="495" t="s">
        <v>860</v>
      </c>
      <c r="AE16" s="748" t="n">
        <f aca="false">(AC16+AB16)-(Y16+X16)</f>
        <v>5.26041666666667</v>
      </c>
      <c r="AF16" s="499" t="n">
        <v>45479</v>
      </c>
      <c r="AG16" s="494" t="n">
        <v>0.438888888888889</v>
      </c>
      <c r="AH16" s="495" t="s">
        <v>51</v>
      </c>
      <c r="AI16" s="812"/>
      <c r="AJ16" s="748" t="n">
        <f aca="false">(AG16+AF16)-(U16+T16)</f>
        <v>9.68888888888889</v>
      </c>
      <c r="AK16" s="745"/>
      <c r="AL16" s="812"/>
      <c r="AM16" s="812"/>
      <c r="AN16" s="748" t="n">
        <f aca="false">(AL16+AK16)-(U16+T16)</f>
        <v>-45469.75</v>
      </c>
      <c r="AO16" s="751"/>
      <c r="AP16" s="752"/>
      <c r="AQ16" s="750" t="n">
        <f aca="false">(AP16+AO16)-(U16+T16)</f>
        <v>-45469.75</v>
      </c>
      <c r="AR16" s="499"/>
      <c r="AS16" s="560"/>
      <c r="AT16" s="520"/>
      <c r="AU16" s="59" t="n">
        <f aca="false">(AS16+AR16)-(U16+T16)</f>
        <v>-45469.75</v>
      </c>
      <c r="AV16" s="517"/>
      <c r="AW16" s="517"/>
      <c r="AX16" s="517" t="s">
        <v>578</v>
      </c>
      <c r="AY16" s="517" t="s">
        <v>110</v>
      </c>
      <c r="AZ16" s="43" t="s">
        <v>132</v>
      </c>
      <c r="BA16" s="43" t="s">
        <v>209</v>
      </c>
      <c r="BB16" s="755" t="s">
        <v>861</v>
      </c>
      <c r="BC16" s="761" t="s">
        <v>862</v>
      </c>
      <c r="BD16" s="66"/>
      <c r="BE16" s="326" t="s">
        <v>64</v>
      </c>
      <c r="BF16" s="756"/>
      <c r="BJ16" s="543"/>
      <c r="BK16" s="544"/>
      <c r="BL16" s="545" t="n">
        <f aca="false">BK16/BK17</f>
        <v>0</v>
      </c>
      <c r="BM16" s="546"/>
      <c r="BN16" s="546"/>
      <c r="BO16" s="546"/>
      <c r="BP16" s="546"/>
      <c r="BQ16" s="547" t="n">
        <f aca="false">BK16</f>
        <v>0</v>
      </c>
      <c r="BR16" s="759"/>
      <c r="BS16" s="759"/>
      <c r="BT16" s="759"/>
      <c r="BW16" s="815" t="s">
        <v>460</v>
      </c>
      <c r="BX16" s="544"/>
      <c r="BY16" s="545" t="n">
        <f aca="false">BX16/BX17</f>
        <v>0</v>
      </c>
      <c r="BZ16" s="546"/>
      <c r="CA16" s="546"/>
      <c r="CB16" s="546"/>
      <c r="CC16" s="546" t="n">
        <v>4</v>
      </c>
      <c r="CD16" s="547" t="n">
        <f aca="false">BX16</f>
        <v>0</v>
      </c>
      <c r="CE16" s="759"/>
      <c r="CF16" s="759"/>
      <c r="CG16" s="759"/>
      <c r="CH16" s="759"/>
      <c r="CI16" s="759"/>
      <c r="CR16" s="558"/>
      <c r="CS16" s="558"/>
      <c r="CT16" s="558"/>
      <c r="CU16" s="558"/>
      <c r="CV16" s="558"/>
      <c r="CW16" s="558"/>
      <c r="CX16" s="558"/>
      <c r="CY16" s="558"/>
      <c r="CZ16" s="478"/>
      <c r="DA16" s="478"/>
    </row>
    <row r="17" customFormat="false" ht="32.45" hidden="false" customHeight="true" outlineLevel="0" collapsed="false">
      <c r="A17" s="739"/>
      <c r="B17" s="811" t="n">
        <v>15</v>
      </c>
      <c r="C17" s="741" t="n">
        <v>2613</v>
      </c>
      <c r="D17" s="511" t="n">
        <v>1513351</v>
      </c>
      <c r="E17" s="512" t="s">
        <v>49</v>
      </c>
      <c r="F17" s="512" t="s">
        <v>44</v>
      </c>
      <c r="G17" s="512" t="s">
        <v>45</v>
      </c>
      <c r="H17" s="512" t="s">
        <v>79</v>
      </c>
      <c r="I17" s="513" t="n">
        <v>45468.8263888889</v>
      </c>
      <c r="J17" s="512" t="s">
        <v>77</v>
      </c>
      <c r="K17" s="758" t="s">
        <v>71</v>
      </c>
      <c r="L17" s="809" t="n">
        <v>45468</v>
      </c>
      <c r="M17" s="810" t="n">
        <v>0.826388888888889</v>
      </c>
      <c r="N17" s="747" t="s">
        <v>77</v>
      </c>
      <c r="O17" s="809" t="n">
        <v>45468</v>
      </c>
      <c r="P17" s="810" t="n">
        <v>0.826388888888889</v>
      </c>
      <c r="Q17" s="809"/>
      <c r="R17" s="810"/>
      <c r="S17" s="812"/>
      <c r="T17" s="809" t="n">
        <v>45469</v>
      </c>
      <c r="U17" s="810" t="n">
        <v>0.73125</v>
      </c>
      <c r="V17" s="747" t="s">
        <v>849</v>
      </c>
      <c r="W17" s="744" t="n">
        <f aca="false">(U17+T17)-(P17+O17)</f>
        <v>0.904861111111111</v>
      </c>
      <c r="X17" s="499" t="n">
        <v>45472</v>
      </c>
      <c r="Y17" s="494" t="n">
        <v>0.444444444444444</v>
      </c>
      <c r="Z17" s="495" t="s">
        <v>849</v>
      </c>
      <c r="AA17" s="748" t="n">
        <f aca="false">(Y17+X17)-(U17+T17)</f>
        <v>2.71319444444444</v>
      </c>
      <c r="AB17" s="499"/>
      <c r="AC17" s="520"/>
      <c r="AD17" s="520"/>
      <c r="AE17" s="748" t="n">
        <f aca="false">(AC17+AB17)-(Y17+X17)</f>
        <v>-45472.4444444444</v>
      </c>
      <c r="AF17" s="499"/>
      <c r="AG17" s="520"/>
      <c r="AH17" s="520"/>
      <c r="AI17" s="812"/>
      <c r="AJ17" s="748" t="n">
        <f aca="false">(AG17+AF17)-(U17+T17)</f>
        <v>-45469.73125</v>
      </c>
      <c r="AK17" s="745"/>
      <c r="AL17" s="812"/>
      <c r="AM17" s="812"/>
      <c r="AN17" s="748" t="n">
        <f aca="false">(AL17+AK17)-(U17+T17)</f>
        <v>-45469.73125</v>
      </c>
      <c r="AO17" s="751" t="n">
        <v>45474</v>
      </c>
      <c r="AP17" s="752" t="n">
        <v>0.636111111111111</v>
      </c>
      <c r="AQ17" s="750" t="n">
        <f aca="false">(AP17+AO17)-(U17+T17)</f>
        <v>4.90486111111111</v>
      </c>
      <c r="AR17" s="499" t="n">
        <v>45474</v>
      </c>
      <c r="AS17" s="560" t="n">
        <v>0.636111111111111</v>
      </c>
      <c r="AT17" s="495" t="s">
        <v>77</v>
      </c>
      <c r="AU17" s="59" t="n">
        <f aca="false">(AS17+AR17)-(U17+T17)</f>
        <v>4.90486111111111</v>
      </c>
      <c r="AV17" s="517"/>
      <c r="AW17" s="517"/>
      <c r="AX17" s="517" t="s">
        <v>578</v>
      </c>
      <c r="AY17" s="517" t="s">
        <v>110</v>
      </c>
      <c r="AZ17" s="43" t="s">
        <v>132</v>
      </c>
      <c r="BA17" s="43" t="s">
        <v>209</v>
      </c>
      <c r="BB17" s="755" t="s">
        <v>863</v>
      </c>
      <c r="BC17" s="761" t="s">
        <v>864</v>
      </c>
      <c r="BD17" s="66"/>
      <c r="BE17" s="326" t="s">
        <v>64</v>
      </c>
      <c r="BF17" s="756"/>
      <c r="BJ17" s="549" t="s">
        <v>139</v>
      </c>
      <c r="BK17" s="550" t="n">
        <f aca="false">SUBTOTAL(9,BK14:BK16)</f>
        <v>8</v>
      </c>
      <c r="BL17" s="551" t="n">
        <f aca="false">SUBTOTAL(9,BL14:BL16)</f>
        <v>1</v>
      </c>
      <c r="BM17" s="552" t="n">
        <f aca="false">SUM(BM14:BM16)</f>
        <v>5</v>
      </c>
      <c r="BN17" s="552" t="n">
        <f aca="false">SUM(BN14:BN16)</f>
        <v>0</v>
      </c>
      <c r="BO17" s="552" t="n">
        <f aca="false">SUM(BO14:BO16)</f>
        <v>1</v>
      </c>
      <c r="BP17" s="552" t="n">
        <f aca="false">SUM(BP14:BP16)</f>
        <v>2</v>
      </c>
      <c r="BQ17" s="550" t="n">
        <f aca="false">SUBTOTAL(9,BQ14:BQ16)</f>
        <v>8</v>
      </c>
      <c r="BR17" s="759"/>
      <c r="BS17" s="759"/>
      <c r="BT17" s="759"/>
      <c r="BW17" s="549" t="s">
        <v>139</v>
      </c>
      <c r="BX17" s="550" t="n">
        <f aca="false">SUBTOTAL(9,BX14:BX16)</f>
        <v>4</v>
      </c>
      <c r="BY17" s="551" t="n">
        <f aca="false">BY14+BY15+BY16</f>
        <v>1</v>
      </c>
      <c r="BZ17" s="553" t="n">
        <f aca="false">SUBTOTAL(9,BZ14:BZ16)</f>
        <v>0</v>
      </c>
      <c r="CA17" s="553" t="n">
        <f aca="false">SUBTOTAL(9,CA14:CA16)</f>
        <v>0</v>
      </c>
      <c r="CB17" s="553" t="n">
        <f aca="false">SUBTOTAL(9,CB14:CB16)</f>
        <v>0</v>
      </c>
      <c r="CC17" s="553" t="n">
        <f aca="false">SUBTOTAL(9,CC14:CC16)</f>
        <v>8</v>
      </c>
      <c r="CD17" s="550" t="n">
        <f aca="false">SUM(BZ17:CC17)</f>
        <v>8</v>
      </c>
      <c r="CE17" s="759"/>
      <c r="CJ17" s="555" t="s">
        <v>660</v>
      </c>
      <c r="CK17" s="542" t="n">
        <f aca="false">CK14</f>
        <v>0</v>
      </c>
      <c r="CL17" s="556" t="n">
        <f aca="false">CK17/44</f>
        <v>0</v>
      </c>
      <c r="CM17" s="557"/>
      <c r="CN17" s="558"/>
      <c r="CO17" s="558"/>
      <c r="CP17" s="558"/>
      <c r="CQ17" s="558"/>
      <c r="CR17" s="759"/>
      <c r="CS17" s="759"/>
      <c r="CT17" s="759"/>
      <c r="CU17" s="759"/>
      <c r="CV17" s="759"/>
      <c r="CW17" s="759"/>
      <c r="CX17" s="759"/>
      <c r="CY17" s="759"/>
    </row>
    <row r="18" customFormat="false" ht="32.45" hidden="false" customHeight="true" outlineLevel="0" collapsed="false">
      <c r="A18" s="739"/>
      <c r="B18" s="533" t="n">
        <v>16</v>
      </c>
      <c r="C18" s="816" t="n">
        <v>2622</v>
      </c>
      <c r="D18" s="511" t="n">
        <v>30211059</v>
      </c>
      <c r="E18" s="512" t="s">
        <v>49</v>
      </c>
      <c r="F18" s="512" t="s">
        <v>65</v>
      </c>
      <c r="G18" s="512" t="s">
        <v>45</v>
      </c>
      <c r="H18" s="512" t="s">
        <v>66</v>
      </c>
      <c r="I18" s="513" t="n">
        <v>45472.5493055556</v>
      </c>
      <c r="J18" s="512" t="s">
        <v>77</v>
      </c>
      <c r="K18" s="758" t="s">
        <v>52</v>
      </c>
      <c r="L18" s="809" t="n">
        <v>45472</v>
      </c>
      <c r="M18" s="810" t="n">
        <v>0.549305555555556</v>
      </c>
      <c r="N18" s="747" t="s">
        <v>77</v>
      </c>
      <c r="O18" s="809" t="n">
        <v>45472</v>
      </c>
      <c r="P18" s="810" t="n">
        <v>0.549305555555556</v>
      </c>
      <c r="Q18" s="809"/>
      <c r="R18" s="810"/>
      <c r="S18" s="812"/>
      <c r="T18" s="809" t="n">
        <v>45472</v>
      </c>
      <c r="U18" s="810" t="n">
        <v>0.549305555555556</v>
      </c>
      <c r="V18" s="747" t="s">
        <v>77</v>
      </c>
      <c r="W18" s="744" t="n">
        <f aca="false">(U18+T18)-(P18+O18)</f>
        <v>0</v>
      </c>
      <c r="X18" s="578"/>
      <c r="Y18" s="579"/>
      <c r="Z18" s="580"/>
      <c r="AA18" s="748" t="n">
        <f aca="false">(Y18+X18)-(U18+T18)</f>
        <v>-45472.5493055556</v>
      </c>
      <c r="AB18" s="578"/>
      <c r="AC18" s="579"/>
      <c r="AD18" s="580"/>
      <c r="AE18" s="748" t="n">
        <f aca="false">(AC18+AB18)-(Y18+X18)</f>
        <v>0</v>
      </c>
      <c r="AF18" s="578"/>
      <c r="AG18" s="579"/>
      <c r="AH18" s="580"/>
      <c r="AI18" s="812"/>
      <c r="AJ18" s="748" t="n">
        <f aca="false">(AG18+AF18)-(U18+T18)</f>
        <v>-45472.5493055556</v>
      </c>
      <c r="AK18" s="745"/>
      <c r="AL18" s="812"/>
      <c r="AM18" s="812"/>
      <c r="AN18" s="748" t="n">
        <f aca="false">(AL18+AK18)-(U18+T18)</f>
        <v>-45472.5493055556</v>
      </c>
      <c r="AO18" s="751" t="n">
        <v>45472</v>
      </c>
      <c r="AP18" s="752" t="n">
        <v>0.635416666666667</v>
      </c>
      <c r="AQ18" s="750" t="n">
        <f aca="false">(AP18+AO18)-(U18+T18)</f>
        <v>0.0861111111111111</v>
      </c>
      <c r="AR18" s="578" t="n">
        <v>45472</v>
      </c>
      <c r="AS18" s="817" t="n">
        <v>0.635416666666667</v>
      </c>
      <c r="AT18" s="580" t="s">
        <v>77</v>
      </c>
      <c r="AU18" s="59" t="n">
        <f aca="false">(AS18+AR18)-(U18+T18)</f>
        <v>0.0861111111111111</v>
      </c>
      <c r="AV18" s="517"/>
      <c r="AW18" s="533" t="s">
        <v>865</v>
      </c>
      <c r="AX18" s="517" t="s">
        <v>58</v>
      </c>
      <c r="AY18" s="517" t="s">
        <v>572</v>
      </c>
      <c r="AZ18" s="533" t="s">
        <v>203</v>
      </c>
      <c r="BA18" s="517" t="s">
        <v>229</v>
      </c>
      <c r="BB18" s="755" t="s">
        <v>866</v>
      </c>
      <c r="BC18" s="761" t="s">
        <v>867</v>
      </c>
      <c r="BD18" s="66"/>
      <c r="BE18" s="326" t="s">
        <v>64</v>
      </c>
      <c r="BF18" s="756"/>
      <c r="BR18" s="759"/>
      <c r="BS18" s="759"/>
      <c r="BT18" s="759"/>
      <c r="CE18" s="759"/>
      <c r="CJ18" s="559"/>
      <c r="CK18" s="559"/>
      <c r="CL18" s="559"/>
      <c r="CM18" s="559"/>
      <c r="CN18" s="558"/>
      <c r="CO18" s="558"/>
      <c r="CP18" s="558"/>
      <c r="CQ18" s="558"/>
      <c r="CR18" s="759"/>
      <c r="CS18" s="759"/>
      <c r="CT18" s="759"/>
      <c r="CU18" s="759"/>
      <c r="CV18" s="759"/>
      <c r="CW18" s="759"/>
      <c r="CX18" s="759"/>
      <c r="CY18" s="759"/>
      <c r="CZ18" s="478"/>
      <c r="DA18" s="478"/>
      <c r="DB18" s="478"/>
    </row>
    <row r="19" customFormat="false" ht="15" hidden="false" customHeight="true" outlineLevel="0" collapsed="false">
      <c r="A19" s="818"/>
      <c r="B19" s="781"/>
      <c r="C19" s="782"/>
      <c r="K19" s="781"/>
      <c r="AS19" s="781"/>
      <c r="AU19" s="478"/>
      <c r="BR19" s="759"/>
      <c r="BS19" s="759"/>
      <c r="BT19" s="759"/>
      <c r="CE19" s="759"/>
      <c r="CJ19" s="561" t="s">
        <v>52</v>
      </c>
      <c r="CK19" s="539" t="s">
        <v>48</v>
      </c>
      <c r="CL19" s="540" t="s">
        <v>67</v>
      </c>
      <c r="CM19" s="541" t="s">
        <v>138</v>
      </c>
      <c r="CN19" s="558"/>
      <c r="CO19" s="558"/>
      <c r="CP19" s="558"/>
      <c r="CQ19" s="558"/>
      <c r="CR19" s="759"/>
      <c r="CS19" s="759"/>
      <c r="CT19" s="759"/>
      <c r="CU19" s="759"/>
      <c r="CV19" s="759"/>
      <c r="CW19" s="759"/>
      <c r="CX19" s="759"/>
      <c r="CY19" s="759"/>
      <c r="CZ19" s="478"/>
      <c r="DA19" s="478"/>
      <c r="DB19" s="478"/>
    </row>
    <row r="20" customFormat="false" ht="15" hidden="false" customHeight="true" outlineLevel="0" collapsed="false">
      <c r="A20" s="818"/>
      <c r="B20" s="784"/>
      <c r="C20" s="785"/>
      <c r="D20" s="784"/>
      <c r="E20" s="784"/>
      <c r="F20" s="784"/>
      <c r="G20" s="784"/>
      <c r="H20" s="784"/>
      <c r="I20" s="784"/>
      <c r="J20" s="784"/>
      <c r="K20" s="786"/>
      <c r="L20" s="784"/>
      <c r="M20" s="784"/>
      <c r="N20" s="784"/>
      <c r="O20" s="784"/>
      <c r="P20" s="784"/>
      <c r="Q20" s="784"/>
      <c r="R20" s="784"/>
      <c r="S20" s="784"/>
      <c r="T20" s="784"/>
      <c r="U20" s="784"/>
      <c r="V20" s="784"/>
      <c r="W20" s="784"/>
      <c r="X20" s="784"/>
      <c r="Y20" s="784"/>
      <c r="Z20" s="784"/>
      <c r="AA20" s="784"/>
      <c r="AB20" s="784"/>
      <c r="AC20" s="784"/>
      <c r="AD20" s="784"/>
      <c r="AE20" s="784"/>
      <c r="AF20" s="784"/>
      <c r="AG20" s="784"/>
      <c r="AH20" s="784"/>
      <c r="AI20" s="784"/>
      <c r="AJ20" s="784"/>
      <c r="AK20" s="784"/>
      <c r="AL20" s="784"/>
      <c r="AM20" s="784"/>
      <c r="AN20" s="784"/>
      <c r="AO20" s="784"/>
      <c r="AP20" s="784"/>
      <c r="AQ20" s="784"/>
      <c r="AR20" s="478"/>
      <c r="AS20" s="478"/>
      <c r="AT20" s="478"/>
      <c r="AU20" s="478"/>
      <c r="AV20" s="784"/>
      <c r="AW20" s="784"/>
      <c r="AX20" s="784"/>
      <c r="AY20" s="784"/>
      <c r="AZ20" s="784"/>
      <c r="BA20" s="784"/>
      <c r="BB20" s="784"/>
      <c r="BC20" s="784"/>
      <c r="BD20" s="784"/>
      <c r="BE20" s="784"/>
      <c r="BF20" s="784"/>
      <c r="BR20" s="759"/>
      <c r="BS20" s="759"/>
      <c r="BT20" s="759"/>
      <c r="CE20" s="759"/>
      <c r="CJ20" s="562" t="n">
        <f aca="false">CM14</f>
        <v>1</v>
      </c>
      <c r="CK20" s="563" t="n">
        <f aca="false">CN14</f>
        <v>0</v>
      </c>
      <c r="CL20" s="563" t="n">
        <f aca="false">CO14</f>
        <v>0</v>
      </c>
      <c r="CM20" s="563" t="n">
        <f aca="false">CP14</f>
        <v>3</v>
      </c>
      <c r="CN20" s="558"/>
      <c r="CO20" s="558"/>
      <c r="CP20" s="558"/>
      <c r="CQ20" s="558"/>
      <c r="CR20" s="759"/>
      <c r="CS20" s="759"/>
      <c r="CT20" s="759"/>
      <c r="CU20" s="759"/>
      <c r="CV20" s="759"/>
      <c r="CW20" s="759"/>
      <c r="CX20" s="759"/>
      <c r="CY20" s="759"/>
      <c r="CZ20" s="478"/>
      <c r="DA20" s="478"/>
      <c r="DB20" s="478"/>
    </row>
    <row r="21" customFormat="false" ht="15" hidden="false" customHeight="true" outlineLevel="0" collapsed="false">
      <c r="A21" s="818"/>
      <c r="B21" s="784"/>
      <c r="C21" s="557"/>
      <c r="D21" s="557"/>
      <c r="E21" s="784"/>
      <c r="F21" s="784"/>
      <c r="G21" s="784"/>
      <c r="H21" s="557"/>
      <c r="I21" s="784"/>
      <c r="J21" s="784"/>
      <c r="K21" s="557"/>
      <c r="L21" s="587" t="s">
        <v>135</v>
      </c>
      <c r="M21" s="588" t="s">
        <v>136</v>
      </c>
      <c r="N21" s="589" t="s">
        <v>137</v>
      </c>
      <c r="O21" s="590" t="s">
        <v>52</v>
      </c>
      <c r="P21" s="591" t="s">
        <v>48</v>
      </c>
      <c r="Q21" s="592" t="s">
        <v>67</v>
      </c>
      <c r="R21" s="593" t="s">
        <v>138</v>
      </c>
      <c r="S21" s="594" t="s">
        <v>139</v>
      </c>
      <c r="T21" s="557"/>
      <c r="U21" s="595" t="s">
        <v>306</v>
      </c>
      <c r="V21" s="595"/>
      <c r="W21" s="596" t="s">
        <v>307</v>
      </c>
      <c r="X21" s="790" t="s">
        <v>308</v>
      </c>
      <c r="Y21" s="790" t="s">
        <v>307</v>
      </c>
      <c r="Z21" s="598" t="s">
        <v>139</v>
      </c>
      <c r="AA21" s="759"/>
      <c r="AB21" s="759"/>
      <c r="AC21" s="759"/>
      <c r="AD21" s="759"/>
      <c r="AE21" s="759"/>
      <c r="AF21" s="599" t="s">
        <v>299</v>
      </c>
      <c r="AG21" s="600" t="s">
        <v>690</v>
      </c>
      <c r="AH21" s="600" t="s">
        <v>301</v>
      </c>
      <c r="AI21" s="600" t="s">
        <v>302</v>
      </c>
      <c r="AJ21" s="601" t="s">
        <v>303</v>
      </c>
      <c r="AK21" s="759"/>
      <c r="AL21" s="759"/>
      <c r="AM21" s="759"/>
      <c r="AN21" s="759"/>
      <c r="AO21" s="602" t="s">
        <v>206</v>
      </c>
      <c r="AP21" s="602"/>
      <c r="AQ21" s="603" t="s">
        <v>691</v>
      </c>
      <c r="AR21" s="478"/>
      <c r="AS21" s="478"/>
      <c r="AT21" s="478"/>
      <c r="AU21" s="478"/>
      <c r="AV21" s="759"/>
      <c r="AW21" s="759"/>
      <c r="AX21" s="759"/>
      <c r="AY21" s="759"/>
      <c r="AZ21" s="759"/>
      <c r="BA21" s="759"/>
      <c r="BB21" s="759"/>
      <c r="BC21" s="759"/>
      <c r="BD21" s="604" t="s">
        <v>692</v>
      </c>
      <c r="BE21" s="604" t="n">
        <f aca="false">B34</f>
        <v>16</v>
      </c>
      <c r="BF21" s="759"/>
      <c r="BJ21" s="555" t="s">
        <v>228</v>
      </c>
      <c r="BK21" s="542" t="n">
        <f aca="false">BK17</f>
        <v>8</v>
      </c>
      <c r="BL21" s="556" t="n">
        <f aca="false">BK21/44</f>
        <v>0.181818181818182</v>
      </c>
      <c r="BR21" s="759"/>
      <c r="BS21" s="759"/>
      <c r="BT21" s="759"/>
      <c r="BW21" s="555" t="s">
        <v>64</v>
      </c>
      <c r="BX21" s="542" t="n">
        <f aca="false">BX17</f>
        <v>4</v>
      </c>
      <c r="BY21" s="556" t="n">
        <f aca="false">BX21/48</f>
        <v>0.0833333333333333</v>
      </c>
      <c r="CE21" s="759"/>
      <c r="CJ21" s="564" t="e">
        <f aca="false">CJ20/CK17</f>
        <v>#DIV/0!</v>
      </c>
      <c r="CK21" s="564" t="e">
        <f aca="false">CK20/CK17</f>
        <v>#DIV/0!</v>
      </c>
      <c r="CL21" s="564" t="e">
        <f aca="false">CL20/CK17</f>
        <v>#DIV/0!</v>
      </c>
      <c r="CM21" s="564" t="e">
        <f aca="false">CM20/CK17</f>
        <v>#DIV/0!</v>
      </c>
      <c r="CN21" s="558"/>
      <c r="CO21" s="558"/>
      <c r="CP21" s="558"/>
      <c r="CQ21" s="558"/>
      <c r="CR21" s="759"/>
      <c r="CS21" s="759"/>
      <c r="CT21" s="759"/>
      <c r="CU21" s="759"/>
      <c r="CV21" s="759"/>
      <c r="CW21" s="759"/>
      <c r="CX21" s="759"/>
      <c r="CY21" s="759"/>
      <c r="CZ21" s="478"/>
      <c r="DA21" s="478"/>
      <c r="DB21" s="478"/>
    </row>
    <row r="22" customFormat="false" ht="15" hidden="false" customHeight="true" outlineLevel="0" collapsed="false">
      <c r="A22" s="818"/>
      <c r="C22" s="557"/>
      <c r="D22" s="557"/>
      <c r="E22" s="607" t="s">
        <v>228</v>
      </c>
      <c r="F22" s="567" t="n">
        <v>8</v>
      </c>
      <c r="G22" s="609" t="n">
        <f aca="false">F22/F26</f>
        <v>0.5</v>
      </c>
      <c r="H22" s="557"/>
      <c r="I22" s="602" t="s">
        <v>206</v>
      </c>
      <c r="J22" s="602"/>
      <c r="K22" s="557"/>
      <c r="L22" s="611" t="s">
        <v>51</v>
      </c>
      <c r="M22" s="612" t="n">
        <v>5</v>
      </c>
      <c r="N22" s="613" t="n">
        <f aca="false">M22/M26</f>
        <v>0.3125</v>
      </c>
      <c r="O22" s="618" t="n">
        <v>3</v>
      </c>
      <c r="P22" s="618" t="n">
        <v>0</v>
      </c>
      <c r="Q22" s="618" t="n">
        <v>1</v>
      </c>
      <c r="R22" s="618" t="n">
        <v>1</v>
      </c>
      <c r="S22" s="614" t="n">
        <f aca="false">O23+P23+Q23+R23</f>
        <v>1</v>
      </c>
      <c r="T22" s="557"/>
      <c r="U22" s="615" t="s">
        <v>51</v>
      </c>
      <c r="V22" s="618" t="n">
        <v>0</v>
      </c>
      <c r="W22" s="613" t="n">
        <f aca="false">V22/Z24</f>
        <v>0</v>
      </c>
      <c r="X22" s="618" t="n">
        <v>5</v>
      </c>
      <c r="Y22" s="613" t="n">
        <f aca="false">X22/Z24</f>
        <v>0.3125</v>
      </c>
      <c r="Z22" s="616" t="n">
        <f aca="false">X22+V22</f>
        <v>5</v>
      </c>
      <c r="AA22" s="759"/>
      <c r="AB22" s="759"/>
      <c r="AC22" s="759"/>
      <c r="AD22" s="759"/>
      <c r="AE22" s="759"/>
      <c r="AF22" s="617" t="n">
        <v>2</v>
      </c>
      <c r="AG22" s="618"/>
      <c r="AH22" s="618"/>
      <c r="AI22" s="618"/>
      <c r="AJ22" s="619" t="s">
        <v>51</v>
      </c>
      <c r="AK22" s="759"/>
      <c r="AL22" s="759"/>
      <c r="AM22" s="759"/>
      <c r="AN22" s="759"/>
      <c r="AO22" s="819" t="s">
        <v>358</v>
      </c>
      <c r="AP22" s="820" t="n">
        <v>1</v>
      </c>
      <c r="AQ22" s="622" t="n">
        <f aca="false">AVERAGE(AR22:AX22)</f>
        <v>9.88</v>
      </c>
      <c r="AR22" s="624" t="n">
        <v>9.88</v>
      </c>
      <c r="AS22" s="624"/>
      <c r="AT22" s="624"/>
      <c r="AU22" s="624"/>
      <c r="AV22" s="624"/>
      <c r="AW22" s="624"/>
      <c r="AX22" s="624"/>
      <c r="AY22" s="624"/>
      <c r="AZ22" s="624"/>
      <c r="BA22" s="624"/>
      <c r="BB22" s="624"/>
      <c r="BC22" s="759"/>
      <c r="BD22" s="625" t="s">
        <v>693</v>
      </c>
      <c r="BE22" s="626"/>
      <c r="BF22" s="759"/>
      <c r="BR22" s="759"/>
      <c r="BS22" s="759"/>
      <c r="BT22" s="759"/>
      <c r="CE22" s="759"/>
      <c r="CJ22" s="568"/>
      <c r="CK22" s="568"/>
      <c r="CL22" s="568"/>
      <c r="CM22" s="568"/>
      <c r="CN22" s="558"/>
      <c r="CO22" s="558"/>
      <c r="CP22" s="558"/>
      <c r="CQ22" s="558"/>
      <c r="CY22" s="759"/>
      <c r="CZ22" s="478"/>
      <c r="DA22" s="478"/>
      <c r="DB22" s="478"/>
    </row>
    <row r="23" customFormat="false" ht="17.25" hidden="false" customHeight="true" outlineLevel="0" collapsed="false">
      <c r="A23" s="818"/>
      <c r="C23" s="557"/>
      <c r="D23" s="557"/>
      <c r="E23" s="629" t="s">
        <v>170</v>
      </c>
      <c r="F23" s="492" t="n">
        <v>0</v>
      </c>
      <c r="G23" s="631" t="n">
        <f aca="false">F23/F26</f>
        <v>0</v>
      </c>
      <c r="H23" s="557"/>
      <c r="I23" s="819" t="s">
        <v>358</v>
      </c>
      <c r="J23" s="820" t="n">
        <v>1</v>
      </c>
      <c r="K23" s="557"/>
      <c r="L23" s="634" t="s">
        <v>307</v>
      </c>
      <c r="M23" s="612"/>
      <c r="N23" s="613"/>
      <c r="O23" s="613" t="n">
        <f aca="false">O22/M22</f>
        <v>0.6</v>
      </c>
      <c r="P23" s="613" t="n">
        <f aca="false">P22/M22</f>
        <v>0</v>
      </c>
      <c r="Q23" s="613" t="n">
        <f aca="false">Q22/M22</f>
        <v>0.2</v>
      </c>
      <c r="R23" s="613" t="n">
        <f aca="false">R22/M22</f>
        <v>0.2</v>
      </c>
      <c r="S23" s="635"/>
      <c r="T23" s="557"/>
      <c r="U23" s="615" t="s">
        <v>77</v>
      </c>
      <c r="V23" s="618" t="n">
        <v>8</v>
      </c>
      <c r="W23" s="613" t="n">
        <f aca="false">V23/Z24</f>
        <v>0.5</v>
      </c>
      <c r="X23" s="618" t="n">
        <v>3</v>
      </c>
      <c r="Y23" s="613" t="n">
        <f aca="false">X23/Z24</f>
        <v>0.1875</v>
      </c>
      <c r="Z23" s="616" t="n">
        <f aca="false">V23+X23</f>
        <v>11</v>
      </c>
      <c r="AA23" s="759"/>
      <c r="AB23" s="759"/>
      <c r="AC23" s="759"/>
      <c r="AD23" s="759"/>
      <c r="AE23" s="759"/>
      <c r="AF23" s="617"/>
      <c r="AG23" s="618"/>
      <c r="AH23" s="618"/>
      <c r="AI23" s="618" t="n">
        <v>2</v>
      </c>
      <c r="AJ23" s="619" t="s">
        <v>77</v>
      </c>
      <c r="AK23" s="759"/>
      <c r="AL23" s="759"/>
      <c r="AM23" s="759"/>
      <c r="AN23" s="759"/>
      <c r="AO23" s="620" t="s">
        <v>480</v>
      </c>
      <c r="AP23" s="706" t="n">
        <v>1</v>
      </c>
      <c r="AQ23" s="622" t="n">
        <f aca="false">AVERAGE(AR23:AX23)</f>
        <v>22.6</v>
      </c>
      <c r="AR23" s="624" t="n">
        <v>22.6</v>
      </c>
      <c r="AS23" s="636"/>
      <c r="AT23" s="636"/>
      <c r="AU23" s="821"/>
      <c r="AV23" s="624"/>
      <c r="AW23" s="636"/>
      <c r="AX23" s="636"/>
      <c r="AY23" s="821"/>
      <c r="AZ23" s="624"/>
      <c r="BA23" s="636"/>
      <c r="BB23" s="636"/>
      <c r="BC23" s="759"/>
      <c r="BD23" s="625" t="s">
        <v>694</v>
      </c>
      <c r="BE23" s="626"/>
      <c r="BF23" s="759"/>
      <c r="BR23" s="759"/>
      <c r="BS23" s="759"/>
      <c r="BT23" s="759"/>
      <c r="CE23" s="759"/>
      <c r="CJ23" s="557"/>
      <c r="CK23" s="557"/>
      <c r="CL23" s="557"/>
      <c r="CM23" s="557"/>
      <c r="CN23" s="565"/>
      <c r="CO23" s="558"/>
      <c r="CP23" s="478"/>
      <c r="CQ23" s="478"/>
      <c r="CY23" s="759"/>
      <c r="CZ23" s="478"/>
      <c r="DA23" s="478"/>
      <c r="DB23" s="478"/>
    </row>
    <row r="24" customFormat="false" ht="15" hidden="false" customHeight="true" outlineLevel="0" collapsed="false">
      <c r="A24" s="818"/>
      <c r="C24" s="638"/>
      <c r="D24" s="557"/>
      <c r="E24" s="639" t="s">
        <v>207</v>
      </c>
      <c r="F24" s="492" t="n">
        <v>4</v>
      </c>
      <c r="G24" s="631" t="n">
        <f aca="false">F24/F26</f>
        <v>0.25</v>
      </c>
      <c r="H24" s="557"/>
      <c r="I24" s="620" t="s">
        <v>480</v>
      </c>
      <c r="J24" s="706" t="n">
        <v>1</v>
      </c>
      <c r="K24" s="557"/>
      <c r="L24" s="611" t="s">
        <v>77</v>
      </c>
      <c r="M24" s="612" t="n">
        <v>11</v>
      </c>
      <c r="N24" s="613" t="n">
        <f aca="false">M24/M26</f>
        <v>0.6875</v>
      </c>
      <c r="O24" s="618" t="n">
        <v>3</v>
      </c>
      <c r="P24" s="618" t="n">
        <v>0</v>
      </c>
      <c r="Q24" s="618" t="n">
        <v>0</v>
      </c>
      <c r="R24" s="618" t="n">
        <v>8</v>
      </c>
      <c r="S24" s="614" t="n">
        <f aca="false">O25+P25+Q25+R25</f>
        <v>1</v>
      </c>
      <c r="T24" s="557"/>
      <c r="U24" s="645" t="s">
        <v>139</v>
      </c>
      <c r="V24" s="646" t="n">
        <f aca="false">SUM(V22:V23)</f>
        <v>8</v>
      </c>
      <c r="W24" s="647" t="n">
        <f aca="false">W22+W23</f>
        <v>0.5</v>
      </c>
      <c r="X24" s="646" t="n">
        <f aca="false">X22+X23</f>
        <v>8</v>
      </c>
      <c r="Y24" s="799" t="n">
        <f aca="false">Y22+Y23</f>
        <v>0.5</v>
      </c>
      <c r="Z24" s="649" t="n">
        <f aca="false">Z22+Z23</f>
        <v>16</v>
      </c>
      <c r="AA24" s="759"/>
      <c r="AB24" s="759"/>
      <c r="AC24" s="759"/>
      <c r="AD24" s="759"/>
      <c r="AE24" s="759"/>
      <c r="AF24" s="617"/>
      <c r="AG24" s="640"/>
      <c r="AH24" s="640"/>
      <c r="AI24" s="640"/>
      <c r="AJ24" s="641" t="s">
        <v>47</v>
      </c>
      <c r="AK24" s="759"/>
      <c r="AL24" s="759"/>
      <c r="AM24" s="759"/>
      <c r="AN24" s="759"/>
      <c r="AO24" s="620" t="s">
        <v>597</v>
      </c>
      <c r="AP24" s="706" t="n">
        <v>1</v>
      </c>
      <c r="AQ24" s="642" t="e">
        <f aca="false">AVERAGE(AR24:AX24)</f>
        <v>#DIV/0!</v>
      </c>
      <c r="AR24" s="624"/>
      <c r="AS24" s="636"/>
      <c r="AT24" s="624"/>
      <c r="AU24" s="624"/>
      <c r="AV24" s="624"/>
      <c r="AW24" s="636"/>
      <c r="AX24" s="624"/>
      <c r="AY24" s="624"/>
      <c r="AZ24" s="624"/>
      <c r="BA24" s="636"/>
      <c r="BB24" s="624"/>
      <c r="BC24" s="759"/>
      <c r="BD24" s="801" t="s">
        <v>696</v>
      </c>
      <c r="BE24" s="626"/>
      <c r="BF24" s="759"/>
      <c r="BJ24" s="561" t="s">
        <v>52</v>
      </c>
      <c r="BK24" s="539" t="s">
        <v>48</v>
      </c>
      <c r="BL24" s="540" t="s">
        <v>67</v>
      </c>
      <c r="BM24" s="541" t="s">
        <v>138</v>
      </c>
      <c r="BR24" s="759"/>
      <c r="BS24" s="759"/>
      <c r="BT24" s="759"/>
      <c r="BW24" s="561" t="s">
        <v>52</v>
      </c>
      <c r="BX24" s="539" t="s">
        <v>48</v>
      </c>
      <c r="BY24" s="540" t="s">
        <v>67</v>
      </c>
      <c r="BZ24" s="541" t="s">
        <v>138</v>
      </c>
      <c r="CB24" s="478"/>
      <c r="CC24" s="478"/>
      <c r="CD24" s="478"/>
      <c r="CE24" s="759"/>
      <c r="CJ24" s="566" t="s">
        <v>189</v>
      </c>
      <c r="CK24" s="542" t="n">
        <v>1</v>
      </c>
      <c r="CL24" s="556" t="n">
        <f aca="false">CK24/CK27</f>
        <v>0.25</v>
      </c>
      <c r="CM24" s="557"/>
      <c r="CN24" s="558"/>
      <c r="CO24" s="558"/>
      <c r="CP24" s="478"/>
      <c r="CQ24" s="478"/>
      <c r="CY24" s="759"/>
      <c r="CZ24" s="478"/>
      <c r="DA24" s="478"/>
      <c r="DB24" s="478"/>
    </row>
    <row r="25" customFormat="false" ht="15" hidden="false" customHeight="true" outlineLevel="0" collapsed="false">
      <c r="A25" s="822" t="s">
        <v>297</v>
      </c>
      <c r="B25" s="820" t="n">
        <v>3</v>
      </c>
      <c r="C25" s="557"/>
      <c r="D25" s="557"/>
      <c r="E25" s="644" t="s">
        <v>818</v>
      </c>
      <c r="F25" s="492" t="n">
        <v>4</v>
      </c>
      <c r="G25" s="631" t="n">
        <f aca="false">F25/F26</f>
        <v>0.25</v>
      </c>
      <c r="H25" s="557"/>
      <c r="I25" s="620" t="s">
        <v>597</v>
      </c>
      <c r="J25" s="706" t="n">
        <v>1</v>
      </c>
      <c r="K25" s="557"/>
      <c r="L25" s="634" t="s">
        <v>307</v>
      </c>
      <c r="M25" s="612"/>
      <c r="N25" s="613"/>
      <c r="O25" s="613" t="n">
        <f aca="false">O24/M24</f>
        <v>0.272727272727273</v>
      </c>
      <c r="P25" s="613" t="n">
        <f aca="false">P24/M24</f>
        <v>0</v>
      </c>
      <c r="Q25" s="613" t="n">
        <f aca="false">Q24/M24</f>
        <v>0</v>
      </c>
      <c r="R25" s="613" t="n">
        <f aca="false">R24/M24</f>
        <v>0.727272727272727</v>
      </c>
      <c r="S25" s="635"/>
      <c r="T25" s="557"/>
      <c r="U25" s="478"/>
      <c r="V25" s="478"/>
      <c r="W25" s="478"/>
      <c r="X25" s="478"/>
      <c r="Y25" s="478"/>
      <c r="Z25" s="655" t="n">
        <f aca="false">Y24+W24</f>
        <v>1</v>
      </c>
      <c r="AA25" s="759"/>
      <c r="AB25" s="759"/>
      <c r="AC25" s="759"/>
      <c r="AD25" s="759"/>
      <c r="AE25" s="759"/>
      <c r="AF25" s="784"/>
      <c r="AG25" s="784"/>
      <c r="AH25" s="784"/>
      <c r="AI25" s="784"/>
      <c r="AJ25" s="784"/>
      <c r="AK25" s="759"/>
      <c r="AL25" s="759"/>
      <c r="AM25" s="759"/>
      <c r="AN25" s="759"/>
      <c r="AO25" s="620" t="s">
        <v>104</v>
      </c>
      <c r="AP25" s="706" t="n">
        <v>1</v>
      </c>
      <c r="AQ25" s="642" t="n">
        <f aca="false">AVERAGE(AR25:AX25)</f>
        <v>11.59</v>
      </c>
      <c r="AR25" s="624" t="n">
        <v>11.59</v>
      </c>
      <c r="AS25" s="636"/>
      <c r="AT25" s="624"/>
      <c r="AU25" s="624"/>
      <c r="AV25" s="624"/>
      <c r="AW25" s="636"/>
      <c r="AX25" s="624"/>
      <c r="AY25" s="624"/>
      <c r="AZ25" s="624"/>
      <c r="BA25" s="636"/>
      <c r="BB25" s="624"/>
      <c r="BC25" s="478"/>
      <c r="BD25" s="801" t="s">
        <v>697</v>
      </c>
      <c r="BE25" s="626"/>
      <c r="BF25" s="759"/>
      <c r="BJ25" s="562" t="n">
        <f aca="false">BM17</f>
        <v>5</v>
      </c>
      <c r="BK25" s="563" t="n">
        <f aca="false">BN17</f>
        <v>0</v>
      </c>
      <c r="BL25" s="563" t="n">
        <f aca="false">BO17</f>
        <v>1</v>
      </c>
      <c r="BM25" s="563" t="n">
        <f aca="false">BP17</f>
        <v>2</v>
      </c>
      <c r="BR25" s="759"/>
      <c r="BS25" s="759"/>
      <c r="BT25" s="759"/>
      <c r="BW25" s="562" t="n">
        <f aca="false">BZ17</f>
        <v>0</v>
      </c>
      <c r="BX25" s="563" t="n">
        <f aca="false">CA17</f>
        <v>0</v>
      </c>
      <c r="BY25" s="563" t="n">
        <f aca="false">CB17</f>
        <v>0</v>
      </c>
      <c r="BZ25" s="563" t="n">
        <v>4</v>
      </c>
      <c r="CA25" s="558"/>
      <c r="CB25" s="478"/>
      <c r="CC25" s="478"/>
      <c r="CD25" s="478"/>
      <c r="CE25" s="759"/>
      <c r="CJ25" s="562" t="s">
        <v>193</v>
      </c>
      <c r="CK25" s="563" t="n">
        <v>3</v>
      </c>
      <c r="CL25" s="556" t="n">
        <f aca="false">CK25/CK27</f>
        <v>0.75</v>
      </c>
      <c r="CM25" s="572"/>
      <c r="CN25" s="558"/>
      <c r="CO25" s="558"/>
      <c r="CP25" s="478"/>
      <c r="CQ25" s="478"/>
      <c r="CY25" s="759"/>
      <c r="CZ25" s="478"/>
      <c r="DA25" s="478"/>
      <c r="DB25" s="478"/>
    </row>
    <row r="26" customFormat="false" ht="15" hidden="false" customHeight="true" outlineLevel="0" collapsed="false">
      <c r="A26" s="791" t="s">
        <v>304</v>
      </c>
      <c r="B26" s="706" t="n">
        <v>7</v>
      </c>
      <c r="C26" s="557"/>
      <c r="D26" s="557"/>
      <c r="E26" s="652" t="s">
        <v>139</v>
      </c>
      <c r="F26" s="653" t="n">
        <f aca="false">F22+F23+F24+F25</f>
        <v>16</v>
      </c>
      <c r="G26" s="654" t="n">
        <f aca="false">G22+G23+G24+G25</f>
        <v>1</v>
      </c>
      <c r="H26" s="557"/>
      <c r="I26" s="620" t="s">
        <v>104</v>
      </c>
      <c r="J26" s="706" t="n">
        <v>1</v>
      </c>
      <c r="K26" s="557"/>
      <c r="L26" s="823" t="s">
        <v>139</v>
      </c>
      <c r="M26" s="824" t="n">
        <f aca="false">SUM(M22+M24)</f>
        <v>16</v>
      </c>
      <c r="N26" s="825" t="e">
        <f aca="false">N22+N24+#REF!</f>
        <v>#REF!</v>
      </c>
      <c r="O26" s="613" t="n">
        <v>0.6</v>
      </c>
      <c r="P26" s="613" t="n">
        <v>0.6</v>
      </c>
      <c r="Q26" s="613" t="n">
        <v>0.6</v>
      </c>
      <c r="R26" s="613" t="n">
        <v>0.6</v>
      </c>
      <c r="S26" s="826" t="n">
        <f aca="false">O27+P27+Q27+R27</f>
        <v>0.15</v>
      </c>
      <c r="T26" s="557"/>
      <c r="U26" s="784"/>
      <c r="V26" s="784"/>
      <c r="W26" s="784"/>
      <c r="X26" s="784"/>
      <c r="Y26" s="784"/>
      <c r="Z26" s="784"/>
      <c r="AA26" s="759"/>
      <c r="AB26" s="759"/>
      <c r="AC26" s="759"/>
      <c r="AD26" s="759"/>
      <c r="AE26" s="759"/>
      <c r="AF26" s="784"/>
      <c r="AG26" s="784"/>
      <c r="AH26" s="784"/>
      <c r="AI26" s="784"/>
      <c r="AJ26" s="784"/>
      <c r="AK26" s="759"/>
      <c r="AL26" s="759"/>
      <c r="AM26" s="759"/>
      <c r="AN26" s="759"/>
      <c r="AO26" s="620" t="s">
        <v>868</v>
      </c>
      <c r="AP26" s="706" t="n">
        <v>1</v>
      </c>
      <c r="AQ26" s="642" t="n">
        <f aca="false">AVERAGE(AR26:AX26)</f>
        <v>9.88</v>
      </c>
      <c r="AR26" s="624" t="n">
        <v>9.88</v>
      </c>
      <c r="AS26" s="636"/>
      <c r="AT26" s="624"/>
      <c r="AU26" s="624"/>
      <c r="AV26" s="624"/>
      <c r="AW26" s="636"/>
      <c r="AX26" s="624"/>
      <c r="AY26" s="624"/>
      <c r="AZ26" s="624"/>
      <c r="BA26" s="636"/>
      <c r="BB26" s="624"/>
      <c r="BC26" s="478"/>
      <c r="BD26" s="656" t="s">
        <v>698</v>
      </c>
      <c r="BE26" s="626"/>
      <c r="BF26" s="759"/>
      <c r="BJ26" s="564" t="n">
        <f aca="false">BJ25/BK21</f>
        <v>0.625</v>
      </c>
      <c r="BK26" s="564" t="n">
        <f aca="false">BK25/BK21</f>
        <v>0</v>
      </c>
      <c r="BL26" s="564" t="n">
        <f aca="false">BL25/BK21</f>
        <v>0.125</v>
      </c>
      <c r="BM26" s="564" t="n">
        <f aca="false">BM25/BK21</f>
        <v>0.25</v>
      </c>
      <c r="BN26" s="558"/>
      <c r="BO26" s="558"/>
      <c r="BP26" s="558"/>
      <c r="BQ26" s="558"/>
      <c r="BR26" s="759"/>
      <c r="BS26" s="759"/>
      <c r="BT26" s="759"/>
      <c r="BW26" s="564" t="n">
        <f aca="false">BW25/BX21</f>
        <v>0</v>
      </c>
      <c r="BX26" s="564" t="n">
        <f aca="false">BX25/BX21</f>
        <v>0</v>
      </c>
      <c r="BY26" s="564" t="n">
        <f aca="false">BY25/BX21</f>
        <v>0</v>
      </c>
      <c r="BZ26" s="564" t="n">
        <f aca="false">BZ25/BX21</f>
        <v>1</v>
      </c>
      <c r="CA26" s="558"/>
      <c r="CB26" s="478"/>
      <c r="CC26" s="478"/>
      <c r="CD26" s="478"/>
      <c r="CE26" s="759"/>
      <c r="CJ26" s="562" t="s">
        <v>199</v>
      </c>
      <c r="CK26" s="563" t="n">
        <v>0</v>
      </c>
      <c r="CL26" s="556" t="n">
        <f aca="false">CK26/CK27</f>
        <v>0</v>
      </c>
      <c r="CM26" s="572"/>
      <c r="CN26" s="558"/>
      <c r="CO26" s="558"/>
      <c r="CP26" s="478"/>
      <c r="CQ26" s="478"/>
      <c r="CY26" s="759"/>
      <c r="CZ26" s="478"/>
      <c r="DA26" s="478"/>
      <c r="DB26" s="478"/>
    </row>
    <row r="27" customFormat="false" ht="15" hidden="false" customHeight="true" outlineLevel="0" collapsed="false">
      <c r="A27" s="791" t="s">
        <v>309</v>
      </c>
      <c r="B27" s="706" t="n">
        <v>2</v>
      </c>
      <c r="C27" s="557"/>
      <c r="D27" s="557"/>
      <c r="E27" s="657" t="s">
        <v>189</v>
      </c>
      <c r="F27" s="492" t="n">
        <v>2</v>
      </c>
      <c r="G27" s="609" t="n">
        <f aca="false">F27/F30</f>
        <v>0.125</v>
      </c>
      <c r="H27" s="557"/>
      <c r="I27" s="620" t="s">
        <v>868</v>
      </c>
      <c r="J27" s="706" t="n">
        <v>1</v>
      </c>
      <c r="K27" s="557"/>
      <c r="L27" s="823"/>
      <c r="M27" s="824"/>
      <c r="N27" s="825"/>
      <c r="O27" s="665" t="n">
        <f aca="false">O26/M26</f>
        <v>0.0375</v>
      </c>
      <c r="P27" s="665" t="n">
        <f aca="false">P26/M26</f>
        <v>0.0375</v>
      </c>
      <c r="Q27" s="665" t="n">
        <f aca="false">Q26/M26</f>
        <v>0.0375</v>
      </c>
      <c r="R27" s="665" t="n">
        <f aca="false">R26/M26</f>
        <v>0.0375</v>
      </c>
      <c r="S27" s="826"/>
      <c r="T27" s="557"/>
      <c r="U27" s="784"/>
      <c r="V27" s="784"/>
      <c r="W27" s="784"/>
      <c r="X27" s="784"/>
      <c r="Y27" s="784"/>
      <c r="Z27" s="478"/>
      <c r="AA27" s="759"/>
      <c r="AB27" s="759"/>
      <c r="AC27" s="759"/>
      <c r="AD27" s="759"/>
      <c r="AE27" s="759"/>
      <c r="AF27" s="658"/>
      <c r="AG27" s="658"/>
      <c r="AH27" s="478"/>
      <c r="AI27" s="478"/>
      <c r="AJ27" s="478"/>
      <c r="AK27" s="759"/>
      <c r="AL27" s="759"/>
      <c r="AM27" s="759"/>
      <c r="AN27" s="759"/>
      <c r="AO27" s="620" t="s">
        <v>128</v>
      </c>
      <c r="AP27" s="706" t="n">
        <v>2</v>
      </c>
      <c r="AQ27" s="642" t="n">
        <f aca="false">AVERAGE(AR27:AX27)</f>
        <v>22.6</v>
      </c>
      <c r="AR27" s="624" t="n">
        <v>22.6</v>
      </c>
      <c r="AS27" s="636"/>
      <c r="AT27" s="624"/>
      <c r="AU27" s="624"/>
      <c r="AV27" s="624"/>
      <c r="AW27" s="636"/>
      <c r="AX27" s="624"/>
      <c r="AY27" s="624"/>
      <c r="AZ27" s="624"/>
      <c r="BA27" s="636"/>
      <c r="BB27" s="624"/>
      <c r="BC27" s="478"/>
      <c r="BD27" s="656" t="s">
        <v>699</v>
      </c>
      <c r="BE27" s="626"/>
      <c r="BF27" s="759"/>
      <c r="BJ27" s="559"/>
      <c r="BK27" s="559"/>
      <c r="BL27" s="559"/>
      <c r="BM27" s="559"/>
      <c r="BN27" s="558"/>
      <c r="BO27" s="558"/>
      <c r="BP27" s="558"/>
      <c r="BQ27" s="558"/>
      <c r="BR27" s="759"/>
      <c r="BS27" s="759"/>
      <c r="BT27" s="759"/>
      <c r="CA27" s="558"/>
      <c r="CB27" s="478"/>
      <c r="CC27" s="478"/>
      <c r="CD27" s="478"/>
      <c r="CE27" s="759"/>
      <c r="CJ27" s="573" t="s">
        <v>139</v>
      </c>
      <c r="CK27" s="574" t="n">
        <f aca="false">CK24+CK25+CK26</f>
        <v>4</v>
      </c>
      <c r="CL27" s="575" t="n">
        <f aca="false">SUM(CL24:CL26)</f>
        <v>1</v>
      </c>
      <c r="CM27" s="559"/>
      <c r="CN27" s="558"/>
      <c r="CO27" s="558"/>
      <c r="CP27" s="478"/>
      <c r="CQ27" s="478"/>
      <c r="CY27" s="759"/>
      <c r="CZ27" s="478"/>
      <c r="DA27" s="478"/>
      <c r="DB27" s="478"/>
    </row>
    <row r="28" customFormat="false" ht="15" hidden="false" customHeight="true" outlineLevel="0" collapsed="false">
      <c r="A28" s="791" t="s">
        <v>310</v>
      </c>
      <c r="B28" s="706" t="n">
        <v>4</v>
      </c>
      <c r="C28" s="557"/>
      <c r="D28" s="557"/>
      <c r="E28" s="657" t="s">
        <v>193</v>
      </c>
      <c r="F28" s="492" t="n">
        <v>12</v>
      </c>
      <c r="G28" s="631" t="n">
        <f aca="false">F28/F30</f>
        <v>0.75</v>
      </c>
      <c r="H28" s="557"/>
      <c r="I28" s="620" t="s">
        <v>128</v>
      </c>
      <c r="J28" s="706" t="n">
        <v>2</v>
      </c>
      <c r="K28" s="557"/>
      <c r="L28" s="557"/>
      <c r="M28" s="557"/>
      <c r="N28" s="557"/>
      <c r="O28" s="557"/>
      <c r="P28" s="557"/>
      <c r="Q28" s="557"/>
      <c r="R28" s="557"/>
      <c r="S28" s="557"/>
      <c r="T28" s="557"/>
      <c r="U28" s="478"/>
      <c r="V28" s="478"/>
      <c r="W28" s="478"/>
      <c r="X28" s="478"/>
      <c r="Y28" s="478"/>
      <c r="Z28" s="478"/>
      <c r="AA28" s="759"/>
      <c r="AB28" s="759"/>
      <c r="AC28" s="759"/>
      <c r="AD28" s="759"/>
      <c r="AE28" s="759"/>
      <c r="AF28" s="599" t="s">
        <v>318</v>
      </c>
      <c r="AG28" s="600" t="s">
        <v>690</v>
      </c>
      <c r="AH28" s="600" t="s">
        <v>301</v>
      </c>
      <c r="AI28" s="600" t="s">
        <v>302</v>
      </c>
      <c r="AJ28" s="601" t="s">
        <v>303</v>
      </c>
      <c r="AK28" s="759"/>
      <c r="AL28" s="759"/>
      <c r="AM28" s="759"/>
      <c r="AN28" s="759"/>
      <c r="AO28" s="620" t="s">
        <v>87</v>
      </c>
      <c r="AP28" s="706" t="n">
        <v>1</v>
      </c>
      <c r="AQ28" s="642" t="n">
        <f aca="false">AVERAGE(AR28:AX28)</f>
        <v>0.02</v>
      </c>
      <c r="AR28" s="624" t="n">
        <v>0.02</v>
      </c>
      <c r="AS28" s="636"/>
      <c r="AT28" s="624"/>
      <c r="AU28" s="624"/>
      <c r="AV28" s="624"/>
      <c r="AW28" s="636"/>
      <c r="AX28" s="624"/>
      <c r="AY28" s="624"/>
      <c r="AZ28" s="624"/>
      <c r="BA28" s="636"/>
      <c r="BB28" s="624"/>
      <c r="BC28" s="478"/>
      <c r="BD28" s="656" t="s">
        <v>700</v>
      </c>
      <c r="BE28" s="626"/>
      <c r="BF28" s="759"/>
      <c r="BN28" s="558"/>
      <c r="BO28" s="558"/>
      <c r="BP28" s="558"/>
      <c r="BQ28" s="558"/>
      <c r="BR28" s="759"/>
      <c r="BS28" s="759"/>
      <c r="BT28" s="759"/>
      <c r="CA28" s="558"/>
      <c r="CB28" s="478"/>
      <c r="CC28" s="478"/>
      <c r="CD28" s="478"/>
      <c r="CE28" s="759"/>
      <c r="CJ28" s="562" t="s">
        <v>206</v>
      </c>
      <c r="CK28" s="563" t="n">
        <v>3</v>
      </c>
      <c r="CL28" s="577" t="n">
        <f aca="false">CK28/CK32</f>
        <v>0.75</v>
      </c>
      <c r="CM28" s="559"/>
      <c r="CN28" s="558"/>
      <c r="CO28" s="558"/>
      <c r="CP28" s="478"/>
      <c r="CQ28" s="478"/>
      <c r="CY28" s="759"/>
      <c r="CZ28" s="478"/>
      <c r="DA28" s="478"/>
      <c r="DB28" s="478"/>
    </row>
    <row r="29" customFormat="false" ht="15" hidden="false" customHeight="true" outlineLevel="0" collapsed="false">
      <c r="A29" s="791" t="s">
        <v>312</v>
      </c>
      <c r="B29" s="706" t="n">
        <v>0</v>
      </c>
      <c r="C29" s="638"/>
      <c r="D29" s="557"/>
      <c r="E29" s="657" t="s">
        <v>199</v>
      </c>
      <c r="F29" s="492" t="n">
        <v>2</v>
      </c>
      <c r="G29" s="631" t="n">
        <f aca="false">F29/F30</f>
        <v>0.125</v>
      </c>
      <c r="H29" s="557"/>
      <c r="I29" s="620" t="s">
        <v>87</v>
      </c>
      <c r="J29" s="706" t="n">
        <v>1</v>
      </c>
      <c r="K29" s="557"/>
      <c r="L29" s="557"/>
      <c r="M29" s="557"/>
      <c r="N29" s="557"/>
      <c r="O29" s="557"/>
      <c r="P29" s="557"/>
      <c r="Q29" s="557"/>
      <c r="R29" s="557"/>
      <c r="S29" s="557"/>
      <c r="T29" s="557"/>
      <c r="U29" s="557"/>
      <c r="V29" s="557"/>
      <c r="W29" s="557"/>
      <c r="X29" s="557"/>
      <c r="Y29" s="557"/>
      <c r="Z29" s="478"/>
      <c r="AA29" s="759"/>
      <c r="AB29" s="759"/>
      <c r="AC29" s="759"/>
      <c r="AD29" s="759"/>
      <c r="AE29" s="759"/>
      <c r="AF29" s="617" t="n">
        <v>0</v>
      </c>
      <c r="AG29" s="618"/>
      <c r="AH29" s="618"/>
      <c r="AI29" s="618"/>
      <c r="AJ29" s="619" t="s">
        <v>51</v>
      </c>
      <c r="AK29" s="759"/>
      <c r="AL29" s="759"/>
      <c r="AM29" s="759"/>
      <c r="AN29" s="759"/>
      <c r="AO29" s="678" t="s">
        <v>139</v>
      </c>
      <c r="AP29" s="679" t="n">
        <f aca="false">SUM(AP22:AP28)</f>
        <v>8</v>
      </c>
      <c r="AQ29" s="642" t="e">
        <f aca="false">AVERAGE(AR29:AX29)</f>
        <v>#DIV/0!</v>
      </c>
      <c r="AR29" s="624"/>
      <c r="AS29" s="624"/>
      <c r="AT29" s="624"/>
      <c r="AU29" s="624"/>
      <c r="AV29" s="624"/>
      <c r="AW29" s="624"/>
      <c r="AX29" s="624"/>
      <c r="AY29" s="624"/>
      <c r="AZ29" s="624"/>
      <c r="BA29" s="624"/>
      <c r="BB29" s="624"/>
      <c r="BC29" s="478"/>
      <c r="BD29" s="666" t="s">
        <v>702</v>
      </c>
      <c r="BE29" s="626"/>
      <c r="BF29" s="759"/>
      <c r="BN29" s="558"/>
      <c r="BO29" s="558"/>
      <c r="BP29" s="558"/>
      <c r="BQ29" s="558"/>
      <c r="BR29" s="759"/>
      <c r="BS29" s="759"/>
      <c r="BT29" s="759"/>
      <c r="BW29" s="566" t="s">
        <v>189</v>
      </c>
      <c r="BX29" s="542" t="n">
        <v>0</v>
      </c>
      <c r="BY29" s="556" t="n">
        <f aca="false">BX29/BX32</f>
        <v>0</v>
      </c>
      <c r="CA29" s="558"/>
      <c r="CB29" s="478"/>
      <c r="CC29" s="478"/>
      <c r="CD29" s="478"/>
      <c r="CE29" s="759"/>
      <c r="CJ29" s="562" t="s">
        <v>210</v>
      </c>
      <c r="CK29" s="563" t="n">
        <v>0</v>
      </c>
      <c r="CL29" s="577" t="n">
        <f aca="false">CK29/CK32</f>
        <v>0</v>
      </c>
      <c r="CM29" s="559"/>
      <c r="CN29" s="558"/>
      <c r="CO29" s="558"/>
      <c r="CP29" s="478"/>
      <c r="CQ29" s="478"/>
      <c r="CY29" s="759"/>
      <c r="CZ29" s="478"/>
      <c r="DA29" s="478"/>
      <c r="DB29" s="478"/>
    </row>
    <row r="30" customFormat="false" ht="15" hidden="false" customHeight="true" outlineLevel="0" collapsed="false">
      <c r="A30" s="650" t="s">
        <v>139</v>
      </c>
      <c r="B30" s="651" t="n">
        <f aca="false">SUM(B25:B29)</f>
        <v>16</v>
      </c>
      <c r="C30" s="557"/>
      <c r="D30" s="557"/>
      <c r="E30" s="667" t="s">
        <v>139</v>
      </c>
      <c r="F30" s="668" t="n">
        <f aca="false">F27+F28+F29</f>
        <v>16</v>
      </c>
      <c r="G30" s="654" t="n">
        <f aca="false">G27+G28+G29</f>
        <v>1</v>
      </c>
      <c r="H30" s="557"/>
      <c r="I30" s="678" t="s">
        <v>139</v>
      </c>
      <c r="J30" s="679" t="n">
        <f aca="false">SUM(J23:J29)</f>
        <v>8</v>
      </c>
      <c r="K30" s="557"/>
      <c r="L30" s="557"/>
      <c r="M30" s="672"/>
      <c r="N30" s="478"/>
      <c r="O30" s="557"/>
      <c r="P30" s="557"/>
      <c r="Q30" s="557"/>
      <c r="R30" s="557"/>
      <c r="S30" s="557"/>
      <c r="T30" s="557"/>
      <c r="U30" s="557"/>
      <c r="V30" s="759"/>
      <c r="W30" s="759"/>
      <c r="X30" s="759"/>
      <c r="Y30" s="759"/>
      <c r="Z30" s="759"/>
      <c r="AA30" s="759"/>
      <c r="AB30" s="759"/>
      <c r="AC30" s="759"/>
      <c r="AD30" s="759"/>
      <c r="AE30" s="759"/>
      <c r="AF30" s="617"/>
      <c r="AG30" s="618"/>
      <c r="AH30" s="618"/>
      <c r="AI30" s="618"/>
      <c r="AJ30" s="619" t="s">
        <v>77</v>
      </c>
      <c r="AK30" s="759"/>
      <c r="AL30" s="759"/>
      <c r="AM30" s="759"/>
      <c r="AN30" s="759"/>
      <c r="AO30" s="557"/>
      <c r="AP30" s="557"/>
      <c r="AQ30" s="642" t="e">
        <f aca="false">AVERAGE(AR30:AX30)</f>
        <v>#DIV/0!</v>
      </c>
      <c r="AR30" s="624"/>
      <c r="AS30" s="624"/>
      <c r="AT30" s="624"/>
      <c r="AU30" s="624"/>
      <c r="AV30" s="624"/>
      <c r="AW30" s="624"/>
      <c r="AX30" s="624"/>
      <c r="AY30" s="624"/>
      <c r="AZ30" s="624"/>
      <c r="BA30" s="624"/>
      <c r="BB30" s="624"/>
      <c r="BC30" s="478"/>
      <c r="BD30" s="669" t="s">
        <v>704</v>
      </c>
      <c r="BE30" s="670" t="e">
        <f aca="false">(BE26/BE23)*100</f>
        <v>#DIV/0!</v>
      </c>
      <c r="BF30" s="759"/>
      <c r="BJ30" s="566" t="s">
        <v>189</v>
      </c>
      <c r="BK30" s="567" t="n">
        <v>1</v>
      </c>
      <c r="BL30" s="556" t="n">
        <f aca="false">BK30/BK33</f>
        <v>0.125</v>
      </c>
      <c r="BN30" s="558"/>
      <c r="BO30" s="558"/>
      <c r="BP30" s="558"/>
      <c r="BQ30" s="558"/>
      <c r="BR30" s="759"/>
      <c r="BS30" s="759"/>
      <c r="BT30" s="759"/>
      <c r="BW30" s="562" t="s">
        <v>193</v>
      </c>
      <c r="BX30" s="563" t="n">
        <v>3</v>
      </c>
      <c r="BY30" s="556" t="n">
        <f aca="false">BX30/BX32</f>
        <v>0.75</v>
      </c>
      <c r="BZ30" s="557"/>
      <c r="CA30" s="565"/>
      <c r="CB30" s="478"/>
      <c r="CC30" s="478"/>
      <c r="CD30" s="478"/>
      <c r="CE30" s="759"/>
      <c r="CJ30" s="562" t="s">
        <v>688</v>
      </c>
      <c r="CK30" s="563" t="n">
        <v>1</v>
      </c>
      <c r="CL30" s="577" t="n">
        <f aca="false">CK30/CK32</f>
        <v>0.25</v>
      </c>
      <c r="CM30" s="559"/>
      <c r="CN30" s="558"/>
      <c r="CO30" s="558"/>
      <c r="CP30" s="478"/>
      <c r="CQ30" s="478"/>
      <c r="CY30" s="759"/>
      <c r="CZ30" s="478"/>
      <c r="DA30" s="478"/>
      <c r="DB30" s="478"/>
    </row>
    <row r="31" customFormat="false" ht="15" hidden="false" customHeight="true" outlineLevel="0" collapsed="false">
      <c r="A31" s="784"/>
      <c r="B31" s="784"/>
      <c r="C31" s="557"/>
      <c r="D31" s="557"/>
      <c r="E31" s="657" t="s">
        <v>206</v>
      </c>
      <c r="F31" s="492" t="n">
        <v>8</v>
      </c>
      <c r="G31" s="671" t="n">
        <f aca="false">F31/F35</f>
        <v>0.5</v>
      </c>
      <c r="H31" s="557"/>
      <c r="I31" s="557"/>
      <c r="J31" s="557"/>
      <c r="K31" s="557"/>
      <c r="L31" s="557"/>
      <c r="M31" s="672"/>
      <c r="N31" s="478"/>
      <c r="O31" s="557"/>
      <c r="P31" s="557"/>
      <c r="Q31" s="557"/>
      <c r="R31" s="557"/>
      <c r="S31" s="557"/>
      <c r="T31" s="557"/>
      <c r="U31" s="557"/>
      <c r="V31" s="759"/>
      <c r="W31" s="759"/>
      <c r="X31" s="759"/>
      <c r="Y31" s="759"/>
      <c r="Z31" s="759"/>
      <c r="AA31" s="759"/>
      <c r="AB31" s="759"/>
      <c r="AC31" s="759"/>
      <c r="AD31" s="759"/>
      <c r="AE31" s="759"/>
      <c r="AF31" s="617"/>
      <c r="AG31" s="640"/>
      <c r="AH31" s="640"/>
      <c r="AI31" s="640"/>
      <c r="AJ31" s="641" t="s">
        <v>47</v>
      </c>
      <c r="AK31" s="759"/>
      <c r="AL31" s="759"/>
      <c r="AM31" s="759"/>
      <c r="AN31" s="759"/>
      <c r="AO31" s="784"/>
      <c r="AP31" s="784"/>
      <c r="AQ31" s="642" t="e">
        <f aca="false">AVERAGE(AR31:AX31)</f>
        <v>#DIV/0!</v>
      </c>
      <c r="AR31" s="636"/>
      <c r="AS31" s="624"/>
      <c r="AT31" s="624"/>
      <c r="AU31" s="624"/>
      <c r="AV31" s="636"/>
      <c r="AW31" s="624"/>
      <c r="AX31" s="624"/>
      <c r="AY31" s="624"/>
      <c r="AZ31" s="636"/>
      <c r="BA31" s="624"/>
      <c r="BB31" s="624"/>
      <c r="BC31" s="478"/>
      <c r="BD31" s="669" t="s">
        <v>706</v>
      </c>
      <c r="BE31" s="670" t="n">
        <f aca="false">BE23/BE21</f>
        <v>0</v>
      </c>
      <c r="BF31" s="759"/>
      <c r="BJ31" s="562" t="s">
        <v>193</v>
      </c>
      <c r="BK31" s="492" t="n">
        <v>6</v>
      </c>
      <c r="BL31" s="556" t="n">
        <f aca="false">BK31/BK33</f>
        <v>0.75</v>
      </c>
      <c r="BM31" s="557"/>
      <c r="BN31" s="565"/>
      <c r="BO31" s="558"/>
      <c r="BP31" s="558"/>
      <c r="BQ31" s="558"/>
      <c r="BR31" s="759"/>
      <c r="BS31" s="759"/>
      <c r="BT31" s="759"/>
      <c r="BW31" s="562" t="s">
        <v>199</v>
      </c>
      <c r="BX31" s="563" t="n">
        <v>1</v>
      </c>
      <c r="BY31" s="556" t="n">
        <f aca="false">BX31/BX32</f>
        <v>0.25</v>
      </c>
      <c r="BZ31" s="557"/>
      <c r="CA31" s="478"/>
      <c r="CB31" s="478"/>
      <c r="CC31" s="478"/>
      <c r="CD31" s="478"/>
      <c r="CE31" s="759"/>
      <c r="CJ31" s="562" t="s">
        <v>689</v>
      </c>
      <c r="CK31" s="563" t="n">
        <v>0</v>
      </c>
      <c r="CL31" s="577" t="n">
        <f aca="false">CK31/CK32</f>
        <v>0</v>
      </c>
      <c r="CM31" s="759"/>
      <c r="CN31" s="759"/>
      <c r="CO31" s="759"/>
      <c r="CP31" s="478"/>
      <c r="CQ31" s="478"/>
      <c r="CY31" s="759"/>
      <c r="CZ31" s="478"/>
      <c r="DA31" s="478"/>
      <c r="DB31" s="478"/>
    </row>
    <row r="32" customFormat="false" ht="15" hidden="false" customHeight="true" outlineLevel="0" collapsed="false">
      <c r="A32" s="822" t="s">
        <v>319</v>
      </c>
      <c r="B32" s="820" t="n">
        <v>10</v>
      </c>
      <c r="C32" s="557"/>
      <c r="D32" s="557"/>
      <c r="E32" s="657" t="s">
        <v>210</v>
      </c>
      <c r="F32" s="492" t="n">
        <v>6</v>
      </c>
      <c r="G32" s="631" t="n">
        <f aca="false">F32/F35</f>
        <v>0.375</v>
      </c>
      <c r="H32" s="557"/>
      <c r="I32" s="602" t="s">
        <v>329</v>
      </c>
      <c r="J32" s="602"/>
      <c r="K32" s="557"/>
      <c r="L32" s="557"/>
      <c r="M32" s="672"/>
      <c r="N32" s="478"/>
      <c r="O32" s="557"/>
      <c r="P32" s="557"/>
      <c r="Q32" s="557"/>
      <c r="R32" s="557"/>
      <c r="S32" s="557"/>
      <c r="T32" s="557"/>
      <c r="U32" s="557"/>
      <c r="V32" s="759"/>
      <c r="W32" s="759"/>
      <c r="X32" s="759"/>
      <c r="Y32" s="759"/>
      <c r="Z32" s="759"/>
      <c r="AA32" s="759"/>
      <c r="AB32" s="759"/>
      <c r="AC32" s="759"/>
      <c r="AD32" s="759"/>
      <c r="AE32" s="759"/>
      <c r="AF32" s="784"/>
      <c r="AG32" s="784"/>
      <c r="AH32" s="784"/>
      <c r="AI32" s="784"/>
      <c r="AJ32" s="784"/>
      <c r="AK32" s="759"/>
      <c r="AL32" s="759"/>
      <c r="AM32" s="759"/>
      <c r="AN32" s="759"/>
      <c r="AO32" s="784"/>
      <c r="AP32" s="784"/>
      <c r="AQ32" s="642" t="e">
        <f aca="false">AVERAGE(AR32:AX32)</f>
        <v>#DIV/0!</v>
      </c>
      <c r="AR32" s="624"/>
      <c r="AS32" s="636"/>
      <c r="AT32" s="624"/>
      <c r="AU32" s="624"/>
      <c r="AV32" s="624"/>
      <c r="AW32" s="636"/>
      <c r="AX32" s="624"/>
      <c r="AY32" s="624"/>
      <c r="AZ32" s="624"/>
      <c r="BA32" s="636"/>
      <c r="BB32" s="624"/>
      <c r="BC32" s="478"/>
      <c r="BD32" s="478"/>
      <c r="BE32" s="557"/>
      <c r="BF32" s="759"/>
      <c r="BJ32" s="562" t="s">
        <v>199</v>
      </c>
      <c r="BK32" s="492" t="n">
        <v>1</v>
      </c>
      <c r="BL32" s="556" t="n">
        <f aca="false">BK32/BK33</f>
        <v>0.125</v>
      </c>
      <c r="BM32" s="557"/>
      <c r="BN32" s="558"/>
      <c r="BO32" s="558"/>
      <c r="BP32" s="558"/>
      <c r="BQ32" s="558"/>
      <c r="BR32" s="759"/>
      <c r="BS32" s="759"/>
      <c r="BT32" s="759"/>
      <c r="BW32" s="573" t="s">
        <v>139</v>
      </c>
      <c r="BX32" s="574" t="n">
        <f aca="false">BX29+BX30+BX31</f>
        <v>4</v>
      </c>
      <c r="BY32" s="575" t="n">
        <f aca="false">SUM(BY29:BY31)</f>
        <v>1</v>
      </c>
      <c r="BZ32" s="572"/>
      <c r="CA32" s="478"/>
      <c r="CB32" s="478"/>
      <c r="CC32" s="478"/>
      <c r="CD32" s="478"/>
      <c r="CE32" s="759"/>
      <c r="CJ32" s="573" t="s">
        <v>139</v>
      </c>
      <c r="CK32" s="574" t="n">
        <f aca="false">CK28+CK29+CK30+CK31</f>
        <v>4</v>
      </c>
      <c r="CL32" s="575" t="n">
        <f aca="false">CL28+CL29+CL30+CL31</f>
        <v>1</v>
      </c>
      <c r="CM32" s="759"/>
      <c r="CN32" s="759"/>
      <c r="CO32" s="759"/>
      <c r="CP32" s="478"/>
      <c r="CQ32" s="478"/>
      <c r="CY32" s="759"/>
      <c r="CZ32" s="478"/>
      <c r="DA32" s="478"/>
      <c r="DB32" s="478"/>
    </row>
    <row r="33" customFormat="false" ht="15" hidden="false" customHeight="true" outlineLevel="0" collapsed="false">
      <c r="A33" s="791" t="s">
        <v>320</v>
      </c>
      <c r="B33" s="706" t="n">
        <v>6</v>
      </c>
      <c r="C33" s="557"/>
      <c r="D33" s="557"/>
      <c r="E33" s="657" t="s">
        <v>214</v>
      </c>
      <c r="F33" s="492" t="n">
        <v>2</v>
      </c>
      <c r="G33" s="631" t="n">
        <f aca="false">F33/F35</f>
        <v>0.125</v>
      </c>
      <c r="H33" s="557"/>
      <c r="I33" s="620" t="s">
        <v>341</v>
      </c>
      <c r="J33" s="492" t="n">
        <v>1</v>
      </c>
      <c r="K33" s="557"/>
      <c r="L33" s="557"/>
      <c r="M33" s="557"/>
      <c r="N33" s="557"/>
      <c r="O33" s="557"/>
      <c r="P33" s="557"/>
      <c r="Q33" s="557"/>
      <c r="R33" s="557"/>
      <c r="S33" s="557"/>
      <c r="T33" s="557"/>
      <c r="U33" s="557"/>
      <c r="V33" s="759"/>
      <c r="W33" s="759"/>
      <c r="X33" s="759"/>
      <c r="Y33" s="759"/>
      <c r="Z33" s="759"/>
      <c r="AA33" s="759"/>
      <c r="AB33" s="759"/>
      <c r="AC33" s="759"/>
      <c r="AD33" s="759"/>
      <c r="AE33" s="759"/>
      <c r="AF33" s="784"/>
      <c r="AG33" s="784"/>
      <c r="AH33" s="784"/>
      <c r="AI33" s="784"/>
      <c r="AJ33" s="784"/>
      <c r="AK33" s="759"/>
      <c r="AL33" s="759"/>
      <c r="AM33" s="759"/>
      <c r="AN33" s="759"/>
      <c r="AO33" s="784"/>
      <c r="AP33" s="784"/>
      <c r="AQ33" s="642" t="e">
        <f aca="false">AVERAGE(AR33:AX33)</f>
        <v>#DIV/0!</v>
      </c>
      <c r="AR33" s="624"/>
      <c r="AS33" s="636"/>
      <c r="AT33" s="636"/>
      <c r="AU33" s="624"/>
      <c r="AV33" s="624"/>
      <c r="AW33" s="636"/>
      <c r="AX33" s="636"/>
      <c r="AY33" s="624"/>
      <c r="AZ33" s="624"/>
      <c r="BA33" s="636"/>
      <c r="BB33" s="636"/>
      <c r="BC33" s="478"/>
      <c r="BD33" s="478"/>
      <c r="BE33" s="557"/>
      <c r="BF33" s="759"/>
      <c r="BJ33" s="573" t="s">
        <v>139</v>
      </c>
      <c r="BK33" s="574" t="n">
        <f aca="false">BK30+BK31+BK32</f>
        <v>8</v>
      </c>
      <c r="BL33" s="575" t="n">
        <f aca="false">SUM(BL30:BL32)</f>
        <v>1</v>
      </c>
      <c r="BM33" s="572"/>
      <c r="BN33" s="558"/>
      <c r="BO33" s="558"/>
      <c r="BP33" s="558"/>
      <c r="BQ33" s="558"/>
      <c r="BR33" s="759"/>
      <c r="BS33" s="759"/>
      <c r="BT33" s="759"/>
      <c r="BW33" s="562" t="s">
        <v>206</v>
      </c>
      <c r="BX33" s="563" t="n">
        <v>4</v>
      </c>
      <c r="BY33" s="577" t="n">
        <f aca="false">BX33/BX37</f>
        <v>1</v>
      </c>
      <c r="BZ33" s="572"/>
      <c r="CA33" s="478"/>
      <c r="CB33" s="478"/>
      <c r="CC33" s="478"/>
      <c r="CD33" s="478"/>
      <c r="CE33" s="759"/>
      <c r="CN33" s="478"/>
      <c r="CO33" s="759"/>
      <c r="CP33" s="759"/>
      <c r="CY33" s="759"/>
      <c r="CZ33" s="478"/>
      <c r="DA33" s="478"/>
      <c r="DB33" s="478"/>
    </row>
    <row r="34" customFormat="false" ht="15" hidden="false" customHeight="true" outlineLevel="0" collapsed="false">
      <c r="A34" s="650" t="s">
        <v>139</v>
      </c>
      <c r="B34" s="651" t="n">
        <f aca="false">B32+B33</f>
        <v>16</v>
      </c>
      <c r="C34" s="557"/>
      <c r="D34" s="557"/>
      <c r="E34" s="657" t="s">
        <v>218</v>
      </c>
      <c r="F34" s="492" t="n">
        <v>0</v>
      </c>
      <c r="G34" s="631" t="n">
        <f aca="false">F34/F35</f>
        <v>0</v>
      </c>
      <c r="H34" s="557"/>
      <c r="I34" s="620" t="s">
        <v>79</v>
      </c>
      <c r="J34" s="492" t="n">
        <v>2</v>
      </c>
      <c r="K34" s="557"/>
      <c r="L34" s="557"/>
      <c r="M34" s="557"/>
      <c r="N34" s="557"/>
      <c r="O34" s="557"/>
      <c r="P34" s="557"/>
      <c r="Q34" s="557"/>
      <c r="R34" s="557"/>
      <c r="S34" s="557"/>
      <c r="T34" s="557"/>
      <c r="U34" s="557"/>
      <c r="V34" s="759"/>
      <c r="W34" s="759"/>
      <c r="X34" s="759"/>
      <c r="Y34" s="759"/>
      <c r="Z34" s="759"/>
      <c r="AA34" s="759"/>
      <c r="AB34" s="759"/>
      <c r="AC34" s="759"/>
      <c r="AD34" s="759"/>
      <c r="AE34" s="759"/>
      <c r="AF34" s="478"/>
      <c r="AG34" s="478"/>
      <c r="AH34" s="478"/>
      <c r="AI34" s="478"/>
      <c r="AJ34" s="478"/>
      <c r="AK34" s="759"/>
      <c r="AL34" s="759"/>
      <c r="AM34" s="759"/>
      <c r="AN34" s="759"/>
      <c r="AO34" s="784"/>
      <c r="AP34" s="784"/>
      <c r="AQ34" s="642" t="e">
        <f aca="false">AVERAGE(AR34:AX34)</f>
        <v>#DIV/0!</v>
      </c>
      <c r="AR34" s="624"/>
      <c r="AS34" s="624"/>
      <c r="AT34" s="624"/>
      <c r="AU34" s="624"/>
      <c r="AV34" s="624"/>
      <c r="AW34" s="624"/>
      <c r="AX34" s="624"/>
      <c r="AY34" s="624"/>
      <c r="AZ34" s="624"/>
      <c r="BA34" s="624"/>
      <c r="BB34" s="624"/>
      <c r="BC34" s="478"/>
      <c r="BD34" s="805" t="s">
        <v>39</v>
      </c>
      <c r="BE34" s="805"/>
      <c r="BF34" s="805"/>
      <c r="BJ34" s="562" t="s">
        <v>206</v>
      </c>
      <c r="BK34" s="563" t="n">
        <v>1</v>
      </c>
      <c r="BL34" s="577" t="n">
        <f aca="false">BK34/BK37</f>
        <v>0.125</v>
      </c>
      <c r="BM34" s="572"/>
      <c r="BN34" s="558"/>
      <c r="BO34" s="558"/>
      <c r="BP34" s="558"/>
      <c r="BQ34" s="558"/>
      <c r="BR34" s="759"/>
      <c r="BS34" s="759"/>
      <c r="BT34" s="759"/>
      <c r="BW34" s="562" t="s">
        <v>210</v>
      </c>
      <c r="BX34" s="563" t="n">
        <v>0</v>
      </c>
      <c r="BY34" s="577" t="n">
        <f aca="false">BX34/BX37</f>
        <v>0</v>
      </c>
      <c r="BZ34" s="559"/>
      <c r="CA34" s="478"/>
      <c r="CB34" s="478"/>
      <c r="CC34" s="478"/>
      <c r="CD34" s="478"/>
      <c r="CE34" s="759"/>
      <c r="CN34" s="478"/>
      <c r="CO34" s="759"/>
      <c r="CP34" s="759"/>
      <c r="CY34" s="759"/>
      <c r="CZ34" s="478"/>
      <c r="DA34" s="478"/>
      <c r="DB34" s="478"/>
    </row>
    <row r="35" customFormat="false" ht="15" hidden="false" customHeight="true" outlineLevel="0" collapsed="false">
      <c r="A35" s="818"/>
      <c r="B35" s="557"/>
      <c r="C35" s="557"/>
      <c r="D35" s="557"/>
      <c r="E35" s="652" t="s">
        <v>139</v>
      </c>
      <c r="F35" s="653" t="n">
        <f aca="false">F31+F32+F33+F34</f>
        <v>16</v>
      </c>
      <c r="G35" s="654" t="n">
        <f aca="false">G31+G32+G33+G34</f>
        <v>1</v>
      </c>
      <c r="H35" s="557"/>
      <c r="I35" s="620" t="s">
        <v>66</v>
      </c>
      <c r="J35" s="492" t="n">
        <v>1</v>
      </c>
      <c r="K35" s="557"/>
      <c r="L35" s="557"/>
      <c r="M35" s="557"/>
      <c r="N35" s="557"/>
      <c r="O35" s="557"/>
      <c r="P35" s="557"/>
      <c r="Q35" s="557"/>
      <c r="R35" s="557"/>
      <c r="S35" s="557"/>
      <c r="T35" s="557"/>
      <c r="U35" s="557"/>
      <c r="V35" s="759"/>
      <c r="W35" s="759"/>
      <c r="X35" s="759"/>
      <c r="Y35" s="759"/>
      <c r="Z35" s="759"/>
      <c r="AA35" s="759"/>
      <c r="AB35" s="759"/>
      <c r="AC35" s="759"/>
      <c r="AD35" s="759"/>
      <c r="AE35" s="759"/>
      <c r="AF35" s="676" t="s">
        <v>707</v>
      </c>
      <c r="AG35" s="677" t="n">
        <f aca="false">AF22</f>
        <v>2</v>
      </c>
      <c r="AH35" s="478"/>
      <c r="AI35" s="478"/>
      <c r="AJ35" s="478"/>
      <c r="AK35" s="759"/>
      <c r="AL35" s="759"/>
      <c r="AM35" s="759"/>
      <c r="AN35" s="759"/>
      <c r="AO35" s="784"/>
      <c r="AP35" s="784"/>
      <c r="AQ35" s="557"/>
      <c r="AR35" s="557"/>
      <c r="AS35" s="572"/>
      <c r="AT35" s="572"/>
      <c r="AU35" s="572"/>
      <c r="AV35" s="759"/>
      <c r="AW35" s="759"/>
      <c r="AX35" s="759"/>
      <c r="AY35" s="759"/>
      <c r="AZ35" s="759"/>
      <c r="BA35" s="759"/>
      <c r="BB35" s="759"/>
      <c r="BC35" s="478"/>
      <c r="BD35" s="805" t="s">
        <v>708</v>
      </c>
      <c r="BE35" s="680"/>
      <c r="BF35" s="681" t="e">
        <f aca="false">BE35/BE37</f>
        <v>#DIV/0!</v>
      </c>
      <c r="BJ35" s="562" t="s">
        <v>210</v>
      </c>
      <c r="BK35" s="563" t="n">
        <v>6</v>
      </c>
      <c r="BL35" s="577" t="n">
        <f aca="false">BK35/BK37</f>
        <v>0.75</v>
      </c>
      <c r="BM35" s="559"/>
      <c r="BN35" s="558"/>
      <c r="BO35" s="558"/>
      <c r="BP35" s="558"/>
      <c r="BQ35" s="558"/>
      <c r="BR35" s="759"/>
      <c r="BS35" s="759"/>
      <c r="BT35" s="759"/>
      <c r="BW35" s="562" t="s">
        <v>688</v>
      </c>
      <c r="BX35" s="563" t="n">
        <v>0</v>
      </c>
      <c r="BY35" s="577" t="n">
        <f aca="false">BX35/BX37</f>
        <v>0</v>
      </c>
      <c r="BZ35" s="559"/>
      <c r="CA35" s="478"/>
      <c r="CB35" s="478"/>
      <c r="CC35" s="478"/>
      <c r="CD35" s="478"/>
      <c r="CE35" s="759"/>
      <c r="CN35" s="478"/>
      <c r="CO35" s="759"/>
      <c r="CP35" s="759"/>
      <c r="CY35" s="478"/>
      <c r="CZ35" s="478"/>
      <c r="DA35" s="478"/>
      <c r="DB35" s="478"/>
    </row>
    <row r="36" customFormat="false" ht="15" hidden="false" customHeight="true" outlineLevel="0" collapsed="false">
      <c r="A36" s="818"/>
      <c r="B36" s="557"/>
      <c r="C36" s="557"/>
      <c r="D36" s="672"/>
      <c r="E36" s="478"/>
      <c r="F36" s="557"/>
      <c r="G36" s="557"/>
      <c r="H36" s="557"/>
      <c r="I36" s="620" t="s">
        <v>465</v>
      </c>
      <c r="J36" s="492" t="n">
        <v>1</v>
      </c>
      <c r="K36" s="557"/>
      <c r="L36" s="478"/>
      <c r="M36" s="557"/>
      <c r="N36" s="557"/>
      <c r="O36" s="478"/>
      <c r="P36" s="478"/>
      <c r="Q36" s="478"/>
      <c r="R36" s="478"/>
      <c r="S36" s="557"/>
      <c r="T36" s="557"/>
      <c r="U36" s="557"/>
      <c r="V36" s="759"/>
      <c r="W36" s="759"/>
      <c r="X36" s="759"/>
      <c r="Y36" s="759"/>
      <c r="Z36" s="759"/>
      <c r="AA36" s="759"/>
      <c r="AB36" s="759"/>
      <c r="AC36" s="759"/>
      <c r="AD36" s="759"/>
      <c r="AE36" s="759"/>
      <c r="AF36" s="684" t="s">
        <v>709</v>
      </c>
      <c r="AG36" s="685" t="n">
        <f aca="false">AF29</f>
        <v>0</v>
      </c>
      <c r="AH36" s="478"/>
      <c r="AI36" s="478"/>
      <c r="AJ36" s="478"/>
      <c r="AK36" s="759"/>
      <c r="AL36" s="759"/>
      <c r="AM36" s="759"/>
      <c r="AN36" s="759"/>
      <c r="AO36" s="784"/>
      <c r="AP36" s="784"/>
      <c r="AQ36" s="572"/>
      <c r="AR36" s="572"/>
      <c r="AS36" s="572"/>
      <c r="AT36" s="759"/>
      <c r="AU36" s="759"/>
      <c r="AV36" s="759"/>
      <c r="AW36" s="759"/>
      <c r="AX36" s="759"/>
      <c r="AY36" s="759"/>
      <c r="AZ36" s="759"/>
      <c r="BA36" s="759"/>
      <c r="BB36" s="759"/>
      <c r="BC36" s="478"/>
      <c r="BD36" s="805" t="s">
        <v>710</v>
      </c>
      <c r="BE36" s="680"/>
      <c r="BF36" s="681" t="e">
        <f aca="false">BE36/BE37</f>
        <v>#DIV/0!</v>
      </c>
      <c r="BJ36" s="562" t="s">
        <v>214</v>
      </c>
      <c r="BK36" s="563" t="n">
        <v>1</v>
      </c>
      <c r="BL36" s="577" t="n">
        <f aca="false">BK36/BK37</f>
        <v>0.125</v>
      </c>
      <c r="BM36" s="559"/>
      <c r="BN36" s="558"/>
      <c r="BO36" s="558"/>
      <c r="BP36" s="558"/>
      <c r="BQ36" s="558"/>
      <c r="BR36" s="759"/>
      <c r="BS36" s="759"/>
      <c r="BT36" s="759"/>
      <c r="BW36" s="562" t="s">
        <v>689</v>
      </c>
      <c r="BX36" s="563" t="n">
        <v>0</v>
      </c>
      <c r="BY36" s="577" t="n">
        <f aca="false">BX36/BX37</f>
        <v>0</v>
      </c>
      <c r="BZ36" s="559"/>
      <c r="CA36" s="478"/>
      <c r="CB36" s="478"/>
      <c r="CC36" s="478"/>
      <c r="CD36" s="478"/>
      <c r="CE36" s="759"/>
      <c r="CN36" s="478"/>
      <c r="CO36" s="759"/>
      <c r="CP36" s="759"/>
      <c r="CY36" s="478"/>
    </row>
    <row r="37" customFormat="false" ht="15" hidden="false" customHeight="true" outlineLevel="0" collapsed="false">
      <c r="A37" s="818"/>
      <c r="B37" s="557"/>
      <c r="C37" s="557"/>
      <c r="D37" s="672"/>
      <c r="E37" s="478"/>
      <c r="F37" s="557"/>
      <c r="G37" s="557"/>
      <c r="H37" s="557"/>
      <c r="I37" s="620" t="s">
        <v>50</v>
      </c>
      <c r="J37" s="492" t="n">
        <v>1</v>
      </c>
      <c r="K37" s="557"/>
      <c r="L37" s="478"/>
      <c r="M37" s="557"/>
      <c r="N37" s="557"/>
      <c r="O37" s="478"/>
      <c r="P37" s="478"/>
      <c r="Q37" s="478"/>
      <c r="R37" s="478"/>
      <c r="S37" s="557"/>
      <c r="T37" s="557"/>
      <c r="U37" s="557"/>
      <c r="V37" s="759"/>
      <c r="W37" s="759"/>
      <c r="X37" s="759"/>
      <c r="Y37" s="759"/>
      <c r="Z37" s="759"/>
      <c r="AA37" s="759"/>
      <c r="AB37" s="759"/>
      <c r="AC37" s="759"/>
      <c r="AD37" s="759"/>
      <c r="AE37" s="759"/>
      <c r="AF37" s="686"/>
      <c r="AG37" s="686"/>
      <c r="AH37" s="478"/>
      <c r="AI37" s="478"/>
      <c r="AJ37" s="478"/>
      <c r="AK37" s="759"/>
      <c r="AL37" s="759"/>
      <c r="AM37" s="759"/>
      <c r="AN37" s="759"/>
      <c r="AO37" s="602" t="s">
        <v>329</v>
      </c>
      <c r="AP37" s="602"/>
      <c r="AQ37" s="687" t="s">
        <v>691</v>
      </c>
      <c r="AR37" s="557"/>
      <c r="AS37" s="557"/>
      <c r="AT37" s="557"/>
      <c r="AU37" s="557"/>
      <c r="AV37" s="572"/>
      <c r="AW37" s="572"/>
      <c r="AX37" s="572"/>
      <c r="AY37" s="572"/>
      <c r="AZ37" s="572"/>
      <c r="BA37" s="572"/>
      <c r="BB37" s="759"/>
      <c r="BC37" s="478"/>
      <c r="BD37" s="688" t="s">
        <v>139</v>
      </c>
      <c r="BE37" s="604" t="n">
        <f aca="false">BE36+BE35</f>
        <v>0</v>
      </c>
      <c r="BF37" s="604" t="e">
        <f aca="false">BF35+BF36</f>
        <v>#DIV/0!</v>
      </c>
      <c r="BJ37" s="573" t="s">
        <v>139</v>
      </c>
      <c r="BK37" s="574" t="n">
        <f aca="false">BK34+BK35+BK36</f>
        <v>8</v>
      </c>
      <c r="BL37" s="575" t="n">
        <f aca="false">BL34+BL35++BL36</f>
        <v>1</v>
      </c>
      <c r="BM37" s="558"/>
      <c r="BN37" s="558"/>
      <c r="BO37" s="558"/>
      <c r="BP37" s="558"/>
      <c r="BQ37" s="558"/>
      <c r="BR37" s="558"/>
      <c r="BS37" s="759"/>
      <c r="BT37" s="759"/>
      <c r="BW37" s="573" t="s">
        <v>139</v>
      </c>
      <c r="BX37" s="574" t="n">
        <f aca="false">BX33+BX34+BX35+BX36</f>
        <v>4</v>
      </c>
      <c r="BY37" s="575" t="n">
        <f aca="false">BY33+BY34+BY35+BY36</f>
        <v>1</v>
      </c>
      <c r="BZ37" s="559"/>
      <c r="CA37" s="478"/>
      <c r="CB37" s="478"/>
      <c r="CC37" s="478"/>
      <c r="CD37" s="478"/>
      <c r="CE37" s="759"/>
      <c r="CN37" s="478"/>
      <c r="CO37" s="759"/>
      <c r="CP37" s="759"/>
      <c r="CY37" s="478"/>
    </row>
    <row r="38" customFormat="false" ht="15" hidden="false" customHeight="true" outlineLevel="0" collapsed="false">
      <c r="A38" s="818"/>
      <c r="B38" s="557"/>
      <c r="C38" s="557"/>
      <c r="D38" s="672"/>
      <c r="E38" s="478"/>
      <c r="F38" s="557"/>
      <c r="G38" s="557"/>
      <c r="H38" s="557"/>
      <c r="I38" s="678" t="s">
        <v>139</v>
      </c>
      <c r="J38" s="679" t="n">
        <f aca="false">SUM(J33:J37)</f>
        <v>6</v>
      </c>
      <c r="K38" s="478"/>
      <c r="L38" s="478"/>
      <c r="M38" s="557"/>
      <c r="N38" s="557"/>
      <c r="O38" s="478"/>
      <c r="P38" s="478"/>
      <c r="Q38" s="478"/>
      <c r="R38" s="478"/>
      <c r="S38" s="557"/>
      <c r="T38" s="557"/>
      <c r="U38" s="557"/>
      <c r="V38" s="759"/>
      <c r="W38" s="759"/>
      <c r="X38" s="759"/>
      <c r="Y38" s="759"/>
      <c r="Z38" s="759"/>
      <c r="AA38" s="759"/>
      <c r="AB38" s="759"/>
      <c r="AC38" s="759"/>
      <c r="AD38" s="759"/>
      <c r="AE38" s="759"/>
      <c r="AF38" s="806" t="s">
        <v>711</v>
      </c>
      <c r="AG38" s="690" t="s">
        <v>712</v>
      </c>
      <c r="AH38" s="690" t="s">
        <v>307</v>
      </c>
      <c r="AI38" s="781"/>
      <c r="AJ38" s="781"/>
      <c r="AK38" s="759"/>
      <c r="AL38" s="759"/>
      <c r="AM38" s="759"/>
      <c r="AN38" s="759"/>
      <c r="AO38" s="620" t="s">
        <v>341</v>
      </c>
      <c r="AP38" s="492" t="n">
        <v>1</v>
      </c>
      <c r="AQ38" s="642" t="n">
        <f aca="false">AVERAGE(AR38:AW38)</f>
        <v>2.85</v>
      </c>
      <c r="AR38" s="827" t="n">
        <v>2.85</v>
      </c>
      <c r="AS38" s="827"/>
      <c r="AT38" s="623"/>
      <c r="AU38" s="694"/>
      <c r="AV38" s="693"/>
      <c r="AW38" s="693"/>
      <c r="AX38" s="693"/>
      <c r="AY38" s="694"/>
      <c r="AZ38" s="693"/>
      <c r="BA38" s="693"/>
      <c r="BB38" s="693"/>
      <c r="BC38" s="478"/>
      <c r="BD38" s="478"/>
      <c r="BE38" s="557"/>
      <c r="BF38" s="557"/>
      <c r="BJ38" s="828"/>
      <c r="BK38" s="828"/>
      <c r="BL38" s="829"/>
      <c r="BM38" s="558"/>
      <c r="BN38" s="558"/>
      <c r="BO38" s="558"/>
      <c r="BP38" s="558"/>
      <c r="BQ38" s="558"/>
      <c r="BR38" s="558"/>
      <c r="BS38" s="759"/>
      <c r="BT38" s="759"/>
      <c r="CD38" s="759"/>
      <c r="CE38" s="759"/>
      <c r="CN38" s="478"/>
      <c r="CO38" s="759"/>
      <c r="CP38" s="759"/>
      <c r="CY38" s="478"/>
    </row>
    <row r="39" customFormat="false" ht="15" hidden="false" customHeight="true" outlineLevel="0" collapsed="false">
      <c r="A39" s="818"/>
      <c r="B39" s="557"/>
      <c r="C39" s="557"/>
      <c r="D39" s="672"/>
      <c r="E39" s="478"/>
      <c r="F39" s="557"/>
      <c r="G39" s="557"/>
      <c r="H39" s="557"/>
      <c r="I39" s="478"/>
      <c r="J39" s="478"/>
      <c r="K39" s="478"/>
      <c r="L39" s="478"/>
      <c r="M39" s="557"/>
      <c r="N39" s="557"/>
      <c r="O39" s="557"/>
      <c r="P39" s="557"/>
      <c r="Q39" s="557"/>
      <c r="R39" s="557"/>
      <c r="S39" s="557"/>
      <c r="T39" s="557"/>
      <c r="U39" s="557"/>
      <c r="V39" s="759"/>
      <c r="W39" s="759"/>
      <c r="X39" s="759"/>
      <c r="Y39" s="759"/>
      <c r="Z39" s="759"/>
      <c r="AA39" s="759"/>
      <c r="AB39" s="759"/>
      <c r="AC39" s="759"/>
      <c r="AD39" s="759"/>
      <c r="AE39" s="759"/>
      <c r="AF39" s="695" t="s">
        <v>713</v>
      </c>
      <c r="AG39" s="696"/>
      <c r="AH39" s="697" t="e">
        <f aca="false">AG39/AG42</f>
        <v>#VALUE!</v>
      </c>
      <c r="AI39" s="781"/>
      <c r="AJ39" s="781"/>
      <c r="AK39" s="759"/>
      <c r="AL39" s="759"/>
      <c r="AM39" s="759"/>
      <c r="AN39" s="759"/>
      <c r="AO39" s="620" t="s">
        <v>79</v>
      </c>
      <c r="AP39" s="492" t="n">
        <v>2</v>
      </c>
      <c r="AQ39" s="642" t="n">
        <f aca="false">AVERAGE(AR39:AW39)</f>
        <v>3.935</v>
      </c>
      <c r="AR39" s="827" t="n">
        <v>2.98</v>
      </c>
      <c r="AS39" s="827" t="n">
        <v>4.89</v>
      </c>
      <c r="AT39" s="807"/>
      <c r="AU39" s="694"/>
      <c r="AV39" s="693"/>
      <c r="AW39" s="693"/>
      <c r="AX39" s="624"/>
      <c r="AY39" s="694"/>
      <c r="AZ39" s="693"/>
      <c r="BA39" s="693"/>
      <c r="BB39" s="624"/>
      <c r="BC39" s="478"/>
      <c r="BD39" s="759"/>
      <c r="BE39" s="557"/>
      <c r="BF39" s="759"/>
      <c r="BJ39" s="828"/>
      <c r="BK39" s="828"/>
      <c r="BL39" s="829"/>
      <c r="BM39" s="558"/>
      <c r="BN39" s="558"/>
      <c r="BO39" s="558"/>
      <c r="BP39" s="558"/>
      <c r="BQ39" s="558"/>
      <c r="BR39" s="558"/>
      <c r="BS39" s="759"/>
      <c r="BT39" s="759"/>
      <c r="CD39" s="759"/>
      <c r="CE39" s="759"/>
      <c r="CN39" s="478"/>
      <c r="CO39" s="759"/>
      <c r="CP39" s="759"/>
      <c r="CY39" s="478"/>
    </row>
    <row r="40" customFormat="false" ht="15.75" hidden="false" customHeight="true" outlineLevel="0" collapsed="false">
      <c r="A40" s="818"/>
      <c r="B40" s="557"/>
      <c r="C40" s="557"/>
      <c r="D40" s="672"/>
      <c r="E40" s="478"/>
      <c r="F40" s="557"/>
      <c r="G40" s="557"/>
      <c r="H40" s="557"/>
      <c r="I40" s="610" t="s">
        <v>214</v>
      </c>
      <c r="J40" s="610"/>
      <c r="K40" s="478"/>
      <c r="L40" s="478"/>
      <c r="M40" s="557"/>
      <c r="N40" s="557"/>
      <c r="O40" s="557"/>
      <c r="P40" s="557"/>
      <c r="Q40" s="557"/>
      <c r="R40" s="557"/>
      <c r="S40" s="557"/>
      <c r="T40" s="557"/>
      <c r="U40" s="557"/>
      <c r="V40" s="759"/>
      <c r="W40" s="759"/>
      <c r="X40" s="759"/>
      <c r="Y40" s="759"/>
      <c r="Z40" s="759"/>
      <c r="AA40" s="759"/>
      <c r="AB40" s="759"/>
      <c r="AC40" s="759"/>
      <c r="AD40" s="759"/>
      <c r="AE40" s="759"/>
      <c r="AF40" s="698" t="s">
        <v>714</v>
      </c>
      <c r="AG40" s="696" t="n">
        <v>2</v>
      </c>
      <c r="AH40" s="697" t="e">
        <f aca="false">AG40/AG42</f>
        <v>#VALUE!</v>
      </c>
      <c r="AI40" s="478"/>
      <c r="AJ40" s="478"/>
      <c r="AK40" s="759"/>
      <c r="AL40" s="759"/>
      <c r="AM40" s="759"/>
      <c r="AN40" s="759"/>
      <c r="AO40" s="620" t="s">
        <v>66</v>
      </c>
      <c r="AP40" s="492" t="n">
        <v>1</v>
      </c>
      <c r="AQ40" s="642" t="n">
        <f aca="false">AVERAGE(AR40:AW40)</f>
        <v>0.08</v>
      </c>
      <c r="AR40" s="827" t="n">
        <v>0.08</v>
      </c>
      <c r="AS40" s="827"/>
      <c r="AT40" s="623"/>
      <c r="AU40" s="699"/>
      <c r="AV40" s="693"/>
      <c r="AW40" s="693"/>
      <c r="AX40" s="693"/>
      <c r="AY40" s="699"/>
      <c r="AZ40" s="693"/>
      <c r="BA40" s="693"/>
      <c r="BB40" s="693"/>
      <c r="BC40" s="478"/>
      <c r="BD40" s="759"/>
      <c r="BE40" s="557"/>
      <c r="BF40" s="759"/>
      <c r="BJ40" s="830"/>
      <c r="BK40" s="830"/>
      <c r="BL40" s="831"/>
      <c r="BM40" s="558"/>
      <c r="BN40" s="558"/>
      <c r="BO40" s="558"/>
      <c r="BP40" s="558"/>
      <c r="BQ40" s="558"/>
      <c r="BR40" s="558"/>
      <c r="BS40" s="759"/>
      <c r="BT40" s="759"/>
      <c r="BX40" s="559"/>
      <c r="BY40" s="558"/>
      <c r="BZ40" s="558"/>
      <c r="CA40" s="558"/>
      <c r="CB40" s="558"/>
      <c r="CC40" s="759"/>
      <c r="CD40" s="759"/>
      <c r="CE40" s="759"/>
      <c r="CN40" s="478"/>
      <c r="CO40" s="759"/>
      <c r="CP40" s="759"/>
      <c r="CY40" s="478"/>
    </row>
    <row r="41" customFormat="false" ht="15" hidden="false" customHeight="true" outlineLevel="0" collapsed="false">
      <c r="A41" s="818"/>
      <c r="B41" s="557"/>
      <c r="C41" s="557"/>
      <c r="D41" s="672"/>
      <c r="E41" s="478"/>
      <c r="F41" s="557"/>
      <c r="G41" s="557"/>
      <c r="H41" s="557"/>
      <c r="I41" s="620" t="s">
        <v>343</v>
      </c>
      <c r="J41" s="492" t="n">
        <v>1</v>
      </c>
      <c r="K41" s="478"/>
      <c r="L41" s="478"/>
      <c r="M41" s="557"/>
      <c r="N41" s="557"/>
      <c r="O41" s="557"/>
      <c r="P41" s="557"/>
      <c r="Q41" s="557"/>
      <c r="R41" s="557"/>
      <c r="S41" s="557"/>
      <c r="T41" s="557"/>
      <c r="U41" s="557"/>
      <c r="V41" s="478"/>
      <c r="W41" s="478"/>
      <c r="X41" s="478"/>
      <c r="Y41" s="478"/>
      <c r="Z41" s="478"/>
      <c r="AA41" s="759"/>
      <c r="AB41" s="759"/>
      <c r="AC41" s="759"/>
      <c r="AD41" s="759"/>
      <c r="AE41" s="759"/>
      <c r="AF41" s="698" t="s">
        <v>715</v>
      </c>
      <c r="AG41" s="700"/>
      <c r="AH41" s="701" t="e">
        <f aca="false">AG41/AG42</f>
        <v>#VALUE!</v>
      </c>
      <c r="AI41" s="557"/>
      <c r="AJ41" s="557"/>
      <c r="AK41" s="759"/>
      <c r="AL41" s="759"/>
      <c r="AM41" s="759"/>
      <c r="AN41" s="759"/>
      <c r="AO41" s="620" t="s">
        <v>465</v>
      </c>
      <c r="AP41" s="492" t="n">
        <v>1</v>
      </c>
      <c r="AQ41" s="642" t="n">
        <f aca="false">AVERAGE(AR41:AW41)</f>
        <v>3.75</v>
      </c>
      <c r="AR41" s="827" t="n">
        <v>3.75</v>
      </c>
      <c r="AS41" s="827"/>
      <c r="AT41" s="623"/>
      <c r="AU41" s="832"/>
      <c r="AV41" s="693"/>
      <c r="AW41" s="693"/>
      <c r="AX41" s="693"/>
      <c r="AY41" s="832"/>
      <c r="AZ41" s="693"/>
      <c r="BA41" s="693"/>
      <c r="BB41" s="693"/>
      <c r="BC41" s="478"/>
      <c r="BD41" s="759"/>
      <c r="BE41" s="557"/>
      <c r="BF41" s="759"/>
      <c r="BM41" s="558"/>
      <c r="BN41" s="558"/>
      <c r="BO41" s="558"/>
      <c r="BP41" s="558"/>
      <c r="BQ41" s="558"/>
      <c r="BR41" s="558"/>
      <c r="BS41" s="759"/>
      <c r="BT41" s="759"/>
      <c r="BX41" s="559"/>
      <c r="BY41" s="558"/>
      <c r="BZ41" s="558"/>
      <c r="CA41" s="558"/>
      <c r="CB41" s="558"/>
      <c r="CC41" s="759"/>
      <c r="CD41" s="759"/>
      <c r="CE41" s="759"/>
      <c r="CN41" s="478"/>
      <c r="CO41" s="759"/>
      <c r="CP41" s="759"/>
      <c r="CY41" s="478"/>
    </row>
    <row r="42" customFormat="false" ht="15" hidden="false" customHeight="true" outlineLevel="0" collapsed="false">
      <c r="A42" s="818"/>
      <c r="B42" s="557"/>
      <c r="C42" s="557"/>
      <c r="D42" s="672"/>
      <c r="E42" s="478"/>
      <c r="F42" s="557"/>
      <c r="G42" s="557"/>
      <c r="H42" s="557"/>
      <c r="I42" s="620" t="s">
        <v>81</v>
      </c>
      <c r="J42" s="492" t="n">
        <v>1</v>
      </c>
      <c r="K42" s="478"/>
      <c r="L42" s="478"/>
      <c r="M42" s="557"/>
      <c r="N42" s="557"/>
      <c r="O42" s="557"/>
      <c r="P42" s="557"/>
      <c r="Q42" s="557"/>
      <c r="R42" s="557"/>
      <c r="S42" s="557"/>
      <c r="T42" s="557"/>
      <c r="U42" s="557"/>
      <c r="V42" s="478"/>
      <c r="W42" s="478"/>
      <c r="X42" s="478"/>
      <c r="Y42" s="478"/>
      <c r="Z42" s="478"/>
      <c r="AA42" s="478"/>
      <c r="AB42" s="478"/>
      <c r="AC42" s="478"/>
      <c r="AD42" s="759"/>
      <c r="AE42" s="759"/>
      <c r="AF42" s="703" t="s">
        <v>717</v>
      </c>
      <c r="AG42" s="703" t="e">
        <f aca="false">AG39+AG40+AF41</f>
        <v>#VALUE!</v>
      </c>
      <c r="AH42" s="703" t="e">
        <f aca="false">AH39+AH41+AH40</f>
        <v>#VALUE!</v>
      </c>
      <c r="AI42" s="557"/>
      <c r="AJ42" s="557"/>
      <c r="AK42" s="759"/>
      <c r="AL42" s="759"/>
      <c r="AM42" s="759"/>
      <c r="AN42" s="759"/>
      <c r="AO42" s="620" t="s">
        <v>50</v>
      </c>
      <c r="AP42" s="492" t="n">
        <v>1</v>
      </c>
      <c r="AQ42" s="642" t="n">
        <f aca="false">AVERAGE(AR42:AW42)</f>
        <v>1.48</v>
      </c>
      <c r="AR42" s="827" t="n">
        <v>1.48</v>
      </c>
      <c r="AS42" s="827"/>
      <c r="AT42" s="623"/>
      <c r="AU42" s="702"/>
      <c r="AV42" s="693"/>
      <c r="AW42" s="693"/>
      <c r="AX42" s="693"/>
      <c r="AY42" s="702"/>
      <c r="AZ42" s="693"/>
      <c r="BA42" s="693"/>
      <c r="BB42" s="693"/>
      <c r="BC42" s="478"/>
      <c r="BD42" s="759"/>
      <c r="BE42" s="557"/>
      <c r="BF42" s="759"/>
      <c r="BJ42" s="759"/>
      <c r="BK42" s="759"/>
      <c r="BL42" s="759"/>
      <c r="BM42" s="759"/>
      <c r="BN42" s="759"/>
      <c r="BO42" s="759"/>
      <c r="BP42" s="759"/>
      <c r="BQ42" s="759"/>
      <c r="BR42" s="759"/>
      <c r="BS42" s="759"/>
      <c r="BT42" s="759"/>
      <c r="BU42" s="759"/>
      <c r="BV42" s="759"/>
      <c r="BW42" s="759"/>
      <c r="BX42" s="759"/>
      <c r="BY42" s="759"/>
      <c r="BZ42" s="759"/>
      <c r="CA42" s="759"/>
      <c r="CB42" s="759"/>
      <c r="CC42" s="759"/>
      <c r="CD42" s="759"/>
      <c r="CE42" s="759"/>
      <c r="CI42" s="759"/>
      <c r="CJ42" s="478"/>
      <c r="CK42" s="478"/>
      <c r="CL42" s="478"/>
      <c r="CM42" s="478"/>
      <c r="CN42" s="478"/>
      <c r="CO42" s="759"/>
      <c r="CP42" s="759"/>
      <c r="CY42" s="478"/>
    </row>
    <row r="43" customFormat="false" ht="15" hidden="false" customHeight="true" outlineLevel="0" collapsed="false">
      <c r="A43" s="818"/>
      <c r="B43" s="557"/>
      <c r="C43" s="557"/>
      <c r="D43" s="557"/>
      <c r="E43" s="557"/>
      <c r="F43" s="557"/>
      <c r="G43" s="557"/>
      <c r="H43" s="557"/>
      <c r="I43" s="682" t="s">
        <v>139</v>
      </c>
      <c r="J43" s="679" t="n">
        <f aca="false">SUM(J41:J42)</f>
        <v>2</v>
      </c>
      <c r="K43" s="478"/>
      <c r="L43" s="478"/>
      <c r="M43" s="557"/>
      <c r="N43" s="557"/>
      <c r="O43" s="557"/>
      <c r="P43" s="557"/>
      <c r="Q43" s="557"/>
      <c r="R43" s="557"/>
      <c r="S43" s="557"/>
      <c r="T43" s="557"/>
      <c r="U43" s="557"/>
      <c r="V43" s="478"/>
      <c r="W43" s="478"/>
      <c r="X43" s="478"/>
      <c r="Y43" s="478"/>
      <c r="Z43" s="478"/>
      <c r="AA43" s="478"/>
      <c r="AB43" s="478"/>
      <c r="AC43" s="478"/>
      <c r="AD43" s="478"/>
      <c r="AE43" s="759"/>
      <c r="AF43" s="784"/>
      <c r="AG43" s="784"/>
      <c r="AH43" s="784"/>
      <c r="AI43" s="478"/>
      <c r="AJ43" s="478"/>
      <c r="AK43" s="478"/>
      <c r="AL43" s="478"/>
      <c r="AM43" s="478"/>
      <c r="AN43" s="478"/>
      <c r="AO43" s="678" t="s">
        <v>139</v>
      </c>
      <c r="AP43" s="679" t="n">
        <f aca="false">SUM(AP38:AP42)</f>
        <v>6</v>
      </c>
      <c r="AQ43" s="642" t="e">
        <f aca="false">AVERAGE(AR43:BB43)</f>
        <v>#DIV/0!</v>
      </c>
      <c r="AR43" s="624"/>
      <c r="AS43" s="680"/>
      <c r="AT43" s="680"/>
      <c r="AU43" s="704"/>
      <c r="AV43" s="624"/>
      <c r="AW43" s="680"/>
      <c r="AX43" s="680"/>
      <c r="AY43" s="704"/>
      <c r="AZ43" s="624"/>
      <c r="BA43" s="680"/>
      <c r="BB43" s="680"/>
      <c r="BC43" s="759"/>
      <c r="BD43" s="759"/>
      <c r="BE43" s="557"/>
      <c r="BF43" s="759"/>
      <c r="BJ43" s="759"/>
      <c r="BK43" s="759"/>
      <c r="BL43" s="759"/>
      <c r="BM43" s="759"/>
      <c r="BN43" s="759"/>
      <c r="BO43" s="759"/>
      <c r="BP43" s="759"/>
      <c r="BQ43" s="759"/>
      <c r="BR43" s="759"/>
      <c r="BS43" s="759"/>
      <c r="BT43" s="759"/>
      <c r="BU43" s="759"/>
      <c r="BV43" s="478"/>
      <c r="BW43" s="478"/>
      <c r="BX43" s="478"/>
      <c r="BY43" s="759"/>
      <c r="BZ43" s="759"/>
      <c r="CA43" s="759"/>
      <c r="CB43" s="759"/>
      <c r="CC43" s="759"/>
      <c r="CD43" s="759"/>
      <c r="CE43" s="759"/>
      <c r="CI43" s="759"/>
      <c r="CJ43" s="478"/>
      <c r="CK43" s="478"/>
      <c r="CL43" s="478"/>
      <c r="CM43" s="478"/>
      <c r="CN43" s="478"/>
      <c r="CO43" s="759"/>
      <c r="CP43" s="759"/>
      <c r="CY43" s="478"/>
    </row>
    <row r="44" customFormat="false" ht="15" hidden="false" customHeight="true" outlineLevel="0" collapsed="false">
      <c r="A44" s="818"/>
      <c r="B44" s="557"/>
      <c r="C44" s="557"/>
      <c r="D44" s="557"/>
      <c r="E44" s="557"/>
      <c r="F44" s="557"/>
      <c r="G44" s="557"/>
      <c r="H44" s="557"/>
      <c r="I44" s="784"/>
      <c r="J44" s="784"/>
      <c r="K44" s="478"/>
      <c r="L44" s="478"/>
      <c r="M44" s="557"/>
      <c r="N44" s="557"/>
      <c r="O44" s="557"/>
      <c r="P44" s="557"/>
      <c r="Q44" s="557"/>
      <c r="R44" s="557"/>
      <c r="S44" s="557"/>
      <c r="T44" s="557"/>
      <c r="U44" s="557"/>
      <c r="V44" s="557"/>
      <c r="W44" s="557"/>
      <c r="X44" s="557"/>
      <c r="Y44" s="557"/>
      <c r="Z44" s="557"/>
      <c r="AA44" s="478"/>
      <c r="AB44" s="478"/>
      <c r="AC44" s="478"/>
      <c r="AD44" s="478"/>
      <c r="AE44" s="759"/>
      <c r="AF44" s="784"/>
      <c r="AG44" s="784"/>
      <c r="AH44" s="784"/>
      <c r="AI44" s="478"/>
      <c r="AJ44" s="478"/>
      <c r="AK44" s="478"/>
      <c r="AL44" s="478"/>
      <c r="AM44" s="478"/>
      <c r="AN44" s="478"/>
      <c r="AO44" s="784"/>
      <c r="AP44" s="784"/>
      <c r="AQ44" s="642" t="e">
        <f aca="false">AVERAGE(AR44:AW44)</f>
        <v>#DIV/0!</v>
      </c>
      <c r="AR44" s="693"/>
      <c r="AS44" s="693"/>
      <c r="AT44" s="693"/>
      <c r="AU44" s="694"/>
      <c r="AV44" s="693"/>
      <c r="AW44" s="693"/>
      <c r="AX44" s="693"/>
      <c r="AY44" s="694"/>
      <c r="AZ44" s="693"/>
      <c r="BA44" s="693"/>
      <c r="BB44" s="693"/>
      <c r="BC44" s="759"/>
      <c r="BD44" s="478"/>
      <c r="BE44" s="557"/>
      <c r="BF44" s="478"/>
      <c r="BJ44" s="759"/>
      <c r="BK44" s="759"/>
      <c r="BL44" s="759"/>
      <c r="BM44" s="759"/>
      <c r="BN44" s="759"/>
      <c r="BO44" s="759"/>
      <c r="BP44" s="759"/>
      <c r="BQ44" s="759"/>
      <c r="BR44" s="759"/>
      <c r="BS44" s="759"/>
      <c r="BT44" s="759"/>
      <c r="BV44" s="478"/>
      <c r="BW44" s="478"/>
      <c r="BX44" s="478"/>
      <c r="CD44" s="759"/>
      <c r="CE44" s="759"/>
      <c r="CF44" s="759"/>
      <c r="CG44" s="759"/>
      <c r="CH44" s="759"/>
      <c r="CI44" s="759"/>
      <c r="CJ44" s="478"/>
      <c r="CK44" s="478"/>
      <c r="CL44" s="478"/>
      <c r="CM44" s="478"/>
      <c r="CN44" s="478"/>
      <c r="CO44" s="759"/>
      <c r="CP44" s="759"/>
      <c r="CY44" s="478"/>
    </row>
    <row r="45" customFormat="false" ht="15" hidden="false" customHeight="true" outlineLevel="0" collapsed="false">
      <c r="A45" s="818"/>
      <c r="B45" s="557"/>
      <c r="C45" s="557"/>
      <c r="D45" s="557"/>
      <c r="E45" s="557"/>
      <c r="F45" s="557"/>
      <c r="G45" s="557"/>
      <c r="H45" s="557"/>
      <c r="I45" s="784"/>
      <c r="J45" s="784"/>
      <c r="K45" s="478"/>
      <c r="L45" s="478"/>
      <c r="M45" s="557"/>
      <c r="N45" s="557"/>
      <c r="O45" s="557"/>
      <c r="P45" s="557"/>
      <c r="Q45" s="557"/>
      <c r="R45" s="557"/>
      <c r="S45" s="557"/>
      <c r="T45" s="557"/>
      <c r="U45" s="557"/>
      <c r="V45" s="557"/>
      <c r="W45" s="557"/>
      <c r="X45" s="557"/>
      <c r="Y45" s="557"/>
      <c r="Z45" s="557"/>
      <c r="AA45" s="557"/>
      <c r="AB45" s="557"/>
      <c r="AC45" s="557"/>
      <c r="AD45" s="478"/>
      <c r="AE45" s="759"/>
      <c r="AF45" s="784"/>
      <c r="AG45" s="784"/>
      <c r="AH45" s="784"/>
      <c r="AI45" s="478"/>
      <c r="AJ45" s="478"/>
      <c r="AK45" s="478"/>
      <c r="AL45" s="478"/>
      <c r="AM45" s="478"/>
      <c r="AN45" s="478"/>
      <c r="AO45" s="784"/>
      <c r="AP45" s="784"/>
      <c r="AQ45" s="642" t="e">
        <f aca="false">AVERAGE(AR45:AW45)</f>
        <v>#DIV/0!</v>
      </c>
      <c r="AR45" s="693"/>
      <c r="AS45" s="693"/>
      <c r="AT45" s="693"/>
      <c r="AU45" s="694"/>
      <c r="AV45" s="693"/>
      <c r="AW45" s="693"/>
      <c r="AX45" s="693"/>
      <c r="AY45" s="694"/>
      <c r="AZ45" s="693"/>
      <c r="BA45" s="693"/>
      <c r="BB45" s="693"/>
      <c r="BC45" s="759"/>
      <c r="BD45" s="478"/>
      <c r="BE45" s="557"/>
      <c r="BF45" s="478"/>
      <c r="BJ45" s="759"/>
      <c r="BK45" s="759"/>
      <c r="BL45" s="759"/>
      <c r="BM45" s="759"/>
      <c r="BN45" s="759"/>
      <c r="BO45" s="759"/>
      <c r="BP45" s="759"/>
      <c r="BQ45" s="759"/>
      <c r="BR45" s="759"/>
      <c r="BS45" s="759"/>
      <c r="BT45" s="759"/>
      <c r="BU45" s="759"/>
      <c r="BV45" s="478"/>
      <c r="BW45" s="478"/>
      <c r="BX45" s="478"/>
      <c r="BY45" s="759"/>
      <c r="BZ45" s="759"/>
      <c r="CA45" s="759"/>
      <c r="CB45" s="759"/>
      <c r="CC45" s="759"/>
      <c r="CD45" s="759"/>
      <c r="CE45" s="759"/>
      <c r="CF45" s="759"/>
      <c r="CG45" s="759"/>
      <c r="CH45" s="759"/>
      <c r="CI45" s="759"/>
      <c r="CJ45" s="478"/>
      <c r="CK45" s="478"/>
      <c r="CL45" s="478"/>
      <c r="CM45" s="478"/>
      <c r="CN45" s="478"/>
      <c r="CO45" s="759"/>
      <c r="CP45" s="759"/>
      <c r="CQ45" s="759"/>
      <c r="CR45" s="759"/>
      <c r="CS45" s="759"/>
      <c r="CT45" s="759"/>
      <c r="CU45" s="759"/>
      <c r="CV45" s="759"/>
      <c r="CW45" s="478"/>
      <c r="CX45" s="478"/>
      <c r="CY45" s="478"/>
    </row>
    <row r="46" customFormat="false" ht="15" hidden="false" customHeight="true" outlineLevel="0" collapsed="false">
      <c r="A46" s="818"/>
      <c r="B46" s="557"/>
      <c r="C46" s="557"/>
      <c r="D46" s="557"/>
      <c r="E46" s="557"/>
      <c r="F46" s="557"/>
      <c r="G46" s="557"/>
      <c r="H46" s="557"/>
      <c r="I46" s="710" t="s">
        <v>139</v>
      </c>
      <c r="J46" s="711" t="n">
        <f aca="false">J30+J38+J43</f>
        <v>16</v>
      </c>
      <c r="K46" s="478"/>
      <c r="L46" s="478"/>
      <c r="M46" s="557"/>
      <c r="N46" s="557"/>
      <c r="O46" s="557"/>
      <c r="P46" s="557"/>
      <c r="Q46" s="557"/>
      <c r="R46" s="557"/>
      <c r="S46" s="557"/>
      <c r="T46" s="557"/>
      <c r="U46" s="557"/>
      <c r="V46" s="557"/>
      <c r="W46" s="557"/>
      <c r="X46" s="557"/>
      <c r="Y46" s="557"/>
      <c r="Z46" s="557"/>
      <c r="AA46" s="557"/>
      <c r="AB46" s="557"/>
      <c r="AC46" s="557"/>
      <c r="AD46" s="557"/>
      <c r="AE46" s="759"/>
      <c r="AF46" s="784"/>
      <c r="AG46" s="784"/>
      <c r="AH46" s="784"/>
      <c r="AI46" s="557"/>
      <c r="AJ46" s="557"/>
      <c r="AK46" s="557"/>
      <c r="AL46" s="557"/>
      <c r="AM46" s="557"/>
      <c r="AN46" s="557"/>
      <c r="AO46" s="784"/>
      <c r="AP46" s="784"/>
      <c r="AQ46" s="784"/>
      <c r="AR46" s="784"/>
      <c r="AS46" s="784"/>
      <c r="AT46" s="784"/>
      <c r="AU46" s="784"/>
      <c r="AV46" s="557"/>
      <c r="AW46" s="557"/>
      <c r="AX46" s="572"/>
      <c r="AY46" s="572"/>
      <c r="AZ46" s="572"/>
      <c r="BA46" s="572"/>
      <c r="BB46" s="572"/>
      <c r="BC46" s="759"/>
      <c r="BD46" s="478"/>
      <c r="BE46" s="557"/>
      <c r="BF46" s="478"/>
      <c r="BJ46" s="759"/>
      <c r="BK46" s="759"/>
      <c r="BL46" s="759"/>
      <c r="BM46" s="759"/>
      <c r="BN46" s="759"/>
      <c r="BO46" s="759"/>
      <c r="BP46" s="759"/>
      <c r="BQ46" s="759"/>
      <c r="BR46" s="759"/>
      <c r="BS46" s="759"/>
      <c r="BT46" s="759"/>
      <c r="BU46" s="759"/>
      <c r="BV46" s="478"/>
      <c r="BW46" s="478"/>
      <c r="BX46" s="478"/>
      <c r="BY46" s="759"/>
      <c r="BZ46" s="759"/>
      <c r="CA46" s="759"/>
      <c r="CB46" s="759"/>
      <c r="CC46" s="759"/>
      <c r="CD46" s="759"/>
      <c r="CE46" s="759"/>
      <c r="CF46" s="759"/>
      <c r="CG46" s="759"/>
      <c r="CH46" s="759"/>
      <c r="CI46" s="759"/>
      <c r="CJ46" s="478"/>
      <c r="CK46" s="478"/>
      <c r="CL46" s="478"/>
      <c r="CM46" s="478"/>
      <c r="CN46" s="478"/>
      <c r="CO46" s="759"/>
      <c r="CP46" s="759"/>
      <c r="CQ46" s="759"/>
      <c r="CR46" s="759"/>
      <c r="CS46" s="759"/>
      <c r="CT46" s="759"/>
      <c r="CU46" s="759"/>
      <c r="CV46" s="759"/>
      <c r="CW46" s="478"/>
      <c r="CX46" s="478"/>
      <c r="CY46" s="478"/>
    </row>
    <row r="47" customFormat="false" ht="15" hidden="false" customHeight="true" outlineLevel="0" collapsed="false">
      <c r="A47" s="781"/>
      <c r="B47" s="557"/>
      <c r="C47" s="557"/>
      <c r="D47" s="557"/>
      <c r="E47" s="557"/>
      <c r="F47" s="557"/>
      <c r="G47" s="557"/>
      <c r="H47" s="557"/>
      <c r="I47" s="784"/>
      <c r="J47" s="784"/>
      <c r="K47" s="478"/>
      <c r="L47" s="478"/>
      <c r="M47" s="557"/>
      <c r="N47" s="557"/>
      <c r="O47" s="557"/>
      <c r="P47" s="557"/>
      <c r="Q47" s="557"/>
      <c r="R47" s="557"/>
      <c r="S47" s="557"/>
      <c r="T47" s="557"/>
      <c r="U47" s="557"/>
      <c r="V47" s="557"/>
      <c r="W47" s="557"/>
      <c r="X47" s="557"/>
      <c r="Y47" s="557"/>
      <c r="Z47" s="557"/>
      <c r="AA47" s="557"/>
      <c r="AB47" s="557"/>
      <c r="AC47" s="557"/>
      <c r="AD47" s="557"/>
      <c r="AE47" s="478"/>
      <c r="AF47" s="784"/>
      <c r="AG47" s="784"/>
      <c r="AH47" s="784"/>
      <c r="AI47" s="557"/>
      <c r="AJ47" s="557"/>
      <c r="AK47" s="557"/>
      <c r="AL47" s="557"/>
      <c r="AM47" s="557"/>
      <c r="AN47" s="557"/>
      <c r="AO47" s="784"/>
      <c r="AP47" s="784"/>
      <c r="AQ47" s="478"/>
      <c r="AR47" s="478"/>
      <c r="AS47" s="478"/>
      <c r="AT47" s="478"/>
      <c r="AU47" s="478"/>
      <c r="AV47" s="557"/>
      <c r="AW47" s="557"/>
      <c r="AX47" s="572"/>
      <c r="AY47" s="572"/>
      <c r="AZ47" s="572"/>
      <c r="BA47" s="572"/>
      <c r="BB47" s="572"/>
      <c r="BC47" s="478"/>
      <c r="BD47" s="557"/>
      <c r="BE47" s="557"/>
      <c r="BF47" s="557"/>
      <c r="BI47" s="759"/>
      <c r="BJ47" s="759"/>
      <c r="BK47" s="759"/>
      <c r="BL47" s="759"/>
      <c r="BM47" s="759"/>
      <c r="BN47" s="759"/>
      <c r="BO47" s="759"/>
      <c r="BP47" s="759"/>
      <c r="BQ47" s="759"/>
      <c r="BR47" s="759"/>
      <c r="BS47" s="759"/>
      <c r="BT47" s="759"/>
      <c r="BU47" s="478"/>
      <c r="BV47" s="478"/>
      <c r="BW47" s="478"/>
      <c r="BX47" s="759"/>
      <c r="BY47" s="759"/>
      <c r="BZ47" s="759"/>
      <c r="CA47" s="759"/>
      <c r="CB47" s="759"/>
      <c r="CC47" s="759"/>
      <c r="CD47" s="759"/>
      <c r="CE47" s="759"/>
      <c r="CF47" s="759"/>
      <c r="CG47" s="759"/>
      <c r="CH47" s="759"/>
      <c r="CI47" s="478"/>
      <c r="CJ47" s="478"/>
      <c r="CK47" s="478"/>
      <c r="CL47" s="759"/>
      <c r="CM47" s="759"/>
      <c r="CN47" s="759"/>
      <c r="CO47" s="759"/>
      <c r="CP47" s="759"/>
      <c r="CQ47" s="759"/>
      <c r="CR47" s="759"/>
      <c r="CS47" s="759"/>
      <c r="CT47" s="759"/>
      <c r="CU47" s="759"/>
      <c r="CV47" s="478"/>
      <c r="CW47" s="478"/>
      <c r="CX47" s="478"/>
    </row>
    <row r="48" s="784" customFormat="true" ht="15" hidden="false" customHeight="true" outlineLevel="0" collapsed="false">
      <c r="A48" s="783"/>
      <c r="B48" s="557"/>
      <c r="C48" s="557"/>
      <c r="D48" s="557"/>
      <c r="E48" s="557"/>
      <c r="F48" s="557"/>
      <c r="G48" s="557"/>
      <c r="H48" s="478"/>
      <c r="K48" s="478"/>
      <c r="L48" s="478"/>
      <c r="M48" s="557"/>
      <c r="N48" s="557"/>
      <c r="O48" s="557"/>
      <c r="P48" s="557"/>
      <c r="Q48" s="557"/>
      <c r="R48" s="557"/>
      <c r="S48" s="557"/>
      <c r="T48" s="557"/>
      <c r="U48" s="557"/>
      <c r="V48" s="557"/>
      <c r="W48" s="557"/>
      <c r="X48" s="557"/>
      <c r="Y48" s="557"/>
      <c r="Z48" s="557"/>
      <c r="AA48" s="557"/>
      <c r="AB48" s="557"/>
      <c r="AC48" s="557"/>
      <c r="AD48" s="557"/>
      <c r="AE48" s="478"/>
      <c r="AF48" s="478"/>
      <c r="AG48" s="557"/>
      <c r="AH48" s="557"/>
      <c r="AI48" s="557"/>
      <c r="AJ48" s="557"/>
      <c r="AK48" s="557"/>
      <c r="AL48" s="557"/>
      <c r="AM48" s="557"/>
      <c r="AN48" s="557"/>
      <c r="AO48" s="602" t="s">
        <v>214</v>
      </c>
      <c r="AP48" s="602"/>
      <c r="AQ48" s="687" t="s">
        <v>691</v>
      </c>
      <c r="AR48" s="478"/>
      <c r="AS48" s="478"/>
      <c r="AT48" s="478"/>
      <c r="AU48" s="478"/>
      <c r="AV48" s="557"/>
      <c r="AW48" s="557"/>
      <c r="AX48" s="572"/>
      <c r="AY48" s="572"/>
      <c r="AZ48" s="572"/>
      <c r="BA48" s="572"/>
      <c r="BB48" s="572"/>
      <c r="BC48" s="478"/>
      <c r="BD48" s="557"/>
      <c r="BE48" s="557"/>
      <c r="BF48" s="557"/>
      <c r="BI48" s="759"/>
      <c r="BJ48" s="759"/>
      <c r="BK48" s="759"/>
      <c r="BL48" s="759"/>
      <c r="BM48" s="759"/>
      <c r="BN48" s="759"/>
      <c r="BO48" s="759"/>
      <c r="BP48" s="759"/>
      <c r="BQ48" s="759"/>
      <c r="BR48" s="759"/>
      <c r="BS48" s="759"/>
      <c r="BT48" s="759"/>
      <c r="BU48" s="478"/>
      <c r="BV48" s="478"/>
      <c r="BW48" s="478"/>
      <c r="BX48" s="759"/>
      <c r="BY48" s="759"/>
      <c r="BZ48" s="759"/>
      <c r="CA48" s="759"/>
      <c r="CB48" s="759"/>
      <c r="CC48" s="759"/>
      <c r="CD48" s="759"/>
      <c r="CE48" s="759"/>
      <c r="CF48" s="759"/>
      <c r="CG48" s="759"/>
      <c r="CH48" s="759"/>
      <c r="CI48" s="759"/>
      <c r="CJ48" s="759"/>
      <c r="CK48" s="759"/>
      <c r="CL48" s="759"/>
      <c r="CM48" s="759"/>
      <c r="CN48" s="759"/>
      <c r="CO48" s="759"/>
      <c r="CP48" s="759"/>
      <c r="CQ48" s="759"/>
      <c r="CR48" s="759"/>
      <c r="CS48" s="759"/>
      <c r="CT48" s="759"/>
      <c r="CU48" s="759"/>
      <c r="CV48" s="478"/>
      <c r="CW48" s="478"/>
      <c r="CX48" s="478"/>
      <c r="CY48" s="714"/>
    </row>
    <row r="49" s="784" customFormat="true" ht="15" hidden="false" customHeight="false" outlineLevel="0" collapsed="false">
      <c r="B49" s="557"/>
      <c r="C49" s="557"/>
      <c r="D49" s="557"/>
      <c r="E49" s="557"/>
      <c r="F49" s="557"/>
      <c r="G49" s="557"/>
      <c r="H49" s="557"/>
      <c r="K49" s="478"/>
      <c r="L49" s="478"/>
      <c r="M49" s="557"/>
      <c r="N49" s="557"/>
      <c r="O49" s="557"/>
      <c r="P49" s="557"/>
      <c r="Q49" s="557"/>
      <c r="R49" s="557"/>
      <c r="S49" s="557"/>
      <c r="T49" s="557"/>
      <c r="U49" s="557"/>
      <c r="V49" s="557"/>
      <c r="W49" s="557"/>
      <c r="X49" s="557"/>
      <c r="Y49" s="557"/>
      <c r="Z49" s="557"/>
      <c r="AA49" s="557"/>
      <c r="AB49" s="557"/>
      <c r="AC49" s="557"/>
      <c r="AD49" s="557"/>
      <c r="AE49" s="478"/>
      <c r="AF49" s="478"/>
      <c r="AG49" s="557"/>
      <c r="AH49" s="557"/>
      <c r="AI49" s="557"/>
      <c r="AJ49" s="557"/>
      <c r="AK49" s="557"/>
      <c r="AL49" s="557"/>
      <c r="AM49" s="557"/>
      <c r="AN49" s="557"/>
      <c r="AO49" s="620" t="s">
        <v>343</v>
      </c>
      <c r="AP49" s="492" t="n">
        <v>1</v>
      </c>
      <c r="AQ49" s="622" t="n">
        <f aca="false">AVERAGE(AR49:AT49)</f>
        <v>0.08</v>
      </c>
      <c r="AR49" s="693" t="n">
        <v>0.08</v>
      </c>
      <c r="AS49" s="693"/>
      <c r="AT49" s="693"/>
      <c r="AU49" s="693"/>
      <c r="AV49" s="693"/>
      <c r="AW49" s="693"/>
      <c r="AX49" s="693"/>
      <c r="AY49" s="693"/>
      <c r="AZ49" s="693"/>
      <c r="BA49" s="693"/>
      <c r="BB49" s="693"/>
      <c r="BC49" s="478"/>
      <c r="BD49" s="557"/>
      <c r="BE49" s="557"/>
      <c r="BF49" s="557"/>
      <c r="BH49" s="557"/>
      <c r="BI49" s="759"/>
      <c r="BJ49" s="759"/>
      <c r="BK49" s="759"/>
      <c r="BL49" s="759"/>
      <c r="BM49" s="759"/>
      <c r="BN49" s="759"/>
      <c r="BO49" s="759"/>
      <c r="BP49" s="759"/>
      <c r="BQ49" s="759"/>
      <c r="BR49" s="759"/>
      <c r="BS49" s="759"/>
      <c r="BT49" s="759"/>
      <c r="BU49" s="478"/>
      <c r="BV49" s="478"/>
      <c r="BW49" s="478"/>
      <c r="BX49" s="759"/>
      <c r="BY49" s="759"/>
      <c r="BZ49" s="759"/>
      <c r="CA49" s="759"/>
      <c r="CB49" s="759"/>
      <c r="CC49" s="759"/>
      <c r="CD49" s="759"/>
      <c r="CE49" s="759"/>
      <c r="CF49" s="759"/>
      <c r="CG49" s="759"/>
      <c r="CH49" s="759"/>
      <c r="CI49" s="759"/>
      <c r="CJ49" s="759"/>
      <c r="CK49" s="759"/>
      <c r="CL49" s="759"/>
      <c r="CM49" s="759"/>
      <c r="CN49" s="759"/>
      <c r="CO49" s="759"/>
      <c r="CP49" s="759"/>
      <c r="CQ49" s="759"/>
      <c r="CR49" s="759"/>
      <c r="CS49" s="759"/>
      <c r="CT49" s="759"/>
      <c r="CU49" s="759"/>
      <c r="CV49" s="478"/>
      <c r="CW49" s="478"/>
      <c r="CX49" s="478"/>
      <c r="CY49" s="714"/>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784" customFormat="true" ht="15" hidden="false" customHeight="false" outlineLevel="0" collapsed="false">
      <c r="C50" s="557"/>
      <c r="D50" s="557"/>
      <c r="E50" s="557"/>
      <c r="F50" s="557"/>
      <c r="G50" s="557"/>
      <c r="H50" s="557"/>
      <c r="K50" s="478"/>
      <c r="L50" s="478"/>
      <c r="M50" s="557"/>
      <c r="N50" s="557"/>
      <c r="O50" s="557"/>
      <c r="P50" s="557"/>
      <c r="Q50" s="557"/>
      <c r="R50" s="557"/>
      <c r="S50" s="557"/>
      <c r="T50" s="557"/>
      <c r="U50" s="557"/>
      <c r="V50" s="557"/>
      <c r="W50" s="557"/>
      <c r="X50" s="557"/>
      <c r="Y50" s="557"/>
      <c r="Z50" s="557"/>
      <c r="AA50" s="557"/>
      <c r="AB50" s="557"/>
      <c r="AC50" s="557"/>
      <c r="AD50" s="557"/>
      <c r="AE50" s="557"/>
      <c r="AF50" s="557"/>
      <c r="AG50" s="557"/>
      <c r="AH50" s="557"/>
      <c r="AI50" s="557"/>
      <c r="AJ50" s="557"/>
      <c r="AK50" s="557"/>
      <c r="AL50" s="557"/>
      <c r="AM50" s="557"/>
      <c r="AN50" s="557"/>
      <c r="AO50" s="620" t="s">
        <v>81</v>
      </c>
      <c r="AP50" s="492" t="n">
        <v>1</v>
      </c>
      <c r="AQ50" s="642" t="n">
        <f aca="false">AVERAGE(AR50:AT50)</f>
        <v>8.59</v>
      </c>
      <c r="AR50" s="693" t="n">
        <v>8.59</v>
      </c>
      <c r="AS50" s="693"/>
      <c r="AT50" s="693"/>
      <c r="AU50" s="693"/>
      <c r="AV50" s="693"/>
      <c r="AW50" s="693"/>
      <c r="AX50" s="693"/>
      <c r="AY50" s="693"/>
      <c r="AZ50" s="693"/>
      <c r="BA50" s="693"/>
      <c r="BB50" s="693"/>
      <c r="BC50" s="572"/>
      <c r="BD50" s="557"/>
      <c r="BE50" s="557"/>
      <c r="BF50" s="557"/>
      <c r="BH50" s="557"/>
      <c r="BI50" s="759"/>
      <c r="BJ50" s="759"/>
      <c r="BK50" s="759"/>
      <c r="BL50" s="759"/>
      <c r="BM50" s="759"/>
      <c r="BN50" s="759"/>
      <c r="BO50" s="759"/>
      <c r="BP50" s="759"/>
      <c r="BQ50" s="759"/>
      <c r="BR50" s="759"/>
      <c r="BS50" s="759"/>
      <c r="BT50" s="759"/>
      <c r="BU50" s="478"/>
      <c r="BV50" s="478"/>
      <c r="BW50" s="478"/>
      <c r="BX50" s="759"/>
      <c r="BY50" s="759"/>
      <c r="BZ50" s="759"/>
      <c r="CA50" s="759"/>
      <c r="CB50" s="759"/>
      <c r="CC50" s="759"/>
      <c r="CD50" s="759"/>
      <c r="CE50" s="714"/>
      <c r="CF50" s="714"/>
      <c r="CG50" s="714"/>
      <c r="CH50" s="714"/>
      <c r="CI50" s="714"/>
      <c r="CJ50" s="714"/>
      <c r="CK50" s="714"/>
      <c r="CL50" s="714"/>
      <c r="CM50" s="714"/>
      <c r="CN50" s="759"/>
      <c r="CO50" s="759"/>
      <c r="CP50" s="759"/>
      <c r="CQ50" s="759"/>
      <c r="CR50" s="759"/>
      <c r="CS50" s="759"/>
      <c r="CT50" s="759"/>
      <c r="CU50" s="759"/>
      <c r="CV50" s="478"/>
      <c r="CW50" s="478"/>
      <c r="CX50" s="478"/>
      <c r="CY50" s="714"/>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784" customFormat="true" ht="16.4" hidden="false" customHeight="false" outlineLevel="0" collapsed="false">
      <c r="C51" s="557"/>
      <c r="D51" s="557"/>
      <c r="E51" s="557"/>
      <c r="F51" s="557"/>
      <c r="G51" s="557"/>
      <c r="H51" s="557"/>
      <c r="I51" s="714"/>
      <c r="J51" s="714"/>
      <c r="K51" s="478"/>
      <c r="L51" s="478"/>
      <c r="M51" s="557"/>
      <c r="N51" s="557"/>
      <c r="O51" s="557"/>
      <c r="P51" s="557"/>
      <c r="Q51" s="557"/>
      <c r="R51" s="557"/>
      <c r="S51" s="557"/>
      <c r="T51" s="557"/>
      <c r="U51" s="557"/>
      <c r="V51" s="557"/>
      <c r="W51" s="557"/>
      <c r="X51" s="557"/>
      <c r="Y51" s="557"/>
      <c r="Z51" s="557"/>
      <c r="AA51" s="557"/>
      <c r="AB51" s="557"/>
      <c r="AC51" s="557"/>
      <c r="AD51" s="557"/>
      <c r="AE51" s="557"/>
      <c r="AF51" s="557"/>
      <c r="AG51" s="557"/>
      <c r="AH51" s="557"/>
      <c r="AI51" s="557"/>
      <c r="AJ51" s="557"/>
      <c r="AK51" s="557"/>
      <c r="AL51" s="557"/>
      <c r="AM51" s="557"/>
      <c r="AN51" s="557"/>
      <c r="AO51" s="682" t="s">
        <v>139</v>
      </c>
      <c r="AP51" s="679" t="n">
        <f aca="false">SUM(AP49:AP50)</f>
        <v>2</v>
      </c>
      <c r="AQ51" s="642" t="e">
        <f aca="false">AVERAGE(AR51:AT51)</f>
        <v>#DIV/0!</v>
      </c>
      <c r="AR51" s="624"/>
      <c r="AS51" s="624"/>
      <c r="AT51" s="624"/>
      <c r="AU51" s="624"/>
      <c r="AV51" s="624"/>
      <c r="AW51" s="624"/>
      <c r="AX51" s="624"/>
      <c r="AY51" s="624"/>
      <c r="AZ51" s="624"/>
      <c r="BA51" s="624"/>
      <c r="BB51" s="624"/>
      <c r="BC51" s="572"/>
      <c r="BD51" s="557"/>
      <c r="BE51" s="557"/>
      <c r="BF51" s="557"/>
      <c r="BH51" s="557"/>
      <c r="BI51" s="714"/>
      <c r="BJ51" s="714"/>
      <c r="BK51" s="714"/>
      <c r="BL51" s="714"/>
      <c r="BM51" s="714"/>
      <c r="BN51" s="714"/>
      <c r="BO51" s="714"/>
      <c r="BP51" s="714"/>
      <c r="BQ51" s="714"/>
      <c r="BR51" s="714"/>
      <c r="BS51" s="714"/>
      <c r="BT51" s="759"/>
      <c r="BU51" s="478"/>
      <c r="BV51" s="478"/>
      <c r="BW51" s="478"/>
      <c r="BX51" s="759"/>
      <c r="BY51" s="759"/>
      <c r="BZ51" s="759"/>
      <c r="CA51" s="759"/>
      <c r="CB51" s="759"/>
      <c r="CC51" s="714"/>
      <c r="CD51" s="714"/>
      <c r="CE51" s="759"/>
      <c r="CF51" s="759"/>
      <c r="CG51" s="759"/>
      <c r="CH51" s="759"/>
      <c r="CI51" s="759"/>
      <c r="CJ51" s="759"/>
      <c r="CK51" s="759"/>
      <c r="CL51" s="759"/>
      <c r="CM51" s="759"/>
      <c r="CN51" s="714"/>
      <c r="CO51" s="714"/>
      <c r="CP51" s="714"/>
      <c r="CQ51" s="714"/>
      <c r="CR51" s="714"/>
      <c r="CS51" s="714"/>
      <c r="CT51" s="714"/>
      <c r="CU51" s="714"/>
      <c r="CV51" s="478"/>
      <c r="CW51" s="478"/>
      <c r="CX51" s="478"/>
      <c r="CY51" s="714"/>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784" customFormat="true" ht="15" hidden="false" customHeight="false" outlineLevel="0" collapsed="false">
      <c r="C52" s="557"/>
      <c r="D52" s="557"/>
      <c r="E52" s="557"/>
      <c r="F52" s="557"/>
      <c r="G52" s="557"/>
      <c r="H52" s="557"/>
      <c r="I52" s="714"/>
      <c r="J52" s="714"/>
      <c r="K52" s="478"/>
      <c r="L52" s="478"/>
      <c r="M52" s="557"/>
      <c r="N52" s="557"/>
      <c r="O52" s="557"/>
      <c r="P52" s="557"/>
      <c r="Q52" s="557"/>
      <c r="R52" s="557"/>
      <c r="S52" s="557"/>
      <c r="T52" s="557"/>
      <c r="U52" s="557"/>
      <c r="V52" s="557"/>
      <c r="W52" s="557"/>
      <c r="X52" s="557"/>
      <c r="Y52" s="557"/>
      <c r="Z52" s="557"/>
      <c r="AA52" s="557"/>
      <c r="AB52" s="557"/>
      <c r="AC52" s="557"/>
      <c r="AD52" s="557"/>
      <c r="AE52" s="557"/>
      <c r="AF52" s="557"/>
      <c r="AG52" s="557"/>
      <c r="AH52" s="557"/>
      <c r="AI52" s="557"/>
      <c r="AJ52" s="557"/>
      <c r="AK52" s="557"/>
      <c r="AL52" s="557"/>
      <c r="AM52" s="557"/>
      <c r="AN52" s="557"/>
      <c r="AO52" s="478"/>
      <c r="AP52" s="478"/>
      <c r="AQ52" s="642" t="e">
        <f aca="false">AVERAGE(AR52:AT52)</f>
        <v>#DIV/0!</v>
      </c>
      <c r="AR52" s="693"/>
      <c r="AS52" s="693"/>
      <c r="AT52" s="693"/>
      <c r="AU52" s="693"/>
      <c r="AV52" s="693"/>
      <c r="AW52" s="693"/>
      <c r="AX52" s="693"/>
      <c r="AY52" s="693"/>
      <c r="AZ52" s="693"/>
      <c r="BA52" s="693"/>
      <c r="BB52" s="693"/>
      <c r="BC52" s="572"/>
      <c r="BD52" s="557"/>
      <c r="BE52" s="557"/>
      <c r="BF52" s="557"/>
      <c r="BH52" s="557"/>
      <c r="BI52" s="759"/>
      <c r="BJ52" s="759"/>
      <c r="BK52" s="759"/>
      <c r="BL52" s="759"/>
      <c r="BM52" s="759"/>
      <c r="BN52" s="759"/>
      <c r="BO52" s="759"/>
      <c r="BP52" s="759"/>
      <c r="BQ52" s="759"/>
      <c r="BR52" s="759"/>
      <c r="BS52" s="759"/>
      <c r="BT52" s="759"/>
      <c r="BU52" s="478"/>
      <c r="BV52" s="478"/>
      <c r="BW52" s="478"/>
      <c r="BX52" s="759"/>
      <c r="BY52" s="759"/>
      <c r="BZ52" s="759"/>
      <c r="CA52" s="759"/>
      <c r="CB52" s="759"/>
      <c r="CC52" s="759"/>
      <c r="CD52" s="759"/>
      <c r="CE52" s="759"/>
      <c r="CF52" s="759"/>
      <c r="CG52" s="759"/>
      <c r="CH52" s="759"/>
      <c r="CI52" s="759"/>
      <c r="CJ52" s="759"/>
      <c r="CK52" s="759"/>
      <c r="CL52" s="759"/>
      <c r="CM52" s="759"/>
      <c r="CN52" s="759"/>
      <c r="CO52" s="759"/>
      <c r="CP52" s="759"/>
      <c r="CQ52" s="759"/>
      <c r="CR52" s="759"/>
      <c r="CS52" s="759"/>
      <c r="CT52" s="759"/>
      <c r="CU52" s="759"/>
      <c r="CV52" s="478"/>
      <c r="CW52" s="478"/>
      <c r="CX52" s="478"/>
      <c r="CY52" s="714"/>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784" customFormat="true" ht="15" hidden="false" customHeight="false" outlineLevel="0" collapsed="false">
      <c r="C53" s="557"/>
      <c r="D53" s="557"/>
      <c r="E53" s="557"/>
      <c r="F53" s="557"/>
      <c r="G53" s="557"/>
      <c r="H53" s="557"/>
      <c r="I53" s="714"/>
      <c r="J53" s="714"/>
      <c r="K53" s="478"/>
      <c r="L53" s="478"/>
      <c r="M53" s="557"/>
      <c r="N53" s="557"/>
      <c r="O53" s="557"/>
      <c r="P53" s="557"/>
      <c r="Q53" s="557"/>
      <c r="R53" s="557"/>
      <c r="S53" s="557"/>
      <c r="T53" s="557"/>
      <c r="U53" s="557"/>
      <c r="V53" s="557"/>
      <c r="W53" s="557"/>
      <c r="X53" s="557"/>
      <c r="Y53" s="557"/>
      <c r="Z53" s="557"/>
      <c r="AA53" s="557"/>
      <c r="AB53" s="557"/>
      <c r="AC53" s="557"/>
      <c r="AD53" s="557"/>
      <c r="AE53" s="557"/>
      <c r="AF53" s="557"/>
      <c r="AG53" s="557"/>
      <c r="AH53" s="557"/>
      <c r="AI53" s="557"/>
      <c r="AJ53" s="557"/>
      <c r="AK53" s="557"/>
      <c r="AL53" s="557"/>
      <c r="AM53" s="557"/>
      <c r="AN53" s="557"/>
      <c r="AQ53" s="642" t="e">
        <f aca="false">AVERAGE(AR53:AT53)</f>
        <v>#DIV/0!</v>
      </c>
      <c r="AR53" s="693"/>
      <c r="AS53" s="693"/>
      <c r="AT53" s="693"/>
      <c r="AU53" s="693"/>
      <c r="AV53" s="693"/>
      <c r="AW53" s="693"/>
      <c r="AX53" s="693"/>
      <c r="AY53" s="693"/>
      <c r="AZ53" s="693"/>
      <c r="BA53" s="693"/>
      <c r="BB53" s="693"/>
      <c r="BC53" s="572"/>
      <c r="BD53" s="557"/>
      <c r="BE53" s="557"/>
      <c r="BF53" s="557"/>
      <c r="BH53" s="557"/>
      <c r="BI53" s="759"/>
      <c r="BJ53" s="759"/>
      <c r="BK53" s="759"/>
      <c r="BL53" s="759"/>
      <c r="BM53" s="759"/>
      <c r="BN53" s="759"/>
      <c r="BO53" s="759"/>
      <c r="BP53" s="759"/>
      <c r="BQ53" s="759"/>
      <c r="BR53" s="759"/>
      <c r="BS53" s="759"/>
      <c r="BT53" s="759"/>
      <c r="BU53" s="478"/>
      <c r="BV53" s="478"/>
      <c r="BW53" s="478"/>
      <c r="BX53" s="759"/>
      <c r="BY53" s="759"/>
      <c r="BZ53" s="759"/>
      <c r="CA53" s="759"/>
      <c r="CB53" s="759"/>
      <c r="CC53" s="759"/>
      <c r="CD53" s="759"/>
      <c r="CE53" s="759"/>
      <c r="CF53" s="759"/>
      <c r="CG53" s="759"/>
      <c r="CH53" s="759"/>
      <c r="CI53" s="759"/>
      <c r="CJ53" s="759"/>
      <c r="CK53" s="759"/>
      <c r="CL53" s="759"/>
      <c r="CM53" s="759"/>
      <c r="CN53" s="759"/>
      <c r="CO53" s="759"/>
      <c r="CP53" s="759"/>
      <c r="CQ53" s="759"/>
      <c r="CR53" s="759"/>
      <c r="CS53" s="759"/>
      <c r="CT53" s="759"/>
      <c r="CU53" s="759"/>
      <c r="CV53" s="759"/>
      <c r="CW53" s="759"/>
      <c r="CX53" s="759"/>
      <c r="CY53" s="714"/>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784" customFormat="true" ht="15" hidden="false" customHeight="false" outlineLevel="0" collapsed="false">
      <c r="C54" s="557"/>
      <c r="D54" s="557"/>
      <c r="E54" s="557"/>
      <c r="F54" s="557"/>
      <c r="G54" s="557"/>
      <c r="H54" s="557"/>
      <c r="I54" s="714"/>
      <c r="J54" s="714"/>
      <c r="K54" s="478"/>
      <c r="L54" s="478"/>
      <c r="M54" s="557"/>
      <c r="N54" s="557"/>
      <c r="O54" s="557"/>
      <c r="P54" s="557"/>
      <c r="Q54" s="557"/>
      <c r="R54" s="557"/>
      <c r="S54" s="557"/>
      <c r="T54" s="557"/>
      <c r="U54" s="557"/>
      <c r="V54" s="557"/>
      <c r="W54" s="557"/>
      <c r="X54" s="557"/>
      <c r="Y54" s="557"/>
      <c r="Z54" s="557"/>
      <c r="AA54" s="557"/>
      <c r="AB54" s="557"/>
      <c r="AC54" s="557"/>
      <c r="AD54" s="557"/>
      <c r="AE54" s="557"/>
      <c r="AF54" s="557"/>
      <c r="AG54" s="557"/>
      <c r="AH54" s="557"/>
      <c r="AI54" s="557"/>
      <c r="AJ54" s="557"/>
      <c r="AK54" s="557"/>
      <c r="AL54" s="557"/>
      <c r="AM54" s="557"/>
      <c r="AN54" s="557"/>
      <c r="AO54" s="478"/>
      <c r="AP54" s="478"/>
      <c r="AQ54" s="642" t="e">
        <f aca="false">AVERAGE(AR54:AT54)</f>
        <v>#DIV/0!</v>
      </c>
      <c r="AR54" s="624"/>
      <c r="AS54" s="624"/>
      <c r="AT54" s="624"/>
      <c r="AU54" s="624"/>
      <c r="AV54" s="624"/>
      <c r="AW54" s="624"/>
      <c r="AX54" s="624"/>
      <c r="AY54" s="624"/>
      <c r="AZ54" s="624"/>
      <c r="BA54" s="624"/>
      <c r="BB54" s="624"/>
      <c r="BC54" s="572"/>
      <c r="BD54" s="557"/>
      <c r="BE54" s="557"/>
      <c r="BF54" s="557"/>
      <c r="BH54" s="557"/>
      <c r="BI54" s="759"/>
      <c r="BJ54" s="759"/>
      <c r="BK54" s="759"/>
      <c r="BL54" s="759"/>
      <c r="BM54" s="759"/>
      <c r="BN54" s="759"/>
      <c r="BO54" s="759"/>
      <c r="BP54" s="759"/>
      <c r="BQ54" s="759"/>
      <c r="BR54" s="759"/>
      <c r="BS54" s="759"/>
      <c r="BT54" s="759"/>
      <c r="BU54" s="478"/>
      <c r="BV54" s="478"/>
      <c r="BW54" s="478"/>
      <c r="BX54" s="759"/>
      <c r="BY54" s="759"/>
      <c r="BZ54" s="759"/>
      <c r="CA54" s="759"/>
      <c r="CB54" s="759"/>
      <c r="CC54" s="759"/>
      <c r="CD54" s="759"/>
      <c r="CE54" s="759"/>
      <c r="CF54" s="759"/>
      <c r="CG54" s="759"/>
      <c r="CH54" s="759"/>
      <c r="CI54" s="759"/>
      <c r="CJ54" s="759"/>
      <c r="CK54" s="759"/>
      <c r="CL54" s="759"/>
      <c r="CM54" s="759"/>
      <c r="CN54" s="759"/>
      <c r="CO54" s="759"/>
      <c r="CP54" s="759"/>
      <c r="CQ54" s="759"/>
      <c r="CR54" s="759"/>
      <c r="CS54" s="759"/>
      <c r="CT54" s="759"/>
      <c r="CU54" s="759"/>
      <c r="CV54" s="759"/>
      <c r="CW54" s="759"/>
      <c r="CX54" s="759"/>
      <c r="CY54" s="478"/>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784" customFormat="true" ht="15" hidden="false" customHeight="false" outlineLevel="0" collapsed="false">
      <c r="C55" s="557"/>
      <c r="D55" s="557"/>
      <c r="E55" s="557"/>
      <c r="F55" s="557"/>
      <c r="G55" s="557"/>
      <c r="H55" s="557"/>
      <c r="I55" s="714"/>
      <c r="J55" s="714"/>
      <c r="K55" s="478"/>
      <c r="L55" s="478"/>
      <c r="M55" s="557"/>
      <c r="N55" s="557"/>
      <c r="O55" s="557"/>
      <c r="P55" s="557"/>
      <c r="Q55" s="557"/>
      <c r="R55" s="557"/>
      <c r="S55" s="557"/>
      <c r="T55" s="557"/>
      <c r="U55" s="557"/>
      <c r="V55" s="557"/>
      <c r="W55" s="557"/>
      <c r="X55" s="557"/>
      <c r="Y55" s="557"/>
      <c r="Z55" s="557"/>
      <c r="AA55" s="557"/>
      <c r="AB55" s="557"/>
      <c r="AC55" s="557"/>
      <c r="AD55" s="557"/>
      <c r="AE55" s="557"/>
      <c r="AF55" s="557"/>
      <c r="AG55" s="557"/>
      <c r="AH55" s="557"/>
      <c r="AI55" s="557"/>
      <c r="AJ55" s="557"/>
      <c r="AK55" s="557"/>
      <c r="AL55" s="557"/>
      <c r="AM55" s="557"/>
      <c r="AN55" s="557"/>
      <c r="AO55" s="478"/>
      <c r="AP55" s="478"/>
      <c r="AQ55" s="642" t="e">
        <f aca="false">AVERAGE(AR55:AT55)</f>
        <v>#DIV/0!</v>
      </c>
      <c r="AR55" s="624"/>
      <c r="AS55" s="624"/>
      <c r="AT55" s="624"/>
      <c r="AU55" s="624"/>
      <c r="AV55" s="624"/>
      <c r="AW55" s="624"/>
      <c r="AX55" s="624"/>
      <c r="AY55" s="624"/>
      <c r="AZ55" s="624"/>
      <c r="BA55" s="624"/>
      <c r="BB55" s="624"/>
      <c r="BC55" s="572"/>
      <c r="BD55" s="557"/>
      <c r="BE55" s="557"/>
      <c r="BF55" s="557"/>
      <c r="BH55" s="557"/>
      <c r="BI55" s="759"/>
      <c r="BJ55" s="759"/>
      <c r="BK55" s="759"/>
      <c r="BL55" s="759"/>
      <c r="BM55" s="759"/>
      <c r="BN55" s="759"/>
      <c r="BO55" s="759"/>
      <c r="BP55" s="759"/>
      <c r="BQ55" s="759"/>
      <c r="BR55" s="759"/>
      <c r="BS55" s="759"/>
      <c r="BT55" s="759"/>
      <c r="BU55" s="478"/>
      <c r="BV55" s="478"/>
      <c r="BW55" s="478"/>
      <c r="BX55" s="759"/>
      <c r="BY55" s="759"/>
      <c r="BZ55" s="759"/>
      <c r="CA55" s="759"/>
      <c r="CB55" s="759"/>
      <c r="CC55" s="759"/>
      <c r="CD55" s="759"/>
      <c r="CE55" s="759"/>
      <c r="CF55" s="759"/>
      <c r="CG55" s="759"/>
      <c r="CH55" s="759"/>
      <c r="CI55" s="759"/>
      <c r="CJ55" s="759"/>
      <c r="CK55" s="759"/>
      <c r="CL55" s="759"/>
      <c r="CM55" s="759"/>
      <c r="CN55" s="759"/>
      <c r="CO55" s="759"/>
      <c r="CP55" s="759"/>
      <c r="CQ55" s="759"/>
      <c r="CR55" s="759"/>
      <c r="CS55" s="759"/>
      <c r="CT55" s="759"/>
      <c r="CU55" s="759"/>
      <c r="CV55" s="759"/>
      <c r="CW55" s="759"/>
      <c r="CX55" s="75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784" customFormat="true" ht="15" hidden="false" customHeight="false" outlineLevel="0" collapsed="false">
      <c r="C56" s="557"/>
      <c r="D56" s="557"/>
      <c r="E56" s="557"/>
      <c r="F56" s="557"/>
      <c r="G56" s="557"/>
      <c r="H56" s="557"/>
      <c r="I56" s="714"/>
      <c r="J56" s="714"/>
      <c r="K56" s="478"/>
      <c r="L56" s="478"/>
      <c r="M56" s="557"/>
      <c r="N56" s="557"/>
      <c r="O56" s="557"/>
      <c r="P56" s="557"/>
      <c r="Q56" s="557"/>
      <c r="R56" s="557"/>
      <c r="S56" s="557"/>
      <c r="T56" s="557"/>
      <c r="U56" s="557"/>
      <c r="V56" s="557"/>
      <c r="W56" s="557"/>
      <c r="X56" s="557"/>
      <c r="Y56" s="557"/>
      <c r="Z56" s="557"/>
      <c r="AA56" s="557"/>
      <c r="AB56" s="557"/>
      <c r="AC56" s="557"/>
      <c r="AD56" s="557"/>
      <c r="AE56" s="557"/>
      <c r="AF56" s="557"/>
      <c r="AG56" s="557"/>
      <c r="AH56" s="557"/>
      <c r="AI56" s="557"/>
      <c r="AJ56" s="557"/>
      <c r="AK56" s="557"/>
      <c r="AL56" s="557"/>
      <c r="AM56" s="557"/>
      <c r="AN56" s="557"/>
      <c r="AO56" s="478"/>
      <c r="AP56" s="478"/>
      <c r="AQ56" s="557"/>
      <c r="AR56" s="557"/>
      <c r="AS56" s="557"/>
      <c r="AT56" s="478"/>
      <c r="AU56" s="557"/>
      <c r="AV56" s="557"/>
      <c r="AW56" s="557"/>
      <c r="AX56" s="572"/>
      <c r="AY56" s="572"/>
      <c r="AZ56" s="572"/>
      <c r="BA56" s="572"/>
      <c r="BB56" s="572"/>
      <c r="BC56" s="572"/>
      <c r="BD56" s="557"/>
      <c r="BE56" s="557"/>
      <c r="BF56" s="557"/>
      <c r="BH56" s="557"/>
      <c r="BI56" s="759"/>
      <c r="BJ56" s="759"/>
      <c r="BK56" s="759"/>
      <c r="BL56" s="759"/>
      <c r="BM56" s="759"/>
      <c r="BN56" s="759"/>
      <c r="BO56" s="759"/>
      <c r="BP56" s="759"/>
      <c r="BQ56" s="759"/>
      <c r="BR56" s="759"/>
      <c r="BS56" s="759"/>
      <c r="BT56" s="759"/>
      <c r="BU56" s="759"/>
      <c r="BV56" s="759"/>
      <c r="BW56" s="759"/>
      <c r="BX56" s="759"/>
      <c r="BY56" s="759"/>
      <c r="BZ56" s="759"/>
      <c r="CA56" s="759"/>
      <c r="CB56" s="759"/>
      <c r="CC56" s="759"/>
      <c r="CD56" s="759"/>
      <c r="CE56" s="759"/>
      <c r="CF56" s="759"/>
      <c r="CG56" s="759"/>
      <c r="CH56" s="759"/>
      <c r="CI56" s="759"/>
      <c r="CJ56" s="759"/>
      <c r="CK56" s="759"/>
      <c r="CL56" s="759"/>
      <c r="CM56" s="759"/>
      <c r="CN56" s="759"/>
      <c r="CO56" s="759"/>
      <c r="CP56" s="759"/>
      <c r="CQ56" s="759"/>
      <c r="CR56" s="759"/>
      <c r="CS56" s="759"/>
      <c r="CT56" s="759"/>
      <c r="CU56" s="759"/>
      <c r="CV56" s="759"/>
      <c r="CW56" s="759"/>
      <c r="CX56" s="75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784" customFormat="true" ht="15" hidden="false" customHeight="false" outlineLevel="0" collapsed="false">
      <c r="C57" s="557"/>
      <c r="D57" s="557"/>
      <c r="E57" s="557"/>
      <c r="F57" s="557"/>
      <c r="G57" s="557"/>
      <c r="H57" s="557"/>
      <c r="I57" s="714"/>
      <c r="J57" s="714"/>
      <c r="K57" s="478"/>
      <c r="L57" s="478"/>
      <c r="M57" s="478"/>
      <c r="N57" s="478"/>
      <c r="O57" s="478"/>
      <c r="P57" s="478"/>
      <c r="Q57" s="557"/>
      <c r="R57" s="557"/>
      <c r="S57" s="557"/>
      <c r="T57" s="557"/>
      <c r="U57" s="557"/>
      <c r="V57" s="557"/>
      <c r="W57" s="557"/>
      <c r="X57" s="557"/>
      <c r="Y57" s="557"/>
      <c r="Z57" s="557"/>
      <c r="AA57" s="557"/>
      <c r="AB57" s="557"/>
      <c r="AC57" s="557"/>
      <c r="AD57" s="557"/>
      <c r="AE57" s="557"/>
      <c r="AF57" s="557"/>
      <c r="AG57" s="557"/>
      <c r="AH57" s="557"/>
      <c r="AI57" s="557"/>
      <c r="AJ57" s="557"/>
      <c r="AK57" s="557"/>
      <c r="AL57" s="557"/>
      <c r="AM57" s="557"/>
      <c r="AN57" s="557"/>
      <c r="AO57" s="478"/>
      <c r="AP57" s="478"/>
      <c r="AQ57" s="478"/>
      <c r="AR57" s="478"/>
      <c r="AS57" s="478"/>
      <c r="AT57" s="478"/>
      <c r="AU57" s="478"/>
      <c r="AV57" s="557"/>
      <c r="AW57" s="557"/>
      <c r="AX57" s="572"/>
      <c r="AY57" s="572"/>
      <c r="AZ57" s="572"/>
      <c r="BA57" s="572"/>
      <c r="BB57" s="572"/>
      <c r="BC57" s="572"/>
      <c r="BD57" s="557"/>
      <c r="BE57" s="557"/>
      <c r="BF57" s="557"/>
      <c r="BH57" s="557"/>
      <c r="BI57" s="759"/>
      <c r="BJ57" s="759"/>
      <c r="BK57" s="759"/>
      <c r="BL57" s="759"/>
      <c r="BM57" s="759"/>
      <c r="BN57" s="759"/>
      <c r="BO57" s="759"/>
      <c r="BP57" s="759"/>
      <c r="BQ57" s="759"/>
      <c r="BR57" s="759"/>
      <c r="BS57" s="759"/>
      <c r="BT57" s="759"/>
      <c r="BU57" s="759"/>
      <c r="BV57" s="759"/>
      <c r="BW57" s="759"/>
      <c r="BX57" s="759"/>
      <c r="BY57" s="759"/>
      <c r="BZ57" s="759"/>
      <c r="CA57" s="759"/>
      <c r="CB57" s="759"/>
      <c r="CC57" s="759"/>
      <c r="CD57" s="759"/>
      <c r="CE57" s="759"/>
      <c r="CF57" s="759"/>
      <c r="CG57" s="759"/>
      <c r="CH57" s="759"/>
      <c r="CI57" s="759"/>
      <c r="CJ57" s="759"/>
      <c r="CK57" s="759"/>
      <c r="CL57" s="759"/>
      <c r="CM57" s="759"/>
      <c r="CN57" s="759"/>
      <c r="CO57" s="759"/>
      <c r="CP57" s="759"/>
      <c r="CQ57" s="759"/>
      <c r="CR57" s="759"/>
      <c r="CS57" s="759"/>
      <c r="CT57" s="759"/>
      <c r="CU57" s="759"/>
      <c r="CV57" s="759"/>
      <c r="CW57" s="759"/>
      <c r="CX57" s="75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784" customFormat="true" ht="16.4" hidden="false" customHeight="false" outlineLevel="0" collapsed="false">
      <c r="C58" s="557"/>
      <c r="D58" s="557"/>
      <c r="E58" s="557"/>
      <c r="F58" s="557"/>
      <c r="G58" s="557"/>
      <c r="H58" s="557"/>
      <c r="I58" s="714"/>
      <c r="J58" s="714"/>
      <c r="K58" s="478"/>
      <c r="L58" s="478"/>
      <c r="M58" s="478"/>
      <c r="N58" s="478"/>
      <c r="O58" s="478"/>
      <c r="P58" s="478"/>
      <c r="Q58" s="478"/>
      <c r="R58" s="478"/>
      <c r="S58" s="557"/>
      <c r="T58" s="557"/>
      <c r="U58" s="557"/>
      <c r="V58" s="557"/>
      <c r="W58" s="557"/>
      <c r="X58" s="557"/>
      <c r="Y58" s="557"/>
      <c r="Z58" s="557"/>
      <c r="AA58" s="557"/>
      <c r="AB58" s="557"/>
      <c r="AC58" s="557"/>
      <c r="AD58" s="557"/>
      <c r="AE58" s="557"/>
      <c r="AF58" s="557"/>
      <c r="AG58" s="557"/>
      <c r="AH58" s="557"/>
      <c r="AI58" s="557"/>
      <c r="AJ58" s="557"/>
      <c r="AK58" s="557"/>
      <c r="AL58" s="557"/>
      <c r="AM58" s="557"/>
      <c r="AN58" s="557"/>
      <c r="AO58" s="710" t="s">
        <v>139</v>
      </c>
      <c r="AP58" s="711" t="n">
        <f aca="false">AP29+AP43+AP51</f>
        <v>16</v>
      </c>
      <c r="AQ58" s="478"/>
      <c r="AR58" s="557"/>
      <c r="AS58" s="557"/>
      <c r="AT58" s="557"/>
      <c r="AU58" s="478"/>
      <c r="AV58" s="557"/>
      <c r="AW58" s="557"/>
      <c r="AX58" s="572"/>
      <c r="AY58" s="572"/>
      <c r="AZ58" s="572"/>
      <c r="BA58" s="572"/>
      <c r="BB58" s="572"/>
      <c r="BC58" s="572"/>
      <c r="BD58" s="557"/>
      <c r="BE58" s="557"/>
      <c r="BF58" s="557"/>
      <c r="BH58" s="557"/>
      <c r="BI58" s="759"/>
      <c r="BJ58" s="759"/>
      <c r="BK58" s="759"/>
      <c r="BL58" s="759"/>
      <c r="BM58" s="759"/>
      <c r="BN58" s="759"/>
      <c r="BO58" s="759"/>
      <c r="BP58" s="759"/>
      <c r="BQ58" s="759"/>
      <c r="BR58" s="759"/>
      <c r="BS58" s="759"/>
      <c r="BT58" s="759"/>
      <c r="BU58" s="759"/>
      <c r="BV58" s="759"/>
      <c r="BW58" s="759"/>
      <c r="BX58" s="759"/>
      <c r="BY58" s="759"/>
      <c r="BZ58" s="759"/>
      <c r="CA58" s="759"/>
      <c r="CB58" s="759"/>
      <c r="CC58" s="759"/>
      <c r="CD58" s="759"/>
      <c r="CE58" s="759"/>
      <c r="CF58" s="759"/>
      <c r="CG58" s="759"/>
      <c r="CH58" s="759"/>
      <c r="CI58" s="759"/>
      <c r="CJ58" s="759"/>
      <c r="CK58" s="759"/>
      <c r="CL58" s="759"/>
      <c r="CM58" s="759"/>
      <c r="CN58" s="759"/>
      <c r="CO58" s="759"/>
      <c r="CP58" s="759"/>
      <c r="CQ58" s="759"/>
      <c r="CR58" s="759"/>
      <c r="CS58" s="759"/>
      <c r="CT58" s="759"/>
      <c r="CU58" s="759"/>
      <c r="CV58" s="759"/>
      <c r="CW58" s="759"/>
      <c r="CX58" s="75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784" customFormat="true" ht="15.75" hidden="false" customHeight="false" outlineLevel="0" collapsed="false">
      <c r="C59" s="557"/>
      <c r="D59" s="557"/>
      <c r="E59" s="557"/>
      <c r="F59" s="557"/>
      <c r="G59" s="557"/>
      <c r="H59" s="557"/>
      <c r="I59" s="714"/>
      <c r="J59" s="714"/>
      <c r="K59" s="478"/>
      <c r="L59" s="478"/>
      <c r="M59" s="478"/>
      <c r="N59" s="478"/>
      <c r="O59" s="478"/>
      <c r="P59" s="478"/>
      <c r="Q59" s="478"/>
      <c r="R59" s="478"/>
      <c r="S59" s="478"/>
      <c r="T59" s="557"/>
      <c r="U59" s="557"/>
      <c r="V59" s="557"/>
      <c r="W59" s="557"/>
      <c r="X59" s="557"/>
      <c r="Y59" s="557"/>
      <c r="Z59" s="557"/>
      <c r="AA59" s="557"/>
      <c r="AB59" s="557"/>
      <c r="AC59" s="557"/>
      <c r="AD59" s="557"/>
      <c r="AE59" s="557"/>
      <c r="AF59" s="557"/>
      <c r="AG59" s="557"/>
      <c r="AH59" s="557"/>
      <c r="AI59" s="557"/>
      <c r="AJ59" s="557"/>
      <c r="AK59" s="557"/>
      <c r="AL59" s="557"/>
      <c r="AM59" s="557"/>
      <c r="AN59" s="557"/>
      <c r="AO59" s="478"/>
      <c r="AP59" s="478"/>
      <c r="AQ59" s="478"/>
      <c r="AR59" s="557"/>
      <c r="AS59" s="557"/>
      <c r="AT59" s="557"/>
      <c r="AU59" s="557"/>
      <c r="AV59" s="557"/>
      <c r="AW59" s="557"/>
      <c r="AX59" s="572"/>
      <c r="AY59" s="572"/>
      <c r="AZ59" s="572"/>
      <c r="BA59" s="572"/>
      <c r="BB59" s="572"/>
      <c r="BC59" s="572"/>
      <c r="BD59" s="557"/>
      <c r="BE59" s="557"/>
      <c r="BF59" s="557"/>
      <c r="BH59" s="557"/>
      <c r="BI59" s="759"/>
      <c r="BJ59" s="759"/>
      <c r="BK59" s="759"/>
      <c r="BL59" s="759"/>
      <c r="BM59" s="759"/>
      <c r="BN59" s="759"/>
      <c r="BO59" s="759"/>
      <c r="BP59" s="759"/>
      <c r="BQ59" s="759"/>
      <c r="BR59" s="759"/>
      <c r="BS59" s="759"/>
      <c r="BT59" s="759"/>
      <c r="BU59" s="759"/>
      <c r="BV59" s="759"/>
      <c r="BW59" s="759"/>
      <c r="BX59" s="759"/>
      <c r="BY59" s="759"/>
      <c r="BZ59" s="759"/>
      <c r="CA59" s="759"/>
      <c r="CB59" s="759"/>
      <c r="CC59" s="759"/>
      <c r="CD59" s="759"/>
      <c r="CE59" s="759"/>
      <c r="CF59" s="759"/>
      <c r="CG59" s="759"/>
      <c r="CH59" s="759"/>
      <c r="CI59" s="759"/>
      <c r="CJ59" s="759"/>
      <c r="CK59" s="759"/>
      <c r="CL59" s="759"/>
      <c r="CM59" s="759"/>
      <c r="CN59" s="759"/>
      <c r="CO59" s="759"/>
      <c r="CP59" s="759"/>
      <c r="CQ59" s="759"/>
      <c r="CR59" s="759"/>
      <c r="CS59" s="759"/>
      <c r="CT59" s="759"/>
      <c r="CU59" s="759"/>
      <c r="CV59" s="759"/>
      <c r="CW59" s="759"/>
      <c r="CX59" s="75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784" customFormat="true" ht="15.75" hidden="false" customHeight="false" outlineLevel="0" collapsed="false">
      <c r="A60" s="557"/>
      <c r="B60" s="557"/>
      <c r="C60" s="557"/>
      <c r="D60" s="557"/>
      <c r="E60" s="557"/>
      <c r="F60" s="557"/>
      <c r="G60" s="557"/>
      <c r="H60" s="557"/>
      <c r="I60" s="714"/>
      <c r="J60" s="714"/>
      <c r="K60" s="478"/>
      <c r="S60" s="478"/>
      <c r="T60" s="557"/>
      <c r="U60" s="557"/>
      <c r="V60" s="557"/>
      <c r="W60" s="557"/>
      <c r="X60" s="557"/>
      <c r="Y60" s="557"/>
      <c r="Z60" s="557"/>
      <c r="AA60" s="557"/>
      <c r="AB60" s="557"/>
      <c r="AC60" s="557"/>
      <c r="AD60" s="557"/>
      <c r="AE60" s="557"/>
      <c r="AF60" s="557"/>
      <c r="AG60" s="557"/>
      <c r="AH60" s="557"/>
      <c r="AI60" s="557"/>
      <c r="AJ60" s="557"/>
      <c r="AK60" s="557"/>
      <c r="AL60" s="557"/>
      <c r="AM60" s="557"/>
      <c r="AN60" s="557"/>
      <c r="AO60" s="714"/>
      <c r="AP60" s="714"/>
      <c r="AQ60" s="478"/>
      <c r="AR60" s="557"/>
      <c r="AS60" s="557"/>
      <c r="AT60" s="557"/>
      <c r="AU60" s="557"/>
      <c r="AV60" s="557"/>
      <c r="AW60" s="557"/>
      <c r="AX60" s="572"/>
      <c r="AY60" s="572"/>
      <c r="AZ60" s="572"/>
      <c r="BA60" s="572"/>
      <c r="BB60" s="572"/>
      <c r="BC60" s="572"/>
      <c r="BD60" s="557"/>
      <c r="BE60" s="557"/>
      <c r="BF60" s="557"/>
      <c r="BH60" s="557"/>
      <c r="BI60" s="759"/>
      <c r="BJ60" s="759"/>
      <c r="BK60" s="759"/>
      <c r="BL60" s="759"/>
      <c r="BM60" s="759"/>
      <c r="BN60" s="759"/>
      <c r="BO60" s="759"/>
      <c r="BP60" s="759"/>
      <c r="BQ60" s="759"/>
      <c r="BR60" s="759"/>
      <c r="BS60" s="759"/>
      <c r="BT60" s="759"/>
      <c r="BU60" s="759"/>
      <c r="BV60" s="759"/>
      <c r="BW60" s="759"/>
      <c r="BX60" s="759"/>
      <c r="BY60" s="759"/>
      <c r="BZ60" s="759"/>
      <c r="CA60" s="759"/>
      <c r="CB60" s="759"/>
      <c r="CC60" s="759"/>
      <c r="CD60" s="759"/>
      <c r="CE60" s="759"/>
      <c r="CF60" s="759"/>
      <c r="CG60" s="759"/>
      <c r="CH60" s="478"/>
      <c r="CI60" s="478"/>
      <c r="CJ60" s="478"/>
      <c r="CK60" s="478"/>
      <c r="CL60" s="478"/>
      <c r="CM60" s="759"/>
      <c r="CN60" s="759"/>
      <c r="CO60" s="759"/>
      <c r="CP60" s="759"/>
      <c r="CQ60" s="759"/>
      <c r="CR60" s="759"/>
      <c r="CS60" s="759"/>
      <c r="CT60" s="759"/>
      <c r="CU60" s="759"/>
      <c r="CV60" s="759"/>
      <c r="CW60" s="759"/>
      <c r="CX60" s="75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784" customFormat="true" ht="15.75" hidden="false" customHeight="false" outlineLevel="0" collapsed="false">
      <c r="A61" s="557"/>
      <c r="C61" s="785"/>
      <c r="E61" s="557"/>
      <c r="F61" s="557"/>
      <c r="G61" s="557"/>
      <c r="I61" s="714"/>
      <c r="J61" s="714"/>
      <c r="K61" s="478"/>
      <c r="T61" s="478"/>
      <c r="U61" s="557"/>
      <c r="V61" s="557"/>
      <c r="W61" s="557"/>
      <c r="X61" s="557"/>
      <c r="Y61" s="557"/>
      <c r="Z61" s="557"/>
      <c r="AA61" s="557"/>
      <c r="AB61" s="557"/>
      <c r="AC61" s="557"/>
      <c r="AD61" s="557"/>
      <c r="AE61" s="557"/>
      <c r="AF61" s="557"/>
      <c r="AG61" s="557"/>
      <c r="AH61" s="557"/>
      <c r="AI61" s="557"/>
      <c r="AJ61" s="557"/>
      <c r="AK61" s="557"/>
      <c r="AL61" s="557"/>
      <c r="AM61" s="557"/>
      <c r="AN61" s="557"/>
      <c r="AO61" s="714"/>
      <c r="AP61" s="714"/>
      <c r="AQ61" s="478"/>
      <c r="AR61" s="808"/>
      <c r="AU61" s="786"/>
      <c r="AV61" s="557"/>
      <c r="AW61" s="557"/>
      <c r="AX61" s="572"/>
      <c r="AY61" s="572"/>
      <c r="AZ61" s="572"/>
      <c r="BA61" s="572"/>
      <c r="BB61" s="572"/>
      <c r="BC61" s="572"/>
      <c r="BD61" s="557"/>
      <c r="BF61" s="557"/>
      <c r="BH61" s="557"/>
      <c r="BI61" s="759"/>
      <c r="BJ61" s="759"/>
      <c r="BK61" s="759"/>
      <c r="BL61" s="759"/>
      <c r="BM61" s="759"/>
      <c r="BN61" s="759"/>
      <c r="BO61" s="759"/>
      <c r="BP61" s="759"/>
      <c r="BQ61" s="759"/>
      <c r="BR61" s="759"/>
      <c r="BS61" s="759"/>
      <c r="BT61" s="759"/>
      <c r="BU61" s="759"/>
      <c r="BV61" s="759"/>
      <c r="BW61" s="759"/>
      <c r="BX61" s="759"/>
      <c r="BY61" s="759"/>
      <c r="BZ61" s="759"/>
      <c r="CA61" s="759"/>
      <c r="CB61" s="759"/>
      <c r="CC61" s="759"/>
      <c r="CD61" s="759"/>
      <c r="CE61" s="759"/>
      <c r="CF61" s="759"/>
      <c r="CG61" s="759"/>
      <c r="CH61" s="478"/>
      <c r="CI61" s="478"/>
      <c r="CJ61" s="478"/>
      <c r="CK61" s="478"/>
      <c r="CL61" s="478"/>
      <c r="CM61" s="478"/>
      <c r="CN61" s="759"/>
      <c r="CO61" s="759"/>
      <c r="CP61" s="759"/>
      <c r="CQ61" s="759"/>
      <c r="CR61" s="759"/>
      <c r="CS61" s="759"/>
      <c r="CT61" s="759"/>
      <c r="CU61" s="759"/>
      <c r="CV61" s="759"/>
      <c r="CW61" s="759"/>
      <c r="CX61" s="75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784" customFormat="true" ht="15.75" hidden="false" customHeight="false" outlineLevel="0" collapsed="false">
      <c r="A62" s="557"/>
      <c r="C62" s="785"/>
      <c r="I62" s="714"/>
      <c r="J62" s="714"/>
      <c r="K62" s="786"/>
      <c r="T62" s="478"/>
      <c r="V62" s="557"/>
      <c r="W62" s="557"/>
      <c r="X62" s="557"/>
      <c r="Y62" s="557"/>
      <c r="Z62" s="557"/>
      <c r="AA62" s="557"/>
      <c r="AB62" s="557"/>
      <c r="AC62" s="557"/>
      <c r="AD62" s="557"/>
      <c r="AE62" s="557"/>
      <c r="AF62" s="557"/>
      <c r="AG62" s="557"/>
      <c r="AH62" s="557"/>
      <c r="AI62" s="557"/>
      <c r="AJ62" s="557"/>
      <c r="AK62" s="557"/>
      <c r="AL62" s="557"/>
      <c r="AM62" s="557"/>
      <c r="AN62" s="557"/>
      <c r="AQ62" s="478"/>
      <c r="AR62" s="808"/>
      <c r="AU62" s="786"/>
      <c r="AV62" s="557"/>
      <c r="AW62" s="557"/>
      <c r="AX62" s="572"/>
      <c r="AY62" s="572"/>
      <c r="AZ62" s="572"/>
      <c r="BA62" s="572"/>
      <c r="BB62" s="572"/>
      <c r="BC62" s="572"/>
      <c r="BD62" s="557"/>
      <c r="BF62" s="557"/>
      <c r="BH62" s="557"/>
      <c r="BI62" s="759"/>
      <c r="BJ62" s="759"/>
      <c r="BK62" s="759"/>
      <c r="BL62" s="759"/>
      <c r="BM62" s="759"/>
      <c r="BN62" s="759"/>
      <c r="BO62" s="759"/>
      <c r="BP62" s="759"/>
      <c r="BQ62" s="759"/>
      <c r="BR62" s="759"/>
      <c r="BS62" s="759"/>
      <c r="BT62" s="759"/>
      <c r="BU62" s="759"/>
      <c r="BV62" s="759"/>
      <c r="BW62" s="759"/>
      <c r="BX62" s="759"/>
      <c r="BY62" s="759"/>
      <c r="BZ62" s="759"/>
      <c r="CA62" s="759"/>
      <c r="CB62" s="759"/>
      <c r="CC62" s="759"/>
      <c r="CD62" s="759"/>
      <c r="CE62" s="478"/>
      <c r="CF62" s="478"/>
      <c r="CG62" s="478"/>
      <c r="CH62" s="478"/>
      <c r="CI62" s="478"/>
      <c r="CJ62" s="478"/>
      <c r="CK62" s="478"/>
      <c r="CL62" s="478"/>
      <c r="CM62" s="478"/>
      <c r="CN62" s="759"/>
      <c r="CO62" s="759"/>
      <c r="CP62" s="759"/>
      <c r="CQ62" s="759"/>
      <c r="CR62" s="759"/>
      <c r="CS62" s="759"/>
      <c r="CT62" s="759"/>
      <c r="CU62" s="759"/>
      <c r="CV62" s="759"/>
      <c r="CW62" s="759"/>
      <c r="CX62" s="75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784" customFormat="true" ht="15.75" hidden="false" customHeight="false" outlineLevel="0" collapsed="false">
      <c r="A63" s="557"/>
      <c r="C63" s="785"/>
      <c r="I63" s="714"/>
      <c r="J63" s="714"/>
      <c r="K63" s="786"/>
      <c r="AA63" s="557"/>
      <c r="AB63" s="557"/>
      <c r="AC63" s="557"/>
      <c r="AD63" s="557"/>
      <c r="AE63" s="557"/>
      <c r="AF63" s="557"/>
      <c r="AG63" s="557"/>
      <c r="AH63" s="557"/>
      <c r="AI63" s="557"/>
      <c r="AJ63" s="557"/>
      <c r="AK63" s="557"/>
      <c r="AL63" s="557"/>
      <c r="AM63" s="557"/>
      <c r="AN63" s="557"/>
      <c r="AO63" s="714"/>
      <c r="AP63" s="714"/>
      <c r="AQ63" s="478"/>
      <c r="AR63" s="808"/>
      <c r="AU63" s="786"/>
      <c r="AV63" s="557"/>
      <c r="AW63" s="557"/>
      <c r="AX63" s="572"/>
      <c r="AY63" s="572"/>
      <c r="AZ63" s="572"/>
      <c r="BA63" s="572"/>
      <c r="BB63" s="572"/>
      <c r="BC63" s="572"/>
      <c r="BD63" s="557"/>
      <c r="BF63" s="557"/>
      <c r="BH63" s="557"/>
      <c r="BI63" s="759"/>
      <c r="BJ63" s="759"/>
      <c r="BK63" s="759"/>
      <c r="BL63" s="759"/>
      <c r="BM63" s="759"/>
      <c r="BN63" s="759"/>
      <c r="BO63" s="759"/>
      <c r="BP63" s="759"/>
      <c r="BQ63" s="759"/>
      <c r="BR63" s="759"/>
      <c r="BS63" s="759"/>
      <c r="BT63" s="759"/>
      <c r="BU63" s="759"/>
      <c r="BV63" s="759"/>
      <c r="BW63" s="759"/>
      <c r="BX63" s="759"/>
      <c r="BY63" s="759"/>
      <c r="BZ63" s="759"/>
      <c r="CA63" s="759"/>
      <c r="CB63" s="759"/>
      <c r="CC63" s="759"/>
      <c r="CD63" s="759"/>
      <c r="CE63" s="478"/>
      <c r="CF63" s="478"/>
      <c r="CG63" s="478"/>
      <c r="CH63" s="557"/>
      <c r="CI63" s="557"/>
      <c r="CJ63" s="557"/>
      <c r="CK63" s="572"/>
      <c r="CL63" s="572"/>
      <c r="CM63" s="478"/>
      <c r="CN63" s="759"/>
      <c r="CO63" s="759"/>
      <c r="CP63" s="759"/>
      <c r="CQ63" s="759"/>
      <c r="CR63" s="759"/>
      <c r="CS63" s="759"/>
      <c r="CT63" s="759"/>
      <c r="CU63" s="759"/>
      <c r="CV63" s="759"/>
      <c r="CW63" s="759"/>
      <c r="CX63" s="75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row>
    <row r="64" s="784" customFormat="true" ht="15.75" hidden="false" customHeight="false" outlineLevel="0" collapsed="false">
      <c r="A64" s="557"/>
      <c r="C64" s="785"/>
      <c r="I64" s="714"/>
      <c r="J64" s="714"/>
      <c r="K64" s="786"/>
      <c r="AD64" s="557"/>
      <c r="AE64" s="557"/>
      <c r="AF64" s="557"/>
      <c r="AG64" s="557"/>
      <c r="AH64" s="557"/>
      <c r="AI64" s="557"/>
      <c r="AJ64" s="557"/>
      <c r="AK64" s="557"/>
      <c r="AL64" s="557"/>
      <c r="AM64" s="557"/>
      <c r="AN64" s="557"/>
      <c r="AO64" s="714"/>
      <c r="AP64" s="714"/>
      <c r="AQ64" s="478"/>
      <c r="AR64" s="808"/>
      <c r="AU64" s="786"/>
      <c r="AV64" s="557"/>
      <c r="AW64" s="557"/>
      <c r="AX64" s="572"/>
      <c r="AY64" s="572"/>
      <c r="AZ64" s="572"/>
      <c r="BA64" s="572"/>
      <c r="BB64" s="572"/>
      <c r="BC64" s="572"/>
      <c r="BD64" s="557"/>
      <c r="BF64" s="557"/>
      <c r="BH64" s="557"/>
      <c r="BI64" s="759"/>
      <c r="BJ64" s="759"/>
      <c r="BK64" s="759"/>
      <c r="BL64" s="759"/>
      <c r="BM64" s="759"/>
      <c r="BN64" s="759"/>
      <c r="BO64" s="759"/>
      <c r="BP64" s="759"/>
      <c r="BQ64" s="759"/>
      <c r="BR64" s="759"/>
      <c r="BS64" s="759"/>
      <c r="BT64" s="759"/>
      <c r="BU64" s="759"/>
      <c r="BV64" s="759"/>
      <c r="BW64" s="759"/>
      <c r="BX64" s="759"/>
      <c r="BY64" s="759"/>
      <c r="BZ64" s="759"/>
      <c r="CA64" s="759"/>
      <c r="CB64" s="759"/>
      <c r="CC64" s="759"/>
      <c r="CD64" s="759"/>
      <c r="CE64" s="478"/>
      <c r="CF64" s="478"/>
      <c r="CG64" s="478"/>
      <c r="CH64" s="557"/>
      <c r="CI64" s="557"/>
      <c r="CJ64" s="557"/>
      <c r="CK64" s="572"/>
      <c r="CL64" s="572"/>
      <c r="CM64" s="572"/>
      <c r="CN64" s="759"/>
      <c r="CO64" s="759"/>
      <c r="CP64" s="759"/>
      <c r="CQ64" s="759"/>
      <c r="CR64" s="759"/>
      <c r="CS64" s="759"/>
      <c r="CT64" s="759"/>
      <c r="CU64" s="759"/>
      <c r="CV64" s="759"/>
      <c r="CW64" s="759"/>
      <c r="CX64" s="75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row>
    <row r="65" s="784" customFormat="true" ht="15.75" hidden="false" customHeight="false" outlineLevel="0" collapsed="false">
      <c r="A65" s="557"/>
      <c r="C65" s="785"/>
      <c r="I65" s="714"/>
      <c r="J65" s="714"/>
      <c r="K65" s="786"/>
      <c r="AE65" s="557"/>
      <c r="AF65" s="557"/>
      <c r="AO65" s="714"/>
      <c r="AP65" s="714"/>
      <c r="AQ65" s="478"/>
      <c r="AR65" s="808"/>
      <c r="AU65" s="786"/>
      <c r="AV65" s="557"/>
      <c r="AW65" s="557"/>
      <c r="AX65" s="572"/>
      <c r="AY65" s="572"/>
      <c r="AZ65" s="572"/>
      <c r="BA65" s="572"/>
      <c r="BB65" s="572"/>
      <c r="BC65" s="572"/>
      <c r="BD65" s="557"/>
      <c r="BF65" s="557"/>
      <c r="BH65" s="557"/>
      <c r="BI65" s="759"/>
      <c r="BJ65" s="759"/>
      <c r="BK65" s="759"/>
      <c r="BL65" s="759"/>
      <c r="BM65" s="759"/>
      <c r="BN65" s="759"/>
      <c r="BO65" s="759"/>
      <c r="BP65" s="759"/>
      <c r="BQ65" s="759"/>
      <c r="BR65" s="759"/>
      <c r="BS65" s="759"/>
      <c r="BT65" s="759"/>
      <c r="BU65" s="759"/>
      <c r="BV65" s="759"/>
      <c r="BW65" s="759"/>
      <c r="BX65" s="759"/>
      <c r="BY65" s="759"/>
      <c r="BZ65" s="759"/>
      <c r="CA65" s="759"/>
      <c r="CB65" s="759"/>
      <c r="CC65" s="759"/>
      <c r="CD65" s="759"/>
      <c r="CE65" s="557"/>
      <c r="CF65" s="557"/>
      <c r="CG65" s="557"/>
      <c r="CH65" s="557"/>
      <c r="CI65" s="557"/>
      <c r="CJ65" s="557"/>
      <c r="CK65" s="572"/>
      <c r="CL65" s="572"/>
      <c r="CM65" s="572"/>
      <c r="CN65" s="759"/>
      <c r="CO65" s="759"/>
      <c r="CP65" s="759"/>
      <c r="CQ65" s="759"/>
      <c r="CR65" s="759"/>
      <c r="CS65" s="759"/>
      <c r="CT65" s="759"/>
      <c r="CU65" s="759"/>
      <c r="CV65" s="759"/>
      <c r="CW65" s="759"/>
      <c r="CX65" s="75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row>
    <row r="66" s="784" customFormat="true" ht="15.75" hidden="false" customHeight="false" outlineLevel="0" collapsed="false">
      <c r="A66" s="557"/>
      <c r="C66" s="785"/>
      <c r="I66" s="714"/>
      <c r="J66" s="714"/>
      <c r="K66" s="786"/>
      <c r="V66" s="557"/>
      <c r="W66" s="557"/>
      <c r="X66" s="557"/>
      <c r="Y66" s="557"/>
      <c r="Z66" s="557"/>
      <c r="AE66" s="557"/>
      <c r="AF66" s="557"/>
      <c r="AO66" s="714"/>
      <c r="AP66" s="714"/>
      <c r="AQ66" s="478"/>
      <c r="AR66" s="808"/>
      <c r="AU66" s="786"/>
      <c r="AV66" s="557"/>
      <c r="AW66" s="557"/>
      <c r="AX66" s="572"/>
      <c r="AY66" s="572"/>
      <c r="AZ66" s="572"/>
      <c r="BA66" s="572"/>
      <c r="BB66" s="572"/>
      <c r="BC66" s="572"/>
      <c r="BH66" s="557"/>
      <c r="BI66" s="759"/>
      <c r="BJ66" s="759"/>
      <c r="BK66" s="759"/>
      <c r="BL66" s="759"/>
      <c r="BM66" s="759"/>
      <c r="BN66" s="759"/>
      <c r="BO66" s="759"/>
      <c r="BP66" s="759"/>
      <c r="BQ66" s="759"/>
      <c r="BR66" s="759"/>
      <c r="BS66" s="759"/>
      <c r="BT66" s="759"/>
      <c r="BU66" s="759"/>
      <c r="BV66" s="759"/>
      <c r="BW66" s="759"/>
      <c r="BX66" s="759"/>
      <c r="BY66" s="759"/>
      <c r="BZ66" s="759"/>
      <c r="CA66" s="759"/>
      <c r="CB66" s="759"/>
      <c r="CC66" s="759"/>
      <c r="CD66" s="759"/>
      <c r="CE66" s="557"/>
      <c r="CF66" s="557"/>
      <c r="CG66" s="557"/>
      <c r="CH66" s="557"/>
      <c r="CI66" s="557"/>
      <c r="CJ66" s="557"/>
      <c r="CK66" s="572"/>
      <c r="CL66" s="572"/>
      <c r="CM66" s="572"/>
      <c r="CN66" s="759"/>
      <c r="CO66" s="759"/>
      <c r="CP66" s="759"/>
      <c r="CQ66" s="759"/>
      <c r="CR66" s="759"/>
      <c r="CS66" s="759"/>
      <c r="CT66" s="759"/>
      <c r="CU66" s="759"/>
      <c r="CV66" s="759"/>
      <c r="CW66" s="759"/>
      <c r="CX66" s="75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row>
    <row r="67" s="784" customFormat="true" ht="15" hidden="false" customHeight="true" outlineLevel="0" collapsed="false">
      <c r="A67" s="557"/>
      <c r="C67" s="785"/>
      <c r="I67" s="714"/>
      <c r="J67" s="714"/>
      <c r="K67" s="786"/>
      <c r="V67" s="557"/>
      <c r="W67" s="557"/>
      <c r="X67" s="557"/>
      <c r="Y67" s="557"/>
      <c r="Z67" s="557"/>
      <c r="AA67" s="557"/>
      <c r="AB67" s="557"/>
      <c r="AC67" s="557"/>
      <c r="AE67" s="557"/>
      <c r="AF67" s="557"/>
      <c r="AO67" s="714"/>
      <c r="AP67" s="714"/>
      <c r="AQ67" s="478"/>
      <c r="AR67" s="808"/>
      <c r="AU67" s="786"/>
      <c r="AV67" s="557"/>
      <c r="AW67" s="557"/>
      <c r="AX67" s="572"/>
      <c r="AY67" s="572"/>
      <c r="AZ67" s="572"/>
      <c r="BA67" s="572"/>
      <c r="BB67" s="572"/>
      <c r="BC67" s="572"/>
      <c r="BH67" s="557"/>
      <c r="BI67" s="759"/>
      <c r="BJ67" s="759"/>
      <c r="BK67" s="759"/>
      <c r="BL67" s="759"/>
      <c r="BM67" s="759"/>
      <c r="BN67" s="759"/>
      <c r="BO67" s="759"/>
      <c r="BP67" s="759"/>
      <c r="BQ67" s="759"/>
      <c r="BR67" s="759"/>
      <c r="BS67" s="759"/>
      <c r="BT67" s="759"/>
      <c r="BU67" s="759"/>
      <c r="BV67" s="759"/>
      <c r="BW67" s="759"/>
      <c r="BX67" s="759"/>
      <c r="BY67" s="759"/>
      <c r="BZ67" s="759"/>
      <c r="CA67" s="759"/>
      <c r="CB67" s="759"/>
      <c r="CC67" s="759"/>
      <c r="CD67" s="759"/>
      <c r="CE67" s="557"/>
      <c r="CF67" s="557"/>
      <c r="CG67" s="557"/>
      <c r="CH67" s="557"/>
      <c r="CI67" s="557"/>
      <c r="CJ67" s="557"/>
      <c r="CK67" s="572"/>
      <c r="CL67" s="572"/>
      <c r="CM67" s="572"/>
      <c r="CN67" s="759"/>
      <c r="CO67" s="759"/>
      <c r="CP67" s="759"/>
      <c r="CQ67" s="759"/>
      <c r="CR67" s="759"/>
      <c r="CS67" s="759"/>
      <c r="CT67" s="759"/>
      <c r="CU67" s="759"/>
      <c r="CV67" s="759"/>
      <c r="CW67" s="759"/>
      <c r="CX67" s="75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784" customFormat="true" ht="15" hidden="false" customHeight="true" outlineLevel="0" collapsed="false">
      <c r="A68" s="557"/>
      <c r="C68" s="785"/>
      <c r="I68" s="714"/>
      <c r="J68" s="714"/>
      <c r="K68" s="786"/>
      <c r="V68" s="557"/>
      <c r="W68" s="557"/>
      <c r="X68" s="557"/>
      <c r="Y68" s="557"/>
      <c r="Z68" s="557"/>
      <c r="AA68" s="557"/>
      <c r="AB68" s="557"/>
      <c r="AC68" s="557"/>
      <c r="AD68" s="557"/>
      <c r="AE68" s="557"/>
      <c r="AF68" s="557"/>
      <c r="AG68" s="557"/>
      <c r="AH68" s="557"/>
      <c r="AI68" s="557"/>
      <c r="AJ68" s="557"/>
      <c r="AK68" s="557"/>
      <c r="AL68" s="557"/>
      <c r="AM68" s="557"/>
      <c r="AN68" s="557"/>
      <c r="AO68" s="714"/>
      <c r="AP68" s="714"/>
      <c r="AQ68" s="478"/>
      <c r="AR68" s="808"/>
      <c r="AU68" s="786"/>
      <c r="AV68" s="557"/>
      <c r="AW68" s="557"/>
      <c r="AX68" s="572"/>
      <c r="AY68" s="572"/>
      <c r="AZ68" s="572"/>
      <c r="BA68" s="572"/>
      <c r="BB68" s="572"/>
      <c r="BC68" s="572"/>
      <c r="BH68" s="557"/>
      <c r="BI68" s="759"/>
      <c r="BJ68" s="759"/>
      <c r="BK68" s="759"/>
      <c r="BL68" s="759"/>
      <c r="BM68" s="759"/>
      <c r="BN68" s="759"/>
      <c r="BO68" s="759"/>
      <c r="BP68" s="759"/>
      <c r="BQ68" s="759"/>
      <c r="BR68" s="759"/>
      <c r="BS68" s="759"/>
      <c r="BT68" s="759"/>
      <c r="BU68" s="759"/>
      <c r="BV68" s="759"/>
      <c r="BW68" s="759"/>
      <c r="BX68" s="759"/>
      <c r="BY68" s="759"/>
      <c r="BZ68" s="759"/>
      <c r="CA68" s="759"/>
      <c r="CB68" s="759"/>
      <c r="CC68" s="759"/>
      <c r="CD68" s="759"/>
      <c r="CE68" s="557"/>
      <c r="CF68" s="557"/>
      <c r="CG68" s="557"/>
      <c r="CH68" s="557"/>
      <c r="CI68" s="557"/>
      <c r="CJ68" s="557"/>
      <c r="CK68" s="572"/>
      <c r="CL68" s="572"/>
      <c r="CM68" s="572"/>
      <c r="CN68" s="759"/>
      <c r="CO68" s="759"/>
      <c r="CP68" s="759"/>
      <c r="CQ68" s="759"/>
      <c r="CR68" s="759"/>
      <c r="CS68" s="759"/>
      <c r="CT68" s="759"/>
      <c r="CU68" s="759"/>
      <c r="CV68" s="759"/>
      <c r="CW68" s="759"/>
      <c r="CX68" s="75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784" customFormat="true" ht="15" hidden="false" customHeight="true" outlineLevel="0" collapsed="false">
      <c r="A69" s="557"/>
      <c r="C69" s="785"/>
      <c r="I69" s="714"/>
      <c r="J69" s="714"/>
      <c r="K69" s="786"/>
      <c r="V69" s="557"/>
      <c r="W69" s="557"/>
      <c r="X69" s="557"/>
      <c r="Y69" s="557"/>
      <c r="Z69" s="557"/>
      <c r="AA69" s="557"/>
      <c r="AB69" s="557"/>
      <c r="AC69" s="557"/>
      <c r="AD69" s="557"/>
      <c r="AG69" s="557"/>
      <c r="AH69" s="557"/>
      <c r="AI69" s="557"/>
      <c r="AJ69" s="557"/>
      <c r="AK69" s="557"/>
      <c r="AL69" s="557"/>
      <c r="AM69" s="557"/>
      <c r="AN69" s="557"/>
      <c r="AO69" s="714"/>
      <c r="AP69" s="714"/>
      <c r="AQ69" s="478"/>
      <c r="AR69" s="808"/>
      <c r="AU69" s="786"/>
      <c r="AV69" s="557"/>
      <c r="AW69" s="557"/>
      <c r="AX69" s="572"/>
      <c r="AY69" s="572"/>
      <c r="AZ69" s="572"/>
      <c r="BA69" s="572"/>
      <c r="BB69" s="572"/>
      <c r="BD69" s="557"/>
      <c r="BF69" s="557"/>
      <c r="BH69" s="557"/>
      <c r="BI69" s="759"/>
      <c r="BJ69" s="759"/>
      <c r="BK69" s="759"/>
      <c r="BL69" s="759"/>
      <c r="BM69" s="759"/>
      <c r="BN69" s="759"/>
      <c r="BO69" s="759"/>
      <c r="BP69" s="759"/>
      <c r="BQ69" s="759"/>
      <c r="BR69" s="759"/>
      <c r="BS69" s="759"/>
      <c r="BT69" s="759"/>
      <c r="BU69" s="759"/>
      <c r="BV69" s="759"/>
      <c r="BW69" s="759"/>
      <c r="BX69" s="759"/>
      <c r="BY69" s="759"/>
      <c r="BZ69" s="759"/>
      <c r="CA69" s="759"/>
      <c r="CB69" s="759"/>
      <c r="CC69" s="759"/>
      <c r="CD69" s="759"/>
      <c r="CE69" s="557"/>
      <c r="CF69" s="557"/>
      <c r="CG69" s="557"/>
      <c r="CH69" s="557"/>
      <c r="CI69" s="557"/>
      <c r="CJ69" s="557"/>
      <c r="CK69" s="572"/>
      <c r="CL69" s="572"/>
      <c r="CM69" s="572"/>
      <c r="CN69" s="759"/>
      <c r="CO69" s="759"/>
      <c r="CP69" s="759"/>
      <c r="CQ69" s="759"/>
      <c r="CR69" s="759"/>
      <c r="CS69" s="759"/>
      <c r="CT69" s="759"/>
      <c r="CU69" s="759"/>
      <c r="CV69" s="759"/>
      <c r="CW69" s="759"/>
      <c r="CX69" s="75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784" customFormat="true" ht="15" hidden="false" customHeight="true" outlineLevel="0" collapsed="false">
      <c r="A70" s="557"/>
      <c r="C70" s="785"/>
      <c r="I70" s="714"/>
      <c r="J70" s="714"/>
      <c r="K70" s="786"/>
      <c r="V70" s="557"/>
      <c r="W70" s="557"/>
      <c r="X70" s="557"/>
      <c r="Y70" s="557"/>
      <c r="Z70" s="557"/>
      <c r="AA70" s="557"/>
      <c r="AB70" s="557"/>
      <c r="AC70" s="557"/>
      <c r="AD70" s="557"/>
      <c r="AG70" s="557"/>
      <c r="AH70" s="557"/>
      <c r="AI70" s="557"/>
      <c r="AJ70" s="557"/>
      <c r="AK70" s="557"/>
      <c r="AL70" s="557"/>
      <c r="AM70" s="557"/>
      <c r="AN70" s="557"/>
      <c r="AO70" s="714"/>
      <c r="AP70" s="714"/>
      <c r="AQ70" s="478"/>
      <c r="AR70" s="808"/>
      <c r="AU70" s="786"/>
      <c r="AV70" s="557"/>
      <c r="AW70" s="557"/>
      <c r="AX70" s="572"/>
      <c r="AY70" s="572"/>
      <c r="AZ70" s="572"/>
      <c r="BA70" s="572"/>
      <c r="BB70" s="572"/>
      <c r="BD70" s="557"/>
      <c r="BF70" s="557"/>
      <c r="BH70" s="557"/>
      <c r="BI70" s="759"/>
      <c r="BJ70" s="759"/>
      <c r="BK70" s="759"/>
      <c r="BL70" s="759"/>
      <c r="BM70" s="759"/>
      <c r="BN70" s="759"/>
      <c r="BO70" s="759"/>
      <c r="BP70" s="759"/>
      <c r="BQ70" s="759"/>
      <c r="BR70" s="759"/>
      <c r="BS70" s="759"/>
      <c r="BT70" s="478"/>
      <c r="BU70" s="478"/>
      <c r="BV70" s="478"/>
      <c r="BW70" s="478"/>
      <c r="BX70" s="478"/>
      <c r="BY70" s="478"/>
      <c r="BZ70" s="478"/>
      <c r="CA70" s="478"/>
      <c r="CB70" s="759"/>
      <c r="CC70" s="759"/>
      <c r="CD70" s="759"/>
      <c r="CE70" s="557"/>
      <c r="CF70" s="557"/>
      <c r="CG70" s="557"/>
      <c r="CH70" s="557"/>
      <c r="CI70" s="557"/>
      <c r="CJ70" s="557"/>
      <c r="CK70" s="572"/>
      <c r="CL70" s="572"/>
      <c r="CM70" s="572"/>
      <c r="CN70" s="759"/>
      <c r="CO70" s="759"/>
      <c r="CP70" s="759"/>
      <c r="CQ70" s="759"/>
      <c r="CR70" s="759"/>
      <c r="CS70" s="759"/>
      <c r="CT70" s="759"/>
      <c r="CU70" s="759"/>
      <c r="CV70" s="759"/>
      <c r="CW70" s="759"/>
      <c r="CX70" s="75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784" customFormat="true" ht="15" hidden="false" customHeight="true" outlineLevel="0" collapsed="false">
      <c r="A71" s="557"/>
      <c r="C71" s="785"/>
      <c r="I71" s="714"/>
      <c r="J71" s="714"/>
      <c r="K71" s="786"/>
      <c r="V71" s="557"/>
      <c r="W71" s="557"/>
      <c r="X71" s="557"/>
      <c r="Y71" s="557"/>
      <c r="Z71" s="557"/>
      <c r="AA71" s="557"/>
      <c r="AB71" s="557"/>
      <c r="AC71" s="557"/>
      <c r="AD71" s="557"/>
      <c r="AG71" s="557"/>
      <c r="AH71" s="557"/>
      <c r="AI71" s="557"/>
      <c r="AJ71" s="557"/>
      <c r="AK71" s="557"/>
      <c r="AL71" s="557"/>
      <c r="AM71" s="557"/>
      <c r="AN71" s="557"/>
      <c r="AO71" s="557"/>
      <c r="AP71" s="557"/>
      <c r="AQ71" s="478"/>
      <c r="AR71" s="808"/>
      <c r="AU71" s="786"/>
      <c r="AV71" s="557"/>
      <c r="AW71" s="557"/>
      <c r="AX71" s="572"/>
      <c r="AY71" s="572"/>
      <c r="AZ71" s="572"/>
      <c r="BA71" s="572"/>
      <c r="BB71" s="572"/>
      <c r="BD71" s="557"/>
      <c r="BF71" s="557"/>
      <c r="BH71" s="557"/>
      <c r="BI71" s="759"/>
      <c r="BJ71" s="759"/>
      <c r="BK71" s="759"/>
      <c r="BL71" s="759"/>
      <c r="BM71" s="759"/>
      <c r="BN71" s="759"/>
      <c r="BO71" s="759"/>
      <c r="BP71" s="759"/>
      <c r="BQ71" s="759"/>
      <c r="BR71" s="759"/>
      <c r="BS71" s="759"/>
      <c r="BT71" s="478"/>
      <c r="BU71" s="478"/>
      <c r="BV71" s="478"/>
      <c r="BW71" s="478"/>
      <c r="BX71" s="478"/>
      <c r="BY71" s="478"/>
      <c r="BZ71" s="478"/>
      <c r="CA71" s="478"/>
      <c r="CB71" s="478"/>
      <c r="CC71" s="759"/>
      <c r="CD71" s="759"/>
      <c r="CE71" s="557"/>
      <c r="CF71" s="557"/>
      <c r="CG71" s="557"/>
      <c r="CH71" s="557"/>
      <c r="CI71" s="557"/>
      <c r="CJ71" s="557"/>
      <c r="CK71" s="572"/>
      <c r="CL71" s="572"/>
      <c r="CM71" s="572"/>
      <c r="CN71" s="759"/>
      <c r="CO71" s="759"/>
      <c r="CP71" s="759"/>
      <c r="CQ71" s="759"/>
      <c r="CR71" s="759"/>
      <c r="CS71" s="759"/>
      <c r="CT71" s="759"/>
      <c r="CU71" s="759"/>
      <c r="CV71" s="759"/>
      <c r="CW71" s="759"/>
      <c r="CX71" s="75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784" customFormat="true" ht="15" hidden="false" customHeight="true" outlineLevel="0" collapsed="false">
      <c r="A72" s="557"/>
      <c r="C72" s="785"/>
      <c r="I72" s="714"/>
      <c r="J72" s="714"/>
      <c r="K72" s="786"/>
      <c r="V72" s="557"/>
      <c r="W72" s="557"/>
      <c r="X72" s="557"/>
      <c r="Y72" s="557"/>
      <c r="Z72" s="557"/>
      <c r="AA72" s="557"/>
      <c r="AB72" s="557"/>
      <c r="AC72" s="557"/>
      <c r="AD72" s="557"/>
      <c r="AE72" s="557"/>
      <c r="AF72" s="557"/>
      <c r="AG72" s="557"/>
      <c r="AH72" s="557"/>
      <c r="AI72" s="557"/>
      <c r="AJ72" s="557"/>
      <c r="AK72" s="557"/>
      <c r="AL72" s="557"/>
      <c r="AM72" s="557"/>
      <c r="AN72" s="557"/>
      <c r="AO72" s="557"/>
      <c r="AP72" s="557"/>
      <c r="AQ72" s="478"/>
      <c r="AR72" s="808"/>
      <c r="AU72" s="786"/>
      <c r="AV72" s="557"/>
      <c r="AW72" s="557"/>
      <c r="AX72" s="572"/>
      <c r="AY72" s="572"/>
      <c r="AZ72" s="572"/>
      <c r="BA72" s="572"/>
      <c r="BB72" s="572"/>
      <c r="BC72" s="572"/>
      <c r="BD72" s="557"/>
      <c r="BF72" s="557"/>
      <c r="BH72" s="557"/>
      <c r="BI72" s="759"/>
      <c r="BJ72" s="759"/>
      <c r="BK72" s="759"/>
      <c r="BL72" s="759"/>
      <c r="BM72" s="759"/>
      <c r="BN72" s="759"/>
      <c r="BO72" s="759"/>
      <c r="BP72" s="759"/>
      <c r="BQ72" s="759"/>
      <c r="BR72" s="759"/>
      <c r="BS72" s="759"/>
      <c r="BT72" s="478"/>
      <c r="BU72" s="478"/>
      <c r="BV72" s="478"/>
      <c r="BW72" s="478"/>
      <c r="BX72" s="478"/>
      <c r="BY72" s="478"/>
      <c r="BZ72" s="478"/>
      <c r="CA72" s="478"/>
      <c r="CB72" s="478"/>
      <c r="CC72" s="759"/>
      <c r="CD72" s="759"/>
      <c r="CE72" s="557"/>
      <c r="CF72" s="557"/>
      <c r="CG72" s="557"/>
      <c r="CH72" s="557"/>
      <c r="CI72" s="557"/>
      <c r="CJ72" s="557"/>
      <c r="CK72" s="572"/>
      <c r="CL72" s="572"/>
      <c r="CM72" s="572"/>
      <c r="CN72" s="759"/>
      <c r="CO72" s="759"/>
      <c r="CP72" s="759"/>
      <c r="CQ72" s="759"/>
      <c r="CR72" s="759"/>
      <c r="CS72" s="759"/>
      <c r="CT72" s="759"/>
      <c r="CU72" s="759"/>
      <c r="CV72" s="759"/>
      <c r="CW72" s="759"/>
      <c r="CX72" s="75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784" customFormat="true" ht="15" hidden="false" customHeight="true" outlineLevel="0" collapsed="false">
      <c r="A73" s="557"/>
      <c r="C73" s="785"/>
      <c r="I73" s="714"/>
      <c r="J73" s="714"/>
      <c r="K73" s="786"/>
      <c r="L73" s="714"/>
      <c r="M73" s="714"/>
      <c r="N73" s="714"/>
      <c r="O73" s="714"/>
      <c r="P73" s="714"/>
      <c r="Q73" s="714"/>
      <c r="R73" s="714"/>
      <c r="V73" s="557"/>
      <c r="W73" s="557"/>
      <c r="X73" s="557"/>
      <c r="Y73" s="557"/>
      <c r="Z73" s="557"/>
      <c r="AA73" s="557"/>
      <c r="AB73" s="557"/>
      <c r="AC73" s="557"/>
      <c r="AD73" s="557"/>
      <c r="AE73" s="557"/>
      <c r="AF73" s="557"/>
      <c r="AG73" s="557"/>
      <c r="AH73" s="557"/>
      <c r="AI73" s="557"/>
      <c r="AJ73" s="557"/>
      <c r="AK73" s="557"/>
      <c r="AL73" s="557"/>
      <c r="AM73" s="557"/>
      <c r="AN73" s="557"/>
      <c r="AO73" s="557"/>
      <c r="AP73" s="557"/>
      <c r="AQ73" s="478"/>
      <c r="AR73" s="808"/>
      <c r="AU73" s="786"/>
      <c r="AV73" s="557"/>
      <c r="AW73" s="557"/>
      <c r="AX73" s="572"/>
      <c r="AY73" s="572"/>
      <c r="AZ73" s="572"/>
      <c r="BA73" s="572"/>
      <c r="BB73" s="572"/>
      <c r="BC73" s="572"/>
      <c r="BD73" s="557"/>
      <c r="BF73" s="557"/>
      <c r="BH73" s="557"/>
      <c r="BI73" s="759"/>
      <c r="BJ73" s="759"/>
      <c r="BK73" s="759"/>
      <c r="BL73" s="759"/>
      <c r="BM73" s="759"/>
      <c r="BN73" s="759"/>
      <c r="BO73" s="759"/>
      <c r="BP73" s="759"/>
      <c r="BQ73" s="759"/>
      <c r="BR73" s="759"/>
      <c r="BS73" s="759"/>
      <c r="BT73" s="557"/>
      <c r="BU73" s="557"/>
      <c r="BV73" s="557"/>
      <c r="BW73" s="557"/>
      <c r="BX73" s="557"/>
      <c r="BY73" s="557"/>
      <c r="BZ73" s="557"/>
      <c r="CA73" s="557"/>
      <c r="CB73" s="478"/>
      <c r="CC73" s="759"/>
      <c r="CD73" s="759"/>
      <c r="CE73" s="557"/>
      <c r="CF73" s="557"/>
      <c r="CG73" s="557"/>
      <c r="CH73" s="557"/>
      <c r="CI73" s="557"/>
      <c r="CJ73" s="557"/>
      <c r="CK73" s="572"/>
      <c r="CL73" s="572"/>
      <c r="CM73" s="572"/>
      <c r="CN73" s="759"/>
      <c r="CO73" s="759"/>
      <c r="CP73" s="759"/>
      <c r="CQ73" s="759"/>
      <c r="CR73" s="759"/>
      <c r="CS73" s="759"/>
      <c r="CT73" s="759"/>
      <c r="CU73" s="759"/>
      <c r="CV73" s="759"/>
      <c r="CW73" s="759"/>
      <c r="CX73" s="75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784" customFormat="true" ht="15" hidden="false" customHeight="true" outlineLevel="0" collapsed="false">
      <c r="A74" s="557"/>
      <c r="B74" s="714"/>
      <c r="C74" s="715"/>
      <c r="D74" s="714"/>
      <c r="E74" s="714"/>
      <c r="F74" s="714"/>
      <c r="G74" s="714"/>
      <c r="H74" s="714"/>
      <c r="I74" s="714"/>
      <c r="J74" s="714"/>
      <c r="K74" s="786"/>
      <c r="L74" s="714"/>
      <c r="M74" s="714"/>
      <c r="N74" s="714"/>
      <c r="O74" s="714"/>
      <c r="P74" s="714"/>
      <c r="Q74" s="714"/>
      <c r="R74" s="714"/>
      <c r="S74" s="714"/>
      <c r="V74" s="557"/>
      <c r="W74" s="557"/>
      <c r="X74" s="557"/>
      <c r="Y74" s="557"/>
      <c r="Z74" s="557"/>
      <c r="AA74" s="557"/>
      <c r="AB74" s="557"/>
      <c r="AC74" s="557"/>
      <c r="AD74" s="557"/>
      <c r="AE74" s="557"/>
      <c r="AF74" s="557"/>
      <c r="AG74" s="557"/>
      <c r="AH74" s="557"/>
      <c r="AI74" s="557"/>
      <c r="AJ74" s="557"/>
      <c r="AK74" s="557"/>
      <c r="AL74" s="557"/>
      <c r="AM74" s="557"/>
      <c r="AN74" s="557"/>
      <c r="AO74" s="557"/>
      <c r="AP74" s="557"/>
      <c r="AQ74" s="717"/>
      <c r="AR74" s="718"/>
      <c r="AS74" s="714"/>
      <c r="AT74" s="714"/>
      <c r="AU74" s="714"/>
      <c r="AV74" s="557"/>
      <c r="AW74" s="557"/>
      <c r="AX74" s="572"/>
      <c r="AY74" s="572"/>
      <c r="AZ74" s="572"/>
      <c r="BA74" s="572"/>
      <c r="BB74" s="572"/>
      <c r="BC74" s="572"/>
      <c r="BD74" s="557"/>
      <c r="BF74" s="557"/>
      <c r="BH74" s="557"/>
      <c r="BI74" s="759"/>
      <c r="BJ74" s="759"/>
      <c r="BK74" s="759"/>
      <c r="BL74" s="759"/>
      <c r="BM74" s="759"/>
      <c r="BN74" s="759"/>
      <c r="BO74" s="759"/>
      <c r="BP74" s="759"/>
      <c r="BQ74" s="759"/>
      <c r="BR74" s="759"/>
      <c r="BS74" s="759"/>
      <c r="BT74" s="557"/>
      <c r="BU74" s="557"/>
      <c r="BV74" s="557"/>
      <c r="BW74" s="557"/>
      <c r="BX74" s="557"/>
      <c r="BY74" s="557"/>
      <c r="BZ74" s="557"/>
      <c r="CA74" s="557"/>
      <c r="CB74" s="557"/>
      <c r="CC74" s="759"/>
      <c r="CD74" s="759"/>
      <c r="CE74" s="557"/>
      <c r="CF74" s="557"/>
      <c r="CG74" s="557"/>
      <c r="CH74" s="557"/>
      <c r="CI74" s="557"/>
      <c r="CJ74" s="557"/>
      <c r="CK74" s="572"/>
      <c r="CL74" s="572"/>
      <c r="CM74" s="572"/>
      <c r="CN74" s="759"/>
      <c r="CO74" s="759"/>
      <c r="CP74" s="759"/>
      <c r="CQ74" s="759"/>
      <c r="CR74" s="759"/>
      <c r="CS74" s="759"/>
      <c r="CT74" s="759"/>
      <c r="CU74" s="759"/>
      <c r="CV74" s="759"/>
      <c r="CW74" s="759"/>
      <c r="CX74" s="75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784" customFormat="true" ht="15" hidden="false" customHeight="true" outlineLevel="0" collapsed="false">
      <c r="A75" s="557"/>
      <c r="B75" s="714"/>
      <c r="C75" s="715"/>
      <c r="D75" s="714"/>
      <c r="E75" s="714"/>
      <c r="F75" s="714"/>
      <c r="G75" s="714"/>
      <c r="H75" s="714"/>
      <c r="I75" s="714"/>
      <c r="J75" s="714"/>
      <c r="K75" s="714"/>
      <c r="L75" s="714"/>
      <c r="M75" s="714"/>
      <c r="N75" s="714"/>
      <c r="O75" s="714"/>
      <c r="P75" s="714"/>
      <c r="Q75" s="714"/>
      <c r="R75" s="714"/>
      <c r="S75" s="714"/>
      <c r="U75" s="714"/>
      <c r="V75" s="557"/>
      <c r="W75" s="557"/>
      <c r="X75" s="557"/>
      <c r="Y75" s="557"/>
      <c r="Z75" s="557"/>
      <c r="AA75" s="557"/>
      <c r="AB75" s="557"/>
      <c r="AC75" s="557"/>
      <c r="AD75" s="557"/>
      <c r="AE75" s="557"/>
      <c r="AF75" s="557"/>
      <c r="AG75" s="557"/>
      <c r="AH75" s="557"/>
      <c r="AI75" s="557"/>
      <c r="AJ75" s="557"/>
      <c r="AK75" s="557"/>
      <c r="AL75" s="557"/>
      <c r="AM75" s="557"/>
      <c r="AN75" s="557"/>
      <c r="AO75" s="557"/>
      <c r="AP75" s="557"/>
      <c r="AQ75" s="717"/>
      <c r="AR75" s="718"/>
      <c r="AS75" s="714"/>
      <c r="AT75" s="714"/>
      <c r="AU75" s="714"/>
      <c r="AV75" s="557"/>
      <c r="AW75" s="557"/>
      <c r="AX75" s="572"/>
      <c r="AY75" s="572"/>
      <c r="AZ75" s="572"/>
      <c r="BA75" s="572"/>
      <c r="BB75" s="572"/>
      <c r="BC75" s="572"/>
      <c r="BD75" s="557"/>
      <c r="BF75" s="557"/>
      <c r="BH75" s="557"/>
      <c r="BI75" s="759"/>
      <c r="BJ75" s="759"/>
      <c r="BK75" s="759"/>
      <c r="BL75" s="759"/>
      <c r="BM75" s="759"/>
      <c r="BN75" s="759"/>
      <c r="BO75" s="759"/>
      <c r="BP75" s="759"/>
      <c r="BQ75" s="759"/>
      <c r="BR75" s="759"/>
      <c r="BS75" s="759"/>
      <c r="BT75" s="557"/>
      <c r="BU75" s="557"/>
      <c r="BV75" s="557"/>
      <c r="BW75" s="557"/>
      <c r="BX75" s="557"/>
      <c r="BY75" s="557"/>
      <c r="BZ75" s="557"/>
      <c r="CA75" s="557"/>
      <c r="CB75" s="557"/>
      <c r="CC75" s="759"/>
      <c r="CD75" s="759"/>
      <c r="CE75" s="557"/>
      <c r="CF75" s="557"/>
      <c r="CG75" s="557"/>
      <c r="CH75" s="557"/>
      <c r="CI75" s="557"/>
      <c r="CJ75" s="557"/>
      <c r="CK75" s="572"/>
      <c r="CL75" s="572"/>
      <c r="CM75" s="572"/>
      <c r="CN75" s="759"/>
      <c r="CO75" s="759"/>
      <c r="CP75" s="759"/>
      <c r="CQ75" s="759"/>
      <c r="CR75" s="759"/>
      <c r="CS75" s="759"/>
      <c r="CT75" s="759"/>
      <c r="CU75" s="759"/>
      <c r="CV75" s="759"/>
      <c r="CW75" s="759"/>
      <c r="CX75" s="759"/>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784" customFormat="true" ht="15" hidden="false" customHeight="true" outlineLevel="0" collapsed="false">
      <c r="A76" s="557"/>
      <c r="B76" s="714"/>
      <c r="C76" s="715"/>
      <c r="D76" s="714"/>
      <c r="E76" s="714"/>
      <c r="F76" s="714"/>
      <c r="G76" s="714"/>
      <c r="H76" s="714"/>
      <c r="I76" s="714"/>
      <c r="J76" s="714"/>
      <c r="K76" s="714"/>
      <c r="L76" s="714"/>
      <c r="M76" s="714"/>
      <c r="N76" s="714"/>
      <c r="O76" s="714"/>
      <c r="P76" s="714"/>
      <c r="Q76" s="714"/>
      <c r="R76" s="714"/>
      <c r="S76" s="714"/>
      <c r="T76" s="714"/>
      <c r="U76" s="714"/>
      <c r="V76" s="557"/>
      <c r="W76" s="557"/>
      <c r="X76" s="557"/>
      <c r="Y76" s="557"/>
      <c r="Z76" s="557"/>
      <c r="AA76" s="557"/>
      <c r="AB76" s="557"/>
      <c r="AC76" s="557"/>
      <c r="AD76" s="557"/>
      <c r="AE76" s="557"/>
      <c r="AF76" s="557"/>
      <c r="AG76" s="557"/>
      <c r="AH76" s="557"/>
      <c r="AI76" s="557"/>
      <c r="AJ76" s="557"/>
      <c r="AK76" s="557"/>
      <c r="AL76" s="557"/>
      <c r="AM76" s="557"/>
      <c r="AN76" s="557"/>
      <c r="AO76" s="557"/>
      <c r="AP76" s="557"/>
      <c r="AQ76" s="717"/>
      <c r="AR76" s="718"/>
      <c r="AS76" s="714"/>
      <c r="AT76" s="714"/>
      <c r="AU76" s="714"/>
      <c r="AV76" s="557"/>
      <c r="AW76" s="557"/>
      <c r="AX76" s="572"/>
      <c r="AY76" s="572"/>
      <c r="AZ76" s="572"/>
      <c r="BA76" s="572"/>
      <c r="BB76" s="572"/>
      <c r="BC76" s="572"/>
      <c r="BD76" s="557"/>
      <c r="BE76" s="714"/>
      <c r="BF76" s="557"/>
      <c r="BH76" s="557"/>
      <c r="BI76" s="478"/>
      <c r="BJ76" s="478"/>
      <c r="BK76" s="478"/>
      <c r="BL76" s="478"/>
      <c r="BM76" s="478"/>
      <c r="BN76" s="478"/>
      <c r="BO76" s="478"/>
      <c r="BP76" s="478"/>
      <c r="BQ76" s="759"/>
      <c r="BR76" s="759"/>
      <c r="BS76" s="759"/>
      <c r="BT76" s="557"/>
      <c r="BU76" s="557"/>
      <c r="BV76" s="557"/>
      <c r="BW76" s="557"/>
      <c r="BX76" s="557"/>
      <c r="BY76" s="557"/>
      <c r="BZ76" s="557"/>
      <c r="CA76" s="557"/>
      <c r="CB76" s="557"/>
      <c r="CC76" s="759"/>
      <c r="CD76" s="759"/>
      <c r="CE76" s="557"/>
      <c r="CF76" s="557"/>
      <c r="CG76" s="557"/>
      <c r="CH76" s="557"/>
      <c r="CI76" s="557"/>
      <c r="CJ76" s="557"/>
      <c r="CK76" s="572"/>
      <c r="CL76" s="572"/>
      <c r="CM76" s="572"/>
      <c r="CN76" s="759"/>
      <c r="CO76" s="759"/>
      <c r="CP76" s="759"/>
      <c r="CQ76" s="759"/>
      <c r="CR76" s="759"/>
      <c r="CS76" s="759"/>
      <c r="CT76" s="759"/>
      <c r="CU76" s="759"/>
      <c r="CV76" s="759"/>
      <c r="CW76" s="759"/>
      <c r="CX76" s="759"/>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784" customFormat="true" ht="15" hidden="false" customHeight="true" outlineLevel="0" collapsed="false">
      <c r="A77" s="557"/>
      <c r="B77" s="714"/>
      <c r="C77" s="715"/>
      <c r="D77" s="714"/>
      <c r="E77" s="714"/>
      <c r="F77" s="714"/>
      <c r="G77" s="714"/>
      <c r="H77" s="714"/>
      <c r="I77" s="714"/>
      <c r="J77" s="714"/>
      <c r="K77" s="714"/>
      <c r="L77" s="714"/>
      <c r="M77" s="714"/>
      <c r="N77" s="714"/>
      <c r="O77" s="714"/>
      <c r="P77" s="714"/>
      <c r="Q77" s="714"/>
      <c r="R77" s="714"/>
      <c r="S77" s="714"/>
      <c r="T77" s="714"/>
      <c r="U77" s="714"/>
      <c r="V77" s="557"/>
      <c r="W77" s="557"/>
      <c r="X77" s="557"/>
      <c r="Y77" s="557"/>
      <c r="Z77" s="557"/>
      <c r="AA77" s="557"/>
      <c r="AB77" s="557"/>
      <c r="AC77" s="557"/>
      <c r="AD77" s="557"/>
      <c r="AE77" s="557"/>
      <c r="AF77" s="557"/>
      <c r="AG77" s="557"/>
      <c r="AH77" s="557"/>
      <c r="AI77" s="557"/>
      <c r="AJ77" s="557"/>
      <c r="AK77" s="557"/>
      <c r="AL77" s="557"/>
      <c r="AM77" s="557"/>
      <c r="AN77" s="557"/>
      <c r="AO77" s="557"/>
      <c r="AP77" s="557"/>
      <c r="AQ77" s="717"/>
      <c r="AR77" s="718"/>
      <c r="AS77" s="714"/>
      <c r="AT77" s="714"/>
      <c r="AU77" s="714"/>
      <c r="AV77" s="557"/>
      <c r="AW77" s="557"/>
      <c r="AX77" s="572"/>
      <c r="AY77" s="572"/>
      <c r="AZ77" s="572"/>
      <c r="BA77" s="572"/>
      <c r="BB77" s="572"/>
      <c r="BC77" s="572"/>
      <c r="BD77" s="557"/>
      <c r="BE77" s="714"/>
      <c r="BF77" s="557"/>
      <c r="BH77" s="557"/>
      <c r="BI77" s="478"/>
      <c r="BJ77" s="478"/>
      <c r="BK77" s="478"/>
      <c r="BL77" s="478"/>
      <c r="BM77" s="478"/>
      <c r="BN77" s="478"/>
      <c r="BO77" s="478"/>
      <c r="BP77" s="478"/>
      <c r="BQ77" s="478"/>
      <c r="BR77" s="759"/>
      <c r="BS77" s="759"/>
      <c r="BT77" s="557"/>
      <c r="BU77" s="557"/>
      <c r="BV77" s="557"/>
      <c r="BW77" s="557"/>
      <c r="BX77" s="557"/>
      <c r="BY77" s="557"/>
      <c r="BZ77" s="557"/>
      <c r="CA77" s="557"/>
      <c r="CB77" s="557"/>
      <c r="CC77" s="759"/>
      <c r="CD77" s="759"/>
      <c r="CE77" s="557"/>
      <c r="CF77" s="557"/>
      <c r="CG77" s="557"/>
      <c r="CH77" s="557"/>
      <c r="CI77" s="557"/>
      <c r="CJ77" s="557"/>
      <c r="CK77" s="572"/>
      <c r="CL77" s="572"/>
      <c r="CM77" s="572"/>
      <c r="CN77" s="759"/>
      <c r="CO77" s="759"/>
      <c r="CP77" s="759"/>
      <c r="CQ77" s="759"/>
      <c r="CR77" s="759"/>
      <c r="CS77" s="759"/>
      <c r="CT77" s="759"/>
      <c r="CU77" s="759"/>
      <c r="CV77" s="759"/>
      <c r="CW77" s="759"/>
      <c r="CX77" s="759"/>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784" customFormat="true" ht="15" hidden="false" customHeight="true" outlineLevel="0" collapsed="false">
      <c r="A78" s="557"/>
      <c r="B78" s="714"/>
      <c r="C78" s="715"/>
      <c r="D78" s="714"/>
      <c r="E78" s="714"/>
      <c r="F78" s="714"/>
      <c r="G78" s="714"/>
      <c r="H78" s="714"/>
      <c r="I78" s="714"/>
      <c r="J78" s="714"/>
      <c r="K78" s="714"/>
      <c r="L78" s="714"/>
      <c r="M78" s="714"/>
      <c r="N78" s="714"/>
      <c r="O78" s="714"/>
      <c r="P78" s="714"/>
      <c r="Q78" s="714"/>
      <c r="R78" s="714"/>
      <c r="S78" s="714"/>
      <c r="T78" s="714"/>
      <c r="U78" s="714"/>
      <c r="V78" s="557"/>
      <c r="W78" s="557"/>
      <c r="X78" s="557"/>
      <c r="Y78" s="557"/>
      <c r="Z78" s="557"/>
      <c r="AA78" s="557"/>
      <c r="AB78" s="557"/>
      <c r="AC78" s="557"/>
      <c r="AD78" s="557"/>
      <c r="AE78" s="557"/>
      <c r="AF78" s="557"/>
      <c r="AG78" s="557"/>
      <c r="AH78" s="557"/>
      <c r="AI78" s="557"/>
      <c r="AJ78" s="557"/>
      <c r="AK78" s="557"/>
      <c r="AL78" s="557"/>
      <c r="AM78" s="557"/>
      <c r="AN78" s="557"/>
      <c r="AO78" s="557"/>
      <c r="AP78" s="557"/>
      <c r="AQ78" s="717"/>
      <c r="AR78" s="718"/>
      <c r="AS78" s="714"/>
      <c r="AT78" s="714"/>
      <c r="AU78" s="714"/>
      <c r="AV78" s="557"/>
      <c r="AW78" s="557"/>
      <c r="AX78" s="572"/>
      <c r="AY78" s="572"/>
      <c r="AZ78" s="572"/>
      <c r="BA78" s="572"/>
      <c r="BB78" s="572"/>
      <c r="BC78" s="572"/>
      <c r="BD78" s="557"/>
      <c r="BE78" s="714"/>
      <c r="BF78" s="557"/>
      <c r="BH78" s="557"/>
      <c r="BI78" s="478"/>
      <c r="BJ78" s="478"/>
      <c r="BK78" s="478"/>
      <c r="BL78" s="478"/>
      <c r="BM78" s="478"/>
      <c r="BN78" s="478"/>
      <c r="BO78" s="478"/>
      <c r="BP78" s="478"/>
      <c r="BQ78" s="478"/>
      <c r="BR78" s="759"/>
      <c r="BS78" s="759"/>
      <c r="BT78" s="557"/>
      <c r="BU78" s="557"/>
      <c r="BV78" s="557"/>
      <c r="BW78" s="557"/>
      <c r="BX78" s="557"/>
      <c r="BY78" s="557"/>
      <c r="BZ78" s="557"/>
      <c r="CA78" s="557"/>
      <c r="CB78" s="557"/>
      <c r="CC78" s="759"/>
      <c r="CD78" s="759"/>
      <c r="CE78" s="557"/>
      <c r="CF78" s="557"/>
      <c r="CG78" s="557"/>
      <c r="CH78" s="557"/>
      <c r="CI78" s="557"/>
      <c r="CJ78" s="557"/>
      <c r="CK78" s="572"/>
      <c r="CL78" s="572"/>
      <c r="CM78" s="572"/>
      <c r="CN78" s="759"/>
      <c r="CO78" s="759"/>
      <c r="CP78" s="478"/>
      <c r="CQ78" s="478"/>
      <c r="CR78" s="478"/>
      <c r="CS78" s="478"/>
      <c r="CT78" s="478"/>
      <c r="CU78" s="478"/>
      <c r="CV78" s="478"/>
      <c r="CW78" s="478"/>
      <c r="CX78" s="478"/>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784" customFormat="true" ht="15" hidden="false" customHeight="true" outlineLevel="0" collapsed="false">
      <c r="A79" s="557"/>
      <c r="B79" s="714"/>
      <c r="C79" s="715"/>
      <c r="D79" s="714"/>
      <c r="E79" s="714"/>
      <c r="F79" s="714"/>
      <c r="G79" s="714"/>
      <c r="H79" s="714"/>
      <c r="I79" s="714"/>
      <c r="J79" s="714"/>
      <c r="K79" s="714"/>
      <c r="L79" s="714"/>
      <c r="M79" s="714"/>
      <c r="N79" s="714"/>
      <c r="O79" s="714"/>
      <c r="P79" s="714"/>
      <c r="Q79" s="714"/>
      <c r="R79" s="714"/>
      <c r="S79" s="714"/>
      <c r="T79" s="714"/>
      <c r="U79" s="714"/>
      <c r="V79" s="557"/>
      <c r="W79" s="557"/>
      <c r="X79" s="557"/>
      <c r="Y79" s="557"/>
      <c r="Z79" s="557"/>
      <c r="AA79" s="557"/>
      <c r="AB79" s="557"/>
      <c r="AC79" s="557"/>
      <c r="AD79" s="557"/>
      <c r="AE79" s="557"/>
      <c r="AF79" s="557"/>
      <c r="AG79" s="557"/>
      <c r="AH79" s="557"/>
      <c r="AI79" s="557"/>
      <c r="AJ79" s="557"/>
      <c r="AK79" s="557"/>
      <c r="AL79" s="557"/>
      <c r="AM79" s="557"/>
      <c r="AN79" s="557"/>
      <c r="AO79" s="557"/>
      <c r="AP79" s="557"/>
      <c r="AQ79" s="717"/>
      <c r="AR79" s="718"/>
      <c r="AS79" s="714"/>
      <c r="AT79" s="714"/>
      <c r="AU79" s="714"/>
      <c r="AV79" s="557"/>
      <c r="AW79" s="557"/>
      <c r="AX79" s="572"/>
      <c r="AY79" s="572"/>
      <c r="AZ79" s="572"/>
      <c r="BA79" s="572"/>
      <c r="BB79" s="572"/>
      <c r="BC79" s="572"/>
      <c r="BD79" s="557"/>
      <c r="BE79" s="714"/>
      <c r="BF79" s="557"/>
      <c r="BH79" s="557"/>
      <c r="BI79" s="557"/>
      <c r="BJ79" s="557"/>
      <c r="BK79" s="557"/>
      <c r="BL79" s="557"/>
      <c r="BM79" s="557"/>
      <c r="BN79" s="557"/>
      <c r="BO79" s="557"/>
      <c r="BP79" s="557"/>
      <c r="BQ79" s="478"/>
      <c r="BR79" s="759"/>
      <c r="BS79" s="759"/>
      <c r="BT79" s="557"/>
      <c r="BU79" s="557"/>
      <c r="BV79" s="557"/>
      <c r="BW79" s="557"/>
      <c r="BX79" s="557"/>
      <c r="BY79" s="557"/>
      <c r="BZ79" s="557"/>
      <c r="CA79" s="557"/>
      <c r="CB79" s="557"/>
      <c r="CC79" s="759"/>
      <c r="CD79" s="759"/>
      <c r="CE79" s="557"/>
      <c r="CF79" s="557"/>
      <c r="CG79" s="557"/>
      <c r="CH79" s="557"/>
      <c r="CI79" s="557"/>
      <c r="CJ79" s="557"/>
      <c r="CK79" s="572"/>
      <c r="CL79" s="572"/>
      <c r="CM79" s="572"/>
      <c r="CN79" s="759"/>
      <c r="CO79" s="759"/>
      <c r="CP79" s="478"/>
      <c r="CQ79" s="478"/>
      <c r="CR79" s="478"/>
      <c r="CS79" s="478"/>
      <c r="CT79" s="478"/>
      <c r="CU79" s="478"/>
      <c r="CV79" s="478"/>
      <c r="CW79" s="478"/>
      <c r="CX79" s="478"/>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784" customFormat="true" ht="15" hidden="false" customHeight="true" outlineLevel="0" collapsed="false">
      <c r="A80" s="557"/>
      <c r="B80" s="714"/>
      <c r="C80" s="715"/>
      <c r="D80" s="714"/>
      <c r="E80" s="714"/>
      <c r="F80" s="714"/>
      <c r="G80" s="714"/>
      <c r="H80" s="714"/>
      <c r="I80" s="714"/>
      <c r="J80" s="714"/>
      <c r="K80" s="714"/>
      <c r="L80" s="714"/>
      <c r="M80" s="714"/>
      <c r="N80" s="714"/>
      <c r="O80" s="714"/>
      <c r="P80" s="714"/>
      <c r="Q80" s="714"/>
      <c r="R80" s="714"/>
      <c r="S80" s="714"/>
      <c r="T80" s="714"/>
      <c r="U80" s="714"/>
      <c r="V80" s="557"/>
      <c r="W80" s="557"/>
      <c r="X80" s="557"/>
      <c r="Y80" s="557"/>
      <c r="Z80" s="557"/>
      <c r="AA80" s="557"/>
      <c r="AB80" s="557"/>
      <c r="AC80" s="557"/>
      <c r="AD80" s="557"/>
      <c r="AE80" s="557"/>
      <c r="AF80" s="557"/>
      <c r="AG80" s="557"/>
      <c r="AH80" s="557"/>
      <c r="AI80" s="557"/>
      <c r="AJ80" s="557"/>
      <c r="AK80" s="557"/>
      <c r="AL80" s="557"/>
      <c r="AM80" s="557"/>
      <c r="AN80" s="557"/>
      <c r="AO80" s="557"/>
      <c r="AP80" s="557"/>
      <c r="AQ80" s="717"/>
      <c r="AR80" s="718"/>
      <c r="AS80" s="714"/>
      <c r="AT80" s="714"/>
      <c r="AU80" s="714"/>
      <c r="AV80" s="557"/>
      <c r="AW80" s="557"/>
      <c r="AX80" s="572"/>
      <c r="AY80" s="572"/>
      <c r="AZ80" s="572"/>
      <c r="BA80" s="572"/>
      <c r="BB80" s="572"/>
      <c r="BC80" s="572"/>
      <c r="BD80" s="557"/>
      <c r="BE80" s="714"/>
      <c r="BF80" s="557"/>
      <c r="BH80" s="557"/>
      <c r="BI80" s="557"/>
      <c r="BJ80" s="557"/>
      <c r="BK80" s="557"/>
      <c r="BL80" s="557"/>
      <c r="BM80" s="557"/>
      <c r="BN80" s="557"/>
      <c r="BO80" s="557"/>
      <c r="BP80" s="557"/>
      <c r="BQ80" s="557"/>
      <c r="BR80" s="759"/>
      <c r="BS80" s="759"/>
      <c r="BT80" s="557"/>
      <c r="BU80" s="557"/>
      <c r="BV80" s="557"/>
      <c r="BW80" s="557"/>
      <c r="BX80" s="557"/>
      <c r="BY80" s="557"/>
      <c r="BZ80" s="557"/>
      <c r="CA80" s="557"/>
      <c r="CB80" s="557"/>
      <c r="CC80" s="759"/>
      <c r="CD80" s="759"/>
      <c r="CE80" s="557"/>
      <c r="CF80" s="557"/>
      <c r="CG80" s="557"/>
      <c r="CH80" s="557"/>
      <c r="CI80" s="557"/>
      <c r="CJ80" s="557"/>
      <c r="CK80" s="572"/>
      <c r="CL80" s="572"/>
      <c r="CM80" s="572"/>
      <c r="CN80" s="759"/>
      <c r="CO80" s="759"/>
      <c r="CP80" s="478"/>
      <c r="CQ80" s="478"/>
      <c r="CR80" s="478"/>
      <c r="CS80" s="478"/>
      <c r="CT80" s="478"/>
      <c r="CU80" s="478"/>
      <c r="CV80" s="478"/>
      <c r="CW80" s="478"/>
      <c r="CX80" s="478"/>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784" customFormat="true" ht="15" hidden="false" customHeight="true" outlineLevel="0" collapsed="false">
      <c r="A81" s="557"/>
      <c r="B81" s="714"/>
      <c r="C81" s="715"/>
      <c r="D81" s="714"/>
      <c r="E81" s="714"/>
      <c r="F81" s="714"/>
      <c r="G81" s="714"/>
      <c r="H81" s="714"/>
      <c r="I81" s="714"/>
      <c r="J81" s="714"/>
      <c r="K81" s="714"/>
      <c r="L81" s="714"/>
      <c r="M81" s="714"/>
      <c r="N81" s="714"/>
      <c r="O81" s="714"/>
      <c r="P81" s="714"/>
      <c r="Q81" s="714"/>
      <c r="R81" s="714"/>
      <c r="S81" s="714"/>
      <c r="T81" s="714"/>
      <c r="U81" s="714"/>
      <c r="V81" s="557"/>
      <c r="W81" s="557"/>
      <c r="X81" s="557"/>
      <c r="Y81" s="557"/>
      <c r="Z81" s="557"/>
      <c r="AA81" s="557"/>
      <c r="AB81" s="557"/>
      <c r="AC81" s="557"/>
      <c r="AD81" s="557"/>
      <c r="AE81" s="557"/>
      <c r="AF81" s="557"/>
      <c r="AG81" s="557"/>
      <c r="AH81" s="557"/>
      <c r="AI81" s="557"/>
      <c r="AJ81" s="557"/>
      <c r="AK81" s="557"/>
      <c r="AL81" s="557"/>
      <c r="AM81" s="557"/>
      <c r="AN81" s="557"/>
      <c r="AO81" s="557"/>
      <c r="AP81" s="557"/>
      <c r="AQ81" s="717"/>
      <c r="AR81" s="718"/>
      <c r="AS81" s="714"/>
      <c r="AT81" s="714"/>
      <c r="AU81" s="714"/>
      <c r="AV81" s="557"/>
      <c r="AW81" s="557"/>
      <c r="AX81" s="572"/>
      <c r="AY81" s="572"/>
      <c r="AZ81" s="572"/>
      <c r="BA81" s="572"/>
      <c r="BB81" s="572"/>
      <c r="BC81" s="572"/>
      <c r="BD81" s="557"/>
      <c r="BE81" s="714"/>
      <c r="BF81" s="557"/>
      <c r="BH81" s="557"/>
      <c r="BI81" s="557"/>
      <c r="BJ81" s="557"/>
      <c r="BK81" s="557"/>
      <c r="BL81" s="557"/>
      <c r="BM81" s="557"/>
      <c r="BN81" s="557"/>
      <c r="BO81" s="557"/>
      <c r="BP81" s="557"/>
      <c r="BQ81" s="557"/>
      <c r="BR81" s="478"/>
      <c r="BS81" s="478"/>
      <c r="BT81" s="557"/>
      <c r="BU81" s="557"/>
      <c r="BV81" s="557"/>
      <c r="BW81" s="557"/>
      <c r="BX81" s="557"/>
      <c r="BY81" s="557"/>
      <c r="BZ81" s="557"/>
      <c r="CA81" s="557"/>
      <c r="CB81" s="557"/>
      <c r="CC81" s="478"/>
      <c r="CD81" s="478"/>
      <c r="CE81" s="557"/>
      <c r="CF81" s="557"/>
      <c r="CG81" s="557"/>
      <c r="CH81" s="557"/>
      <c r="CI81" s="557"/>
      <c r="CJ81" s="557"/>
      <c r="CK81" s="572"/>
      <c r="CL81" s="572"/>
      <c r="CM81" s="572"/>
      <c r="CN81" s="478"/>
      <c r="CO81" s="478"/>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784" customFormat="true" ht="15" hidden="false" customHeight="true" outlineLevel="0" collapsed="false">
      <c r="A82" s="557"/>
      <c r="B82" s="714"/>
      <c r="C82" s="715"/>
      <c r="D82" s="714"/>
      <c r="E82" s="714"/>
      <c r="F82" s="714"/>
      <c r="G82" s="714"/>
      <c r="H82" s="714"/>
      <c r="I82" s="714"/>
      <c r="J82" s="714"/>
      <c r="K82" s="714"/>
      <c r="L82" s="714"/>
      <c r="M82" s="714"/>
      <c r="N82" s="714"/>
      <c r="O82" s="714"/>
      <c r="P82" s="714"/>
      <c r="Q82" s="714"/>
      <c r="R82" s="714"/>
      <c r="S82" s="714"/>
      <c r="T82" s="714"/>
      <c r="U82" s="714"/>
      <c r="V82" s="557"/>
      <c r="W82" s="557"/>
      <c r="X82" s="557"/>
      <c r="Y82" s="557"/>
      <c r="Z82" s="557"/>
      <c r="AA82" s="557"/>
      <c r="AB82" s="557"/>
      <c r="AC82" s="557"/>
      <c r="AD82" s="557"/>
      <c r="AE82" s="557"/>
      <c r="AF82" s="557"/>
      <c r="AG82" s="557"/>
      <c r="AH82" s="557"/>
      <c r="AI82" s="557"/>
      <c r="AJ82" s="557"/>
      <c r="AK82" s="557"/>
      <c r="AL82" s="557"/>
      <c r="AM82" s="557"/>
      <c r="AN82" s="557"/>
      <c r="AO82" s="557"/>
      <c r="AP82" s="557"/>
      <c r="AQ82" s="717"/>
      <c r="AR82" s="718"/>
      <c r="AS82" s="714"/>
      <c r="AT82" s="714"/>
      <c r="AU82" s="714"/>
      <c r="AV82" s="557"/>
      <c r="AW82" s="557"/>
      <c r="AX82" s="572"/>
      <c r="AY82" s="572"/>
      <c r="AZ82" s="572"/>
      <c r="BA82" s="572"/>
      <c r="BB82" s="572"/>
      <c r="BC82" s="572"/>
      <c r="BD82" s="557"/>
      <c r="BE82" s="714"/>
      <c r="BF82" s="557"/>
      <c r="BH82" s="557"/>
      <c r="BI82" s="557"/>
      <c r="BJ82" s="557"/>
      <c r="BK82" s="557"/>
      <c r="BL82" s="557"/>
      <c r="BM82" s="557"/>
      <c r="BN82" s="557"/>
      <c r="BO82" s="557"/>
      <c r="BP82" s="557"/>
      <c r="BQ82" s="557"/>
      <c r="BR82" s="478"/>
      <c r="BS82" s="478"/>
      <c r="BT82" s="557"/>
      <c r="BU82" s="557"/>
      <c r="BV82" s="557"/>
      <c r="BW82" s="557"/>
      <c r="BX82" s="557"/>
      <c r="BY82" s="557"/>
      <c r="BZ82" s="557"/>
      <c r="CA82" s="557"/>
      <c r="CB82" s="557"/>
      <c r="CC82" s="478"/>
      <c r="CD82" s="478"/>
      <c r="CE82" s="557"/>
      <c r="CF82" s="557"/>
      <c r="CG82" s="557"/>
      <c r="CH82" s="557"/>
      <c r="CI82" s="557"/>
      <c r="CJ82" s="557"/>
      <c r="CK82" s="572"/>
      <c r="CL82" s="572"/>
      <c r="CM82" s="572"/>
      <c r="CN82" s="478"/>
      <c r="CO82" s="478"/>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784" customFormat="true" ht="15" hidden="false" customHeight="true" outlineLevel="0" collapsed="false">
      <c r="A83" s="557"/>
      <c r="B83" s="714"/>
      <c r="C83" s="715"/>
      <c r="D83" s="714"/>
      <c r="E83" s="714"/>
      <c r="F83" s="714"/>
      <c r="G83" s="714"/>
      <c r="H83" s="714"/>
      <c r="I83" s="714"/>
      <c r="J83" s="714"/>
      <c r="K83" s="714"/>
      <c r="L83" s="714"/>
      <c r="M83" s="714"/>
      <c r="N83" s="714"/>
      <c r="O83" s="714"/>
      <c r="P83" s="714"/>
      <c r="Q83" s="714"/>
      <c r="R83" s="714"/>
      <c r="S83" s="714"/>
      <c r="T83" s="714"/>
      <c r="U83" s="714"/>
      <c r="V83" s="557"/>
      <c r="W83" s="557"/>
      <c r="X83" s="557"/>
      <c r="Y83" s="557"/>
      <c r="Z83" s="557"/>
      <c r="AA83" s="557"/>
      <c r="AB83" s="557"/>
      <c r="AC83" s="557"/>
      <c r="AD83" s="557"/>
      <c r="AE83" s="557"/>
      <c r="AF83" s="557"/>
      <c r="AG83" s="557"/>
      <c r="AH83" s="557"/>
      <c r="AI83" s="557"/>
      <c r="AJ83" s="557"/>
      <c r="AK83" s="557"/>
      <c r="AL83" s="557"/>
      <c r="AM83" s="557"/>
      <c r="AN83" s="557"/>
      <c r="AO83" s="557"/>
      <c r="AP83" s="557"/>
      <c r="AQ83" s="717"/>
      <c r="AR83" s="718"/>
      <c r="AS83" s="714"/>
      <c r="AT83" s="714"/>
      <c r="AU83" s="714"/>
      <c r="BB83" s="572"/>
      <c r="BC83" s="572"/>
      <c r="BD83" s="557"/>
      <c r="BE83" s="714"/>
      <c r="BF83" s="557"/>
      <c r="BH83" s="557"/>
      <c r="BI83" s="557"/>
      <c r="BJ83" s="557"/>
      <c r="BK83" s="557"/>
      <c r="BL83" s="557"/>
      <c r="BM83" s="557"/>
      <c r="BN83" s="557"/>
      <c r="BO83" s="557"/>
      <c r="BP83" s="557"/>
      <c r="BQ83" s="557"/>
      <c r="BR83" s="478"/>
      <c r="BS83" s="478"/>
      <c r="BT83" s="557"/>
      <c r="BU83" s="557"/>
      <c r="BV83" s="557"/>
      <c r="BW83" s="557"/>
      <c r="BX83" s="557"/>
      <c r="BY83" s="557"/>
      <c r="BZ83" s="557"/>
      <c r="CA83" s="557"/>
      <c r="CB83" s="557"/>
      <c r="CC83" s="478"/>
      <c r="CD83" s="478"/>
      <c r="CE83" s="557"/>
      <c r="CF83" s="557"/>
      <c r="CG83" s="557"/>
      <c r="CM83" s="572"/>
      <c r="CN83" s="478"/>
      <c r="CO83" s="478"/>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784" customFormat="true" ht="15" hidden="false" customHeight="true" outlineLevel="0" collapsed="false">
      <c r="A84" s="557"/>
      <c r="B84" s="714"/>
      <c r="C84" s="715"/>
      <c r="D84" s="714"/>
      <c r="E84" s="714"/>
      <c r="F84" s="714"/>
      <c r="G84" s="714"/>
      <c r="H84" s="714"/>
      <c r="I84" s="714"/>
      <c r="J84" s="714"/>
      <c r="K84" s="714"/>
      <c r="L84" s="714"/>
      <c r="M84" s="714"/>
      <c r="N84" s="714"/>
      <c r="O84" s="714"/>
      <c r="P84" s="714"/>
      <c r="Q84" s="714"/>
      <c r="R84" s="714"/>
      <c r="S84" s="714"/>
      <c r="T84" s="714"/>
      <c r="U84" s="714"/>
      <c r="V84" s="557"/>
      <c r="W84" s="557"/>
      <c r="X84" s="557"/>
      <c r="Y84" s="557"/>
      <c r="Z84" s="557"/>
      <c r="AA84" s="557"/>
      <c r="AB84" s="557"/>
      <c r="AC84" s="557"/>
      <c r="AD84" s="557"/>
      <c r="AE84" s="557"/>
      <c r="AF84" s="557"/>
      <c r="AG84" s="557"/>
      <c r="AH84" s="557"/>
      <c r="AI84" s="557"/>
      <c r="AJ84" s="557"/>
      <c r="AK84" s="557"/>
      <c r="AL84" s="557"/>
      <c r="AM84" s="557"/>
      <c r="AN84" s="557"/>
      <c r="AO84" s="557"/>
      <c r="AP84" s="557"/>
      <c r="AQ84" s="717"/>
      <c r="AR84" s="718"/>
      <c r="AS84" s="714"/>
      <c r="AT84" s="714"/>
      <c r="AU84" s="714"/>
      <c r="BC84" s="572"/>
      <c r="BD84" s="557"/>
      <c r="BE84" s="714"/>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E84" s="557"/>
      <c r="CF84" s="557"/>
      <c r="CG84" s="557"/>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784" customFormat="true" ht="15" hidden="false" customHeight="true" outlineLevel="0" collapsed="false">
      <c r="A85" s="557"/>
      <c r="B85" s="714"/>
      <c r="C85" s="715"/>
      <c r="D85" s="714"/>
      <c r="E85" s="714"/>
      <c r="F85" s="714"/>
      <c r="G85" s="714"/>
      <c r="H85" s="714"/>
      <c r="I85" s="714"/>
      <c r="J85" s="714"/>
      <c r="K85" s="714"/>
      <c r="L85" s="714"/>
      <c r="M85" s="714"/>
      <c r="N85" s="714"/>
      <c r="O85" s="714"/>
      <c r="P85" s="714"/>
      <c r="Q85" s="714"/>
      <c r="R85" s="714"/>
      <c r="S85" s="714"/>
      <c r="T85" s="714"/>
      <c r="U85" s="714"/>
      <c r="V85" s="557"/>
      <c r="W85" s="557"/>
      <c r="X85" s="557"/>
      <c r="Y85" s="557"/>
      <c r="Z85" s="557"/>
      <c r="AA85" s="557"/>
      <c r="AB85" s="557"/>
      <c r="AC85" s="557"/>
      <c r="AD85" s="557"/>
      <c r="AE85" s="557"/>
      <c r="AF85" s="557"/>
      <c r="AG85" s="557"/>
      <c r="AH85" s="557"/>
      <c r="AI85" s="557"/>
      <c r="AJ85" s="557"/>
      <c r="AK85" s="557"/>
      <c r="AL85" s="557"/>
      <c r="AM85" s="557"/>
      <c r="AN85" s="557"/>
      <c r="AO85" s="714"/>
      <c r="AP85" s="718"/>
      <c r="AQ85" s="557"/>
      <c r="BC85" s="572"/>
      <c r="BD85" s="557"/>
      <c r="BE85" s="714"/>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784" customFormat="true" ht="15" hidden="false" customHeight="true" outlineLevel="0" collapsed="false">
      <c r="A86" s="557"/>
      <c r="B86" s="714"/>
      <c r="C86" s="715"/>
      <c r="D86" s="714"/>
      <c r="E86" s="714"/>
      <c r="F86" s="714"/>
      <c r="G86" s="714"/>
      <c r="H86" s="714"/>
      <c r="I86" s="714"/>
      <c r="J86" s="714"/>
      <c r="K86" s="714"/>
      <c r="L86" s="714"/>
      <c r="M86" s="714"/>
      <c r="N86" s="714"/>
      <c r="O86" s="714"/>
      <c r="P86" s="714"/>
      <c r="Q86" s="714"/>
      <c r="R86" s="714"/>
      <c r="S86" s="714"/>
      <c r="T86" s="714"/>
      <c r="U86" s="714"/>
      <c r="V86" s="557"/>
      <c r="W86" s="557"/>
      <c r="X86" s="557"/>
      <c r="Y86" s="557"/>
      <c r="Z86" s="557"/>
      <c r="AA86" s="557"/>
      <c r="AB86" s="557"/>
      <c r="AC86" s="557"/>
      <c r="AD86" s="557"/>
      <c r="AE86" s="557"/>
      <c r="AF86" s="557"/>
      <c r="AG86" s="557"/>
      <c r="AH86" s="557"/>
      <c r="AI86" s="557"/>
      <c r="AJ86" s="557"/>
      <c r="AK86" s="557"/>
      <c r="AL86" s="557"/>
      <c r="AM86" s="557"/>
      <c r="AN86" s="557"/>
      <c r="AO86" s="714"/>
      <c r="AP86" s="718"/>
      <c r="AQ86" s="557"/>
      <c r="BC86" s="572"/>
      <c r="BD86" s="557"/>
      <c r="BE86" s="714"/>
      <c r="BF86" s="557"/>
      <c r="BH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H86" s="557"/>
      <c r="CI86" s="557"/>
      <c r="CJ86" s="557"/>
      <c r="CK86" s="572"/>
      <c r="CL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784" customFormat="true" ht="15" hidden="false" customHeight="true" outlineLevel="0" collapsed="false">
      <c r="A87" s="557"/>
      <c r="B87" s="714"/>
      <c r="C87" s="715"/>
      <c r="D87" s="714"/>
      <c r="E87" s="714"/>
      <c r="F87" s="714"/>
      <c r="G87" s="714"/>
      <c r="H87" s="714"/>
      <c r="I87" s="714"/>
      <c r="J87" s="714"/>
      <c r="K87" s="714"/>
      <c r="L87" s="714"/>
      <c r="M87" s="714"/>
      <c r="N87" s="714"/>
      <c r="O87" s="714"/>
      <c r="P87" s="714"/>
      <c r="Q87" s="714"/>
      <c r="R87" s="714"/>
      <c r="S87" s="714"/>
      <c r="T87" s="714"/>
      <c r="U87" s="714"/>
      <c r="V87" s="557"/>
      <c r="W87" s="557"/>
      <c r="X87" s="557"/>
      <c r="Y87" s="557"/>
      <c r="Z87" s="557"/>
      <c r="AA87" s="557"/>
      <c r="AB87" s="557"/>
      <c r="AC87" s="557"/>
      <c r="AD87" s="557"/>
      <c r="AE87" s="557"/>
      <c r="AF87" s="557"/>
      <c r="AG87" s="557"/>
      <c r="AH87" s="557"/>
      <c r="AI87" s="557"/>
      <c r="AJ87" s="557"/>
      <c r="AK87" s="557"/>
      <c r="AL87" s="557"/>
      <c r="AM87" s="557"/>
      <c r="AN87" s="557"/>
      <c r="AO87" s="714"/>
      <c r="AP87" s="718"/>
      <c r="AQ87" s="557"/>
      <c r="BC87" s="572"/>
      <c r="BD87" s="557"/>
      <c r="BE87" s="714"/>
      <c r="BF87" s="557"/>
      <c r="BH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784" customFormat="true" ht="15" hidden="false" customHeight="true" outlineLevel="0" collapsed="false">
      <c r="A88" s="783"/>
      <c r="B88" s="714"/>
      <c r="C88" s="715"/>
      <c r="D88" s="714"/>
      <c r="E88" s="714"/>
      <c r="F88" s="714"/>
      <c r="G88" s="714"/>
      <c r="H88" s="714"/>
      <c r="I88" s="714"/>
      <c r="J88" s="714"/>
      <c r="K88" s="714"/>
      <c r="L88" s="714"/>
      <c r="M88" s="714"/>
      <c r="N88" s="714"/>
      <c r="O88" s="714"/>
      <c r="P88" s="714"/>
      <c r="Q88" s="714"/>
      <c r="R88" s="714"/>
      <c r="S88" s="714"/>
      <c r="T88" s="714"/>
      <c r="U88" s="714"/>
      <c r="V88" s="557"/>
      <c r="W88" s="557"/>
      <c r="X88" s="557"/>
      <c r="Y88" s="557"/>
      <c r="Z88" s="557"/>
      <c r="AA88" s="557"/>
      <c r="AB88" s="557"/>
      <c r="AC88" s="557"/>
      <c r="AD88" s="557"/>
      <c r="AE88" s="557"/>
      <c r="AF88" s="557"/>
      <c r="AG88" s="557"/>
      <c r="AH88" s="557"/>
      <c r="AI88" s="557"/>
      <c r="AJ88" s="557"/>
      <c r="AK88" s="557"/>
      <c r="AL88" s="557"/>
      <c r="AM88" s="557"/>
      <c r="AN88" s="557"/>
      <c r="AO88" s="714"/>
      <c r="AP88" s="718"/>
      <c r="AQ88" s="557"/>
      <c r="BC88" s="572"/>
      <c r="BD88" s="557"/>
      <c r="BE88" s="714"/>
      <c r="BF88" s="557"/>
      <c r="BH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c r="GG88" s="557"/>
      <c r="GH88" s="557"/>
      <c r="GI88" s="557"/>
      <c r="GJ88" s="557"/>
    </row>
    <row r="89" s="784" customFormat="true" ht="15" hidden="false" customHeight="true" outlineLevel="0" collapsed="false">
      <c r="A89" s="783"/>
      <c r="B89" s="714"/>
      <c r="C89" s="715"/>
      <c r="D89" s="714"/>
      <c r="E89" s="714"/>
      <c r="F89" s="714"/>
      <c r="G89" s="714"/>
      <c r="H89" s="714"/>
      <c r="I89" s="714"/>
      <c r="J89" s="714"/>
      <c r="K89" s="714"/>
      <c r="L89" s="714"/>
      <c r="M89" s="714"/>
      <c r="N89" s="714"/>
      <c r="O89" s="714"/>
      <c r="P89" s="714"/>
      <c r="Q89" s="714"/>
      <c r="R89" s="714"/>
      <c r="S89" s="714"/>
      <c r="T89" s="714"/>
      <c r="U89" s="714"/>
      <c r="V89" s="557"/>
      <c r="W89" s="557"/>
      <c r="X89" s="557"/>
      <c r="Y89" s="557"/>
      <c r="Z89" s="557"/>
      <c r="AA89" s="557"/>
      <c r="AB89" s="557"/>
      <c r="AC89" s="557"/>
      <c r="AD89" s="557"/>
      <c r="AE89" s="557"/>
      <c r="AF89" s="557"/>
      <c r="AG89" s="557"/>
      <c r="AH89" s="557"/>
      <c r="AI89" s="557"/>
      <c r="AJ89" s="557"/>
      <c r="AK89" s="557"/>
      <c r="AL89" s="557"/>
      <c r="AM89" s="557"/>
      <c r="AN89" s="557"/>
      <c r="AO89" s="714"/>
      <c r="AP89" s="718"/>
      <c r="AQ89" s="557"/>
      <c r="BC89" s="572"/>
      <c r="BD89" s="557"/>
      <c r="BE89" s="714"/>
      <c r="BF89" s="557"/>
      <c r="BI89" s="557"/>
      <c r="BJ89" s="557"/>
      <c r="BK89" s="557"/>
      <c r="BL89" s="557"/>
      <c r="BM89" s="557"/>
      <c r="BN89" s="557"/>
      <c r="BO89" s="557"/>
      <c r="BP89" s="557"/>
      <c r="BQ89" s="557"/>
      <c r="BR89" s="557"/>
      <c r="BS89" s="557"/>
      <c r="BT89" s="557"/>
      <c r="BU89" s="557"/>
      <c r="BV89" s="557"/>
      <c r="BW89" s="557"/>
      <c r="BX89" s="557"/>
      <c r="BY89" s="557"/>
      <c r="BZ89" s="557"/>
      <c r="CA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c r="GG89" s="557"/>
      <c r="GH89" s="557"/>
      <c r="GI89" s="557"/>
      <c r="GJ89" s="557"/>
      <c r="GK89" s="557"/>
      <c r="GL89" s="557"/>
      <c r="GM89" s="557"/>
      <c r="GN89" s="557"/>
    </row>
    <row r="90" s="784" customFormat="true" ht="15" hidden="false" customHeight="true" outlineLevel="0" collapsed="false">
      <c r="A90" s="783"/>
      <c r="B90" s="714"/>
      <c r="C90" s="715"/>
      <c r="D90" s="714"/>
      <c r="E90" s="714"/>
      <c r="F90" s="714"/>
      <c r="G90" s="714"/>
      <c r="H90" s="714"/>
      <c r="I90" s="714"/>
      <c r="J90" s="714"/>
      <c r="K90" s="714"/>
      <c r="L90" s="714"/>
      <c r="M90" s="714"/>
      <c r="N90" s="714"/>
      <c r="O90" s="714"/>
      <c r="P90" s="714"/>
      <c r="Q90" s="714"/>
      <c r="R90" s="714"/>
      <c r="S90" s="714"/>
      <c r="T90" s="714"/>
      <c r="U90" s="714"/>
      <c r="V90" s="557"/>
      <c r="W90" s="557"/>
      <c r="X90" s="557"/>
      <c r="Y90" s="557"/>
      <c r="Z90" s="557"/>
      <c r="AA90" s="557"/>
      <c r="AB90" s="557"/>
      <c r="AC90" s="557"/>
      <c r="AD90" s="557"/>
      <c r="AE90" s="557"/>
      <c r="AF90" s="557"/>
      <c r="AG90" s="557"/>
      <c r="AH90" s="557"/>
      <c r="AI90" s="557"/>
      <c r="AJ90" s="557"/>
      <c r="AK90" s="557"/>
      <c r="AL90" s="557"/>
      <c r="AM90" s="557"/>
      <c r="AN90" s="557"/>
      <c r="AO90" s="714"/>
      <c r="AP90" s="718"/>
      <c r="AQ90" s="557"/>
      <c r="BC90" s="572"/>
      <c r="BD90" s="557"/>
      <c r="BE90" s="714"/>
      <c r="BF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c r="GG90" s="557"/>
      <c r="GH90" s="557"/>
      <c r="GI90" s="557"/>
      <c r="GJ90" s="557"/>
      <c r="GK90" s="557"/>
      <c r="GL90" s="557"/>
      <c r="GM90" s="557"/>
      <c r="GN90" s="557"/>
    </row>
    <row r="91" s="784" customFormat="true" ht="15" hidden="false" customHeight="true" outlineLevel="0" collapsed="false">
      <c r="A91" s="783"/>
      <c r="B91" s="714"/>
      <c r="C91" s="715"/>
      <c r="D91" s="714"/>
      <c r="E91" s="714"/>
      <c r="F91" s="714"/>
      <c r="G91" s="714"/>
      <c r="H91" s="714"/>
      <c r="I91" s="714"/>
      <c r="J91" s="714"/>
      <c r="K91" s="714"/>
      <c r="L91" s="714"/>
      <c r="M91" s="714"/>
      <c r="N91" s="714"/>
      <c r="O91" s="714"/>
      <c r="P91" s="714"/>
      <c r="Q91" s="714"/>
      <c r="R91" s="714"/>
      <c r="S91" s="714"/>
      <c r="T91" s="714"/>
      <c r="U91" s="714"/>
      <c r="V91" s="557"/>
      <c r="W91" s="557"/>
      <c r="X91" s="557"/>
      <c r="Y91" s="557"/>
      <c r="Z91" s="557"/>
      <c r="AA91" s="557"/>
      <c r="AB91" s="557"/>
      <c r="AC91" s="557"/>
      <c r="AD91" s="557"/>
      <c r="AE91" s="557"/>
      <c r="AF91" s="557"/>
      <c r="AG91" s="557"/>
      <c r="AH91" s="557"/>
      <c r="AI91" s="557"/>
      <c r="AJ91" s="557"/>
      <c r="AK91" s="557"/>
      <c r="AL91" s="557"/>
      <c r="AM91" s="557"/>
      <c r="AN91" s="557"/>
      <c r="AO91" s="714"/>
      <c r="AP91" s="718"/>
      <c r="AQ91" s="557"/>
      <c r="BC91" s="572"/>
      <c r="BD91" s="557"/>
      <c r="BE91" s="714"/>
      <c r="BF91" s="557"/>
      <c r="BI91" s="557"/>
      <c r="BJ91" s="557"/>
      <c r="BK91" s="557"/>
      <c r="BL91" s="557"/>
      <c r="BM91" s="557"/>
      <c r="BN91" s="557"/>
      <c r="BO91" s="557"/>
      <c r="BP91" s="557"/>
      <c r="BQ91" s="557"/>
      <c r="BR91" s="557"/>
      <c r="BS91" s="557"/>
      <c r="BT91" s="557"/>
      <c r="BU91" s="557"/>
      <c r="BV91" s="557"/>
      <c r="BW91" s="557"/>
      <c r="BX91" s="557"/>
      <c r="BY91" s="557"/>
      <c r="BZ91" s="557"/>
      <c r="CA91" s="557"/>
      <c r="CB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c r="CY91" s="557"/>
    </row>
    <row r="92" s="784" customFormat="true" ht="15" hidden="false" customHeight="true" outlineLevel="0" collapsed="false">
      <c r="A92" s="783"/>
      <c r="B92" s="714"/>
      <c r="C92" s="715"/>
      <c r="D92" s="714"/>
      <c r="E92" s="714"/>
      <c r="F92" s="714"/>
      <c r="G92" s="714"/>
      <c r="H92" s="714"/>
      <c r="I92" s="714"/>
      <c r="J92" s="714"/>
      <c r="K92" s="714"/>
      <c r="L92" s="714"/>
      <c r="M92" s="714"/>
      <c r="N92" s="714"/>
      <c r="O92" s="714"/>
      <c r="P92" s="714"/>
      <c r="Q92" s="714"/>
      <c r="R92" s="714"/>
      <c r="S92" s="714"/>
      <c r="T92" s="714"/>
      <c r="U92" s="714"/>
      <c r="V92" s="557"/>
      <c r="W92" s="557"/>
      <c r="X92" s="557"/>
      <c r="Y92" s="557"/>
      <c r="Z92" s="557"/>
      <c r="AA92" s="557"/>
      <c r="AB92" s="557"/>
      <c r="AC92" s="557"/>
      <c r="AD92" s="557"/>
      <c r="AE92" s="557"/>
      <c r="AF92" s="557"/>
      <c r="AG92" s="557"/>
      <c r="AH92" s="557"/>
      <c r="AI92" s="557"/>
      <c r="AJ92" s="557"/>
      <c r="AK92" s="557"/>
      <c r="AL92" s="557"/>
      <c r="AM92" s="557"/>
      <c r="AN92" s="557"/>
      <c r="AO92" s="714"/>
      <c r="AP92" s="718"/>
      <c r="AQ92" s="557"/>
      <c r="BC92" s="572"/>
      <c r="BD92" s="557"/>
      <c r="BE92" s="714"/>
      <c r="BF92" s="557"/>
      <c r="BI92" s="557"/>
      <c r="BJ92" s="557"/>
      <c r="BK92" s="557"/>
      <c r="BL92" s="557"/>
      <c r="BM92" s="557"/>
      <c r="BN92" s="557"/>
      <c r="BO92" s="557"/>
      <c r="BP92" s="557"/>
      <c r="BQ92" s="557"/>
      <c r="BR92" s="557"/>
      <c r="BS92" s="557"/>
      <c r="CB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c r="CY92" s="557"/>
    </row>
    <row r="93" s="784" customFormat="true" ht="15" hidden="false" customHeight="true" outlineLevel="0" collapsed="false">
      <c r="A93" s="783"/>
      <c r="B93" s="714"/>
      <c r="C93" s="715"/>
      <c r="D93" s="714"/>
      <c r="E93" s="714"/>
      <c r="F93" s="714"/>
      <c r="G93" s="714"/>
      <c r="H93" s="714"/>
      <c r="I93" s="714"/>
      <c r="J93" s="714"/>
      <c r="K93" s="714"/>
      <c r="L93" s="714"/>
      <c r="M93" s="714"/>
      <c r="N93" s="714"/>
      <c r="O93" s="714"/>
      <c r="P93" s="714"/>
      <c r="Q93" s="714"/>
      <c r="R93" s="714"/>
      <c r="S93" s="714"/>
      <c r="T93" s="714"/>
      <c r="U93" s="714"/>
      <c r="V93" s="557"/>
      <c r="W93" s="557"/>
      <c r="X93" s="557"/>
      <c r="Y93" s="557"/>
      <c r="Z93" s="557"/>
      <c r="AA93" s="557"/>
      <c r="AB93" s="557"/>
      <c r="AC93" s="557"/>
      <c r="AD93" s="557"/>
      <c r="AE93" s="557"/>
      <c r="AF93" s="557"/>
      <c r="AG93" s="557"/>
      <c r="AH93" s="557"/>
      <c r="AI93" s="557"/>
      <c r="AJ93" s="557"/>
      <c r="AK93" s="557"/>
      <c r="AL93" s="557"/>
      <c r="AM93" s="557"/>
      <c r="AN93" s="557"/>
      <c r="AO93" s="714"/>
      <c r="AP93" s="718"/>
      <c r="AQ93" s="557"/>
      <c r="BC93" s="572"/>
      <c r="BD93" s="557"/>
      <c r="BE93" s="714"/>
      <c r="BF93" s="557"/>
      <c r="BI93" s="557"/>
      <c r="BJ93" s="557"/>
      <c r="BK93" s="557"/>
      <c r="BL93" s="557"/>
      <c r="BM93" s="557"/>
      <c r="BN93" s="557"/>
      <c r="BO93" s="557"/>
      <c r="BP93" s="557"/>
      <c r="BQ93" s="557"/>
      <c r="BR93" s="557"/>
      <c r="BS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c r="CY93" s="557"/>
    </row>
    <row r="94" s="784" customFormat="true" ht="15" hidden="false" customHeight="true" outlineLevel="0" collapsed="false">
      <c r="A94" s="783"/>
      <c r="B94" s="714"/>
      <c r="C94" s="715"/>
      <c r="D94" s="714"/>
      <c r="E94" s="714"/>
      <c r="F94" s="714"/>
      <c r="G94" s="714"/>
      <c r="H94" s="714"/>
      <c r="I94" s="714"/>
      <c r="J94" s="714"/>
      <c r="K94" s="714"/>
      <c r="L94" s="714"/>
      <c r="M94" s="714"/>
      <c r="N94" s="714"/>
      <c r="O94" s="714"/>
      <c r="P94" s="714"/>
      <c r="Q94" s="714"/>
      <c r="R94" s="714"/>
      <c r="S94" s="714"/>
      <c r="T94" s="714"/>
      <c r="U94" s="714"/>
      <c r="V94" s="557"/>
      <c r="W94" s="557"/>
      <c r="X94" s="557"/>
      <c r="Y94" s="557"/>
      <c r="Z94" s="557"/>
      <c r="AA94" s="557"/>
      <c r="AB94" s="557"/>
      <c r="AC94" s="557"/>
      <c r="AD94" s="557"/>
      <c r="AE94" s="557"/>
      <c r="AF94" s="557"/>
      <c r="AG94" s="557"/>
      <c r="AH94" s="557"/>
      <c r="AI94" s="557"/>
      <c r="AJ94" s="557"/>
      <c r="AK94" s="557"/>
      <c r="AL94" s="557"/>
      <c r="AM94" s="557"/>
      <c r="AN94" s="557"/>
      <c r="AO94" s="714"/>
      <c r="AP94" s="718"/>
      <c r="AQ94" s="557"/>
      <c r="BC94" s="572"/>
      <c r="BD94" s="557"/>
      <c r="BE94" s="714"/>
      <c r="BF94" s="557"/>
      <c r="BI94" s="557"/>
      <c r="BJ94" s="557"/>
      <c r="BK94" s="557"/>
      <c r="BL94" s="557"/>
      <c r="BM94" s="557"/>
      <c r="BN94" s="557"/>
      <c r="BO94" s="557"/>
      <c r="BP94" s="557"/>
      <c r="BQ94" s="557"/>
      <c r="BR94" s="557"/>
      <c r="BS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784" customFormat="true" ht="15" hidden="false" customHeight="true" outlineLevel="0" collapsed="false">
      <c r="A95" s="783"/>
      <c r="B95" s="714"/>
      <c r="C95" s="715"/>
      <c r="D95" s="714"/>
      <c r="E95" s="714"/>
      <c r="F95" s="714"/>
      <c r="G95" s="714"/>
      <c r="H95" s="714"/>
      <c r="I95" s="714"/>
      <c r="J95" s="714"/>
      <c r="K95" s="714"/>
      <c r="L95" s="714"/>
      <c r="M95" s="714"/>
      <c r="N95" s="714"/>
      <c r="O95" s="714"/>
      <c r="P95" s="714"/>
      <c r="Q95" s="714"/>
      <c r="R95" s="714"/>
      <c r="S95" s="714"/>
      <c r="T95" s="714"/>
      <c r="U95" s="714"/>
      <c r="V95" s="557"/>
      <c r="W95" s="557"/>
      <c r="X95" s="557"/>
      <c r="Y95" s="557"/>
      <c r="Z95" s="557"/>
      <c r="AA95" s="557"/>
      <c r="AB95" s="557"/>
      <c r="AC95" s="557"/>
      <c r="AD95" s="557"/>
      <c r="AE95" s="557"/>
      <c r="AF95" s="557"/>
      <c r="AG95" s="557"/>
      <c r="AH95" s="557"/>
      <c r="AI95" s="557"/>
      <c r="AJ95" s="557"/>
      <c r="AK95" s="557"/>
      <c r="AL95" s="557"/>
      <c r="AM95" s="557"/>
      <c r="AN95" s="557"/>
      <c r="AO95" s="714"/>
      <c r="AP95" s="718"/>
      <c r="AQ95" s="557"/>
      <c r="BC95" s="572"/>
      <c r="BD95" s="557"/>
      <c r="BE95" s="714"/>
      <c r="BF95" s="557"/>
      <c r="BI95" s="557"/>
      <c r="BJ95" s="557"/>
      <c r="BK95" s="557"/>
      <c r="BL95" s="557"/>
      <c r="BM95" s="557"/>
      <c r="BN95" s="557"/>
      <c r="BO95" s="557"/>
      <c r="BP95" s="557"/>
      <c r="BQ95" s="557"/>
      <c r="BR95" s="557"/>
      <c r="BS95" s="557"/>
      <c r="BT95" s="557"/>
      <c r="BU95" s="557"/>
      <c r="BV95" s="557"/>
      <c r="BW95" s="557"/>
      <c r="BX95" s="557"/>
      <c r="BY95" s="557"/>
      <c r="BZ95" s="557"/>
      <c r="CA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784" customFormat="true" ht="15" hidden="false" customHeight="true" outlineLevel="0" collapsed="false">
      <c r="A96" s="783"/>
      <c r="B96" s="714"/>
      <c r="C96" s="715"/>
      <c r="D96" s="714"/>
      <c r="E96" s="714"/>
      <c r="F96" s="714"/>
      <c r="G96" s="714"/>
      <c r="H96" s="714"/>
      <c r="I96" s="714"/>
      <c r="J96" s="714"/>
      <c r="K96" s="714"/>
      <c r="L96" s="714"/>
      <c r="M96" s="714"/>
      <c r="N96" s="714"/>
      <c r="O96" s="714"/>
      <c r="P96" s="714"/>
      <c r="Q96" s="714"/>
      <c r="R96" s="714"/>
      <c r="S96" s="714"/>
      <c r="T96" s="714"/>
      <c r="U96" s="714"/>
      <c r="V96" s="557"/>
      <c r="W96" s="557"/>
      <c r="X96" s="557"/>
      <c r="Y96" s="557"/>
      <c r="Z96" s="557"/>
      <c r="AA96" s="557"/>
      <c r="AB96" s="557"/>
      <c r="AC96" s="557"/>
      <c r="AD96" s="557"/>
      <c r="AE96" s="557"/>
      <c r="AF96" s="557"/>
      <c r="AG96" s="557"/>
      <c r="AH96" s="557"/>
      <c r="AI96" s="557"/>
      <c r="AJ96" s="557"/>
      <c r="AK96" s="557"/>
      <c r="AL96" s="557"/>
      <c r="AM96" s="557"/>
      <c r="AN96" s="557"/>
      <c r="AO96" s="714"/>
      <c r="AP96" s="718"/>
      <c r="AQ96" s="557"/>
      <c r="BC96" s="572"/>
      <c r="BD96" s="557"/>
      <c r="BE96" s="714"/>
      <c r="BF96" s="557"/>
      <c r="BI96" s="557"/>
      <c r="BJ96" s="557"/>
      <c r="BK96" s="557"/>
      <c r="BL96" s="557"/>
      <c r="BM96" s="557"/>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784" customFormat="true" ht="15" hidden="false" customHeight="true" outlineLevel="0" collapsed="false">
      <c r="A97" s="783"/>
      <c r="B97" s="714"/>
      <c r="C97" s="715"/>
      <c r="D97" s="714"/>
      <c r="E97" s="714"/>
      <c r="F97" s="714"/>
      <c r="G97" s="714"/>
      <c r="H97" s="714"/>
      <c r="I97" s="714"/>
      <c r="J97" s="714"/>
      <c r="K97" s="714"/>
      <c r="L97" s="714"/>
      <c r="M97" s="714"/>
      <c r="N97" s="714"/>
      <c r="O97" s="714"/>
      <c r="P97" s="714"/>
      <c r="Q97" s="714"/>
      <c r="R97" s="714"/>
      <c r="S97" s="714"/>
      <c r="T97" s="714"/>
      <c r="U97" s="714"/>
      <c r="V97" s="557"/>
      <c r="W97" s="557"/>
      <c r="X97" s="557"/>
      <c r="Y97" s="557"/>
      <c r="AA97" s="557"/>
      <c r="AB97" s="557"/>
      <c r="AC97" s="557"/>
      <c r="AD97" s="557"/>
      <c r="AE97" s="557"/>
      <c r="AF97" s="557"/>
      <c r="AG97" s="557"/>
      <c r="AH97" s="557"/>
      <c r="AI97" s="557"/>
      <c r="AJ97" s="557"/>
      <c r="AK97" s="557"/>
      <c r="AL97" s="557"/>
      <c r="AM97" s="557"/>
      <c r="AN97" s="557"/>
      <c r="AO97" s="714"/>
      <c r="AP97" s="718"/>
      <c r="AQ97" s="557"/>
      <c r="BC97" s="572"/>
      <c r="BE97" s="714"/>
      <c r="BF97" s="557"/>
      <c r="BI97" s="557"/>
      <c r="BJ97" s="557"/>
      <c r="BK97" s="557"/>
      <c r="BL97" s="557"/>
      <c r="BM97" s="557"/>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row>
    <row r="98" s="784" customFormat="true" ht="15" hidden="false" customHeight="true" outlineLevel="0" collapsed="false">
      <c r="A98" s="783"/>
      <c r="B98" s="714"/>
      <c r="C98" s="715"/>
      <c r="D98" s="714"/>
      <c r="E98" s="714"/>
      <c r="F98" s="714"/>
      <c r="G98" s="714"/>
      <c r="H98" s="714"/>
      <c r="I98" s="714"/>
      <c r="J98" s="714"/>
      <c r="K98" s="714"/>
      <c r="L98" s="714"/>
      <c r="M98" s="714"/>
      <c r="N98" s="714"/>
      <c r="O98" s="714"/>
      <c r="P98" s="714"/>
      <c r="Q98" s="714"/>
      <c r="R98" s="714"/>
      <c r="S98" s="714"/>
      <c r="T98" s="714"/>
      <c r="U98" s="714"/>
      <c r="V98" s="714"/>
      <c r="W98" s="716"/>
      <c r="X98" s="714"/>
      <c r="Y98" s="714"/>
      <c r="Z98" s="714"/>
      <c r="AD98" s="557"/>
      <c r="AE98" s="557"/>
      <c r="AF98" s="557"/>
      <c r="AG98" s="557"/>
      <c r="AH98" s="557"/>
      <c r="AI98" s="557"/>
      <c r="AJ98" s="557"/>
      <c r="AK98" s="557"/>
      <c r="AL98" s="557"/>
      <c r="AM98" s="557"/>
      <c r="AN98" s="557"/>
      <c r="AO98" s="714"/>
      <c r="AP98" s="718"/>
      <c r="AQ98" s="557"/>
      <c r="BC98" s="572"/>
      <c r="BE98" s="714"/>
      <c r="BF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row>
    <row r="99" s="784" customFormat="true" ht="15" hidden="false" customHeight="true" outlineLevel="0" collapsed="false">
      <c r="A99" s="783"/>
      <c r="B99" s="714"/>
      <c r="C99" s="715"/>
      <c r="D99" s="714"/>
      <c r="E99" s="714"/>
      <c r="F99" s="714"/>
      <c r="G99" s="714"/>
      <c r="H99" s="714"/>
      <c r="I99" s="714"/>
      <c r="J99" s="714"/>
      <c r="K99" s="714"/>
      <c r="L99" s="714"/>
      <c r="M99" s="714"/>
      <c r="N99" s="714"/>
      <c r="O99" s="714"/>
      <c r="P99" s="714"/>
      <c r="Q99" s="714"/>
      <c r="R99" s="714"/>
      <c r="S99" s="714"/>
      <c r="T99" s="714"/>
      <c r="U99" s="714"/>
      <c r="V99" s="714"/>
      <c r="W99" s="716"/>
      <c r="X99" s="714"/>
      <c r="Y99" s="714"/>
      <c r="Z99" s="714"/>
      <c r="AA99" s="714"/>
      <c r="AB99" s="714"/>
      <c r="AC99" s="714"/>
      <c r="AD99" s="714"/>
      <c r="AE99" s="714"/>
      <c r="AF99" s="714"/>
      <c r="AG99" s="714"/>
      <c r="AH99" s="714"/>
      <c r="AI99" s="714"/>
      <c r="AJ99" s="714"/>
      <c r="AK99" s="717"/>
      <c r="AL99" s="714"/>
      <c r="AM99" s="714"/>
      <c r="AN99" s="714"/>
      <c r="AO99" s="714"/>
      <c r="AP99" s="718"/>
      <c r="AQ99" s="714"/>
      <c r="AR99" s="714"/>
      <c r="AS99" s="717"/>
      <c r="AT99" s="718"/>
      <c r="AU99" s="714"/>
      <c r="AV99" s="714"/>
      <c r="AW99" s="714"/>
      <c r="AX99" s="715"/>
      <c r="AY99" s="715"/>
      <c r="AZ99" s="715"/>
      <c r="BA99" s="715"/>
      <c r="BB99" s="715"/>
      <c r="BC99" s="714"/>
      <c r="BD99" s="714"/>
      <c r="BE99" s="714"/>
      <c r="BF99" s="714"/>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row>
    <row r="100" s="784" customFormat="true" ht="15" hidden="false" customHeight="true" outlineLevel="0" collapsed="false">
      <c r="A100" s="783"/>
      <c r="B100" s="714"/>
      <c r="C100" s="715"/>
      <c r="D100" s="714"/>
      <c r="E100" s="714"/>
      <c r="F100" s="714"/>
      <c r="G100" s="714"/>
      <c r="H100" s="714"/>
      <c r="I100" s="714"/>
      <c r="J100" s="714"/>
      <c r="K100" s="714"/>
      <c r="L100" s="714"/>
      <c r="M100" s="714"/>
      <c r="N100" s="714"/>
      <c r="O100" s="714"/>
      <c r="P100" s="714"/>
      <c r="Q100" s="714"/>
      <c r="R100" s="714"/>
      <c r="S100" s="714"/>
      <c r="T100" s="714"/>
      <c r="U100" s="714"/>
      <c r="V100" s="714"/>
      <c r="W100" s="716"/>
      <c r="X100" s="714"/>
      <c r="Y100" s="714"/>
      <c r="Z100" s="714"/>
      <c r="AA100" s="714"/>
      <c r="AB100" s="714"/>
      <c r="AC100" s="714"/>
      <c r="AD100" s="714"/>
      <c r="AE100" s="714"/>
      <c r="AF100" s="714"/>
      <c r="AG100" s="714"/>
      <c r="AH100" s="714"/>
      <c r="AI100" s="714"/>
      <c r="AJ100" s="714"/>
      <c r="AK100" s="717"/>
      <c r="AL100" s="714"/>
      <c r="AM100" s="714"/>
      <c r="AN100" s="714"/>
      <c r="AO100" s="714"/>
      <c r="AP100" s="718"/>
      <c r="AQ100" s="714"/>
      <c r="AR100" s="714"/>
      <c r="AS100" s="717"/>
      <c r="AT100" s="718"/>
      <c r="AU100" s="714"/>
      <c r="AV100" s="714"/>
      <c r="AW100" s="714"/>
      <c r="AX100" s="715"/>
      <c r="AY100" s="715"/>
      <c r="AZ100" s="715"/>
      <c r="BA100" s="715"/>
      <c r="BB100" s="715"/>
      <c r="BC100" s="714"/>
      <c r="BD100" s="714"/>
      <c r="BE100" s="714"/>
      <c r="BF100" s="714"/>
      <c r="BR100" s="557"/>
      <c r="BS100" s="557"/>
      <c r="BT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row>
    <row r="101" s="784" customFormat="true" ht="15" hidden="false" customHeight="true" outlineLevel="0" collapsed="false">
      <c r="A101" s="783"/>
      <c r="B101" s="714"/>
      <c r="C101" s="715"/>
      <c r="D101" s="714"/>
      <c r="E101" s="714"/>
      <c r="F101" s="714"/>
      <c r="G101" s="714"/>
      <c r="H101" s="714"/>
      <c r="I101" s="714"/>
      <c r="J101" s="714"/>
      <c r="K101" s="714"/>
      <c r="L101" s="714"/>
      <c r="M101" s="714"/>
      <c r="N101" s="714"/>
      <c r="O101" s="714"/>
      <c r="P101" s="714"/>
      <c r="Q101" s="714"/>
      <c r="R101" s="714"/>
      <c r="S101" s="714"/>
      <c r="T101" s="714"/>
      <c r="U101" s="714"/>
      <c r="V101" s="714"/>
      <c r="W101" s="716"/>
      <c r="X101" s="714"/>
      <c r="Y101" s="714"/>
      <c r="Z101" s="714"/>
      <c r="AA101" s="714"/>
      <c r="AB101" s="714"/>
      <c r="AC101" s="714"/>
      <c r="AD101" s="714"/>
      <c r="AE101" s="714"/>
      <c r="AF101" s="714"/>
      <c r="AG101" s="714"/>
      <c r="AH101" s="714"/>
      <c r="AI101" s="714"/>
      <c r="AJ101" s="714"/>
      <c r="AK101" s="717"/>
      <c r="AL101" s="714"/>
      <c r="AM101" s="714"/>
      <c r="AN101" s="714"/>
      <c r="AO101" s="714"/>
      <c r="AP101" s="718"/>
      <c r="AQ101" s="714"/>
      <c r="AR101" s="714"/>
      <c r="AS101" s="717"/>
      <c r="AT101" s="718"/>
      <c r="AU101" s="714"/>
      <c r="AV101" s="714"/>
      <c r="AW101" s="714"/>
      <c r="AX101" s="715"/>
      <c r="AY101" s="715"/>
      <c r="AZ101" s="715"/>
      <c r="BA101" s="715"/>
      <c r="BB101" s="715"/>
      <c r="BC101" s="714"/>
      <c r="BD101" s="714"/>
      <c r="BE101" s="714"/>
      <c r="BF101" s="714"/>
      <c r="BI101" s="557"/>
      <c r="BJ101" s="557"/>
      <c r="BK101" s="557"/>
      <c r="BL101" s="557"/>
      <c r="BM101" s="557"/>
      <c r="BN101" s="557"/>
      <c r="BO101" s="557"/>
      <c r="BP101" s="557"/>
      <c r="BR101" s="557"/>
      <c r="BS101" s="557"/>
      <c r="BT101" s="557"/>
      <c r="BU101" s="557"/>
      <c r="BV101" s="557"/>
      <c r="BW101" s="557"/>
      <c r="BX101" s="557"/>
      <c r="BY101" s="557"/>
      <c r="BZ101" s="557"/>
      <c r="CA101" s="557"/>
      <c r="CB101" s="557"/>
      <c r="CC101" s="557"/>
      <c r="CD101" s="557"/>
      <c r="CE101" s="557"/>
      <c r="CF101" s="557"/>
      <c r="CG101" s="557"/>
      <c r="CH101" s="557"/>
      <c r="CI101" s="557"/>
      <c r="CJ101" s="557"/>
      <c r="CK101" s="572"/>
      <c r="CL101" s="572"/>
      <c r="CM101" s="572"/>
      <c r="CN101" s="572"/>
      <c r="CO101" s="572"/>
    </row>
    <row r="102" s="784" customFormat="true" ht="15" hidden="false" customHeight="true" outlineLevel="0" collapsed="false">
      <c r="A102" s="713"/>
      <c r="B102" s="714"/>
      <c r="C102" s="715"/>
      <c r="D102" s="714"/>
      <c r="E102" s="714"/>
      <c r="F102" s="714"/>
      <c r="G102" s="714"/>
      <c r="H102" s="714"/>
      <c r="I102" s="714"/>
      <c r="J102" s="714"/>
      <c r="K102" s="714"/>
      <c r="L102" s="714"/>
      <c r="M102" s="714"/>
      <c r="N102" s="714"/>
      <c r="O102" s="714"/>
      <c r="P102" s="714"/>
      <c r="Q102" s="714"/>
      <c r="R102" s="714"/>
      <c r="S102" s="714"/>
      <c r="T102" s="714"/>
      <c r="U102" s="714"/>
      <c r="V102" s="714"/>
      <c r="W102" s="716"/>
      <c r="X102" s="714"/>
      <c r="Y102" s="714"/>
      <c r="Z102" s="714"/>
      <c r="AA102" s="714"/>
      <c r="AB102" s="714"/>
      <c r="AC102" s="714"/>
      <c r="AD102" s="714"/>
      <c r="AE102" s="714"/>
      <c r="AF102" s="714"/>
      <c r="AG102" s="714"/>
      <c r="AH102" s="714"/>
      <c r="AI102" s="714"/>
      <c r="AJ102" s="714"/>
      <c r="AK102" s="717"/>
      <c r="AL102" s="714"/>
      <c r="AM102" s="714"/>
      <c r="AN102" s="714"/>
      <c r="AO102" s="714"/>
      <c r="AP102" s="718"/>
      <c r="AQ102" s="714"/>
      <c r="AR102" s="714"/>
      <c r="AS102" s="717"/>
      <c r="AT102" s="718"/>
      <c r="AU102" s="714"/>
      <c r="AV102" s="714"/>
      <c r="AW102" s="714"/>
      <c r="AX102" s="715"/>
      <c r="AY102" s="715"/>
      <c r="AZ102" s="715"/>
      <c r="BA102" s="715"/>
      <c r="BB102" s="715"/>
      <c r="BC102" s="714"/>
      <c r="BD102" s="714"/>
      <c r="BE102" s="714"/>
      <c r="BF102" s="714"/>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72"/>
      <c r="CL102" s="572"/>
      <c r="CM102" s="572"/>
      <c r="CN102" s="572"/>
      <c r="CO102" s="572"/>
    </row>
    <row r="103" s="784" customFormat="true" ht="15" hidden="false" customHeight="true" outlineLevel="0" collapsed="false">
      <c r="A103" s="713"/>
      <c r="B103" s="714"/>
      <c r="C103" s="715"/>
      <c r="D103" s="714"/>
      <c r="E103" s="714"/>
      <c r="F103" s="714"/>
      <c r="G103" s="714"/>
      <c r="H103" s="714"/>
      <c r="I103" s="714"/>
      <c r="J103" s="714"/>
      <c r="K103" s="714"/>
      <c r="L103" s="714"/>
      <c r="M103" s="714"/>
      <c r="N103" s="714"/>
      <c r="O103" s="714"/>
      <c r="P103" s="714"/>
      <c r="Q103" s="714"/>
      <c r="R103" s="714"/>
      <c r="S103" s="714"/>
      <c r="T103" s="714"/>
      <c r="U103" s="714"/>
      <c r="V103" s="714"/>
      <c r="W103" s="716"/>
      <c r="X103" s="714"/>
      <c r="Y103" s="714"/>
      <c r="Z103" s="714"/>
      <c r="AA103" s="714"/>
      <c r="AB103" s="714"/>
      <c r="AC103" s="714"/>
      <c r="AD103" s="714"/>
      <c r="AE103" s="714"/>
      <c r="AF103" s="714"/>
      <c r="AG103" s="714"/>
      <c r="AH103" s="714"/>
      <c r="AI103" s="714"/>
      <c r="AJ103" s="714"/>
      <c r="AK103" s="717"/>
      <c r="AL103" s="714"/>
      <c r="AM103" s="714"/>
      <c r="AN103" s="714"/>
      <c r="AO103" s="714"/>
      <c r="AP103" s="718"/>
      <c r="AQ103" s="714"/>
      <c r="AR103" s="714"/>
      <c r="AS103" s="717"/>
      <c r="AT103" s="718"/>
      <c r="AU103" s="714"/>
      <c r="AV103" s="714"/>
      <c r="AW103" s="714"/>
      <c r="AX103" s="715"/>
      <c r="AY103" s="715"/>
      <c r="AZ103" s="715"/>
      <c r="BA103" s="715"/>
      <c r="BB103" s="715"/>
      <c r="BC103" s="714"/>
      <c r="BD103" s="714"/>
      <c r="BE103" s="714"/>
      <c r="BF103" s="714"/>
      <c r="BI103" s="557"/>
      <c r="BJ103" s="557"/>
      <c r="BK103" s="557"/>
      <c r="BL103" s="557"/>
      <c r="BM103" s="557"/>
      <c r="BN103" s="557"/>
      <c r="BO103" s="557"/>
      <c r="BP103" s="557"/>
      <c r="BQ103" s="557"/>
      <c r="BT103" s="557"/>
      <c r="BU103" s="557"/>
      <c r="BV103" s="557"/>
      <c r="BW103" s="557"/>
      <c r="BX103" s="557"/>
      <c r="BY103" s="557"/>
      <c r="BZ103" s="557"/>
      <c r="CA103" s="557"/>
      <c r="CB103" s="557"/>
      <c r="CE103" s="557"/>
      <c r="CF103" s="557"/>
      <c r="CG103" s="557"/>
      <c r="CH103" s="557"/>
      <c r="CI103" s="557"/>
      <c r="CJ103" s="557"/>
      <c r="CK103" s="572"/>
      <c r="CL103" s="572"/>
      <c r="CM103" s="572"/>
      <c r="CP103" s="572"/>
      <c r="CQ103" s="572"/>
      <c r="CR103" s="572"/>
      <c r="CS103" s="557"/>
      <c r="CT103" s="557"/>
      <c r="CU103" s="557"/>
      <c r="CV103" s="557"/>
      <c r="CW103" s="557"/>
      <c r="CX103" s="557"/>
    </row>
    <row r="104" customFormat="false" ht="15" hidden="false" customHeight="true" outlineLevel="0" collapsed="false">
      <c r="BI104" s="557"/>
      <c r="BJ104" s="557"/>
      <c r="BK104" s="557"/>
      <c r="BL104" s="557"/>
      <c r="BM104" s="557"/>
      <c r="BN104" s="557"/>
      <c r="BO104" s="557"/>
      <c r="BP104" s="557"/>
      <c r="BQ104" s="557"/>
      <c r="BR104" s="784"/>
      <c r="BS104" s="784"/>
      <c r="BT104" s="557"/>
      <c r="BU104" s="557"/>
      <c r="BV104" s="557"/>
      <c r="BW104" s="557"/>
      <c r="BX104" s="557"/>
      <c r="BY104" s="557"/>
      <c r="BZ104" s="557"/>
      <c r="CA104" s="557"/>
      <c r="CB104" s="557"/>
      <c r="CC104" s="784"/>
      <c r="CD104" s="784"/>
      <c r="CE104" s="557"/>
      <c r="CF104" s="557"/>
      <c r="CG104" s="557"/>
      <c r="CH104" s="557"/>
      <c r="CI104" s="557"/>
      <c r="CJ104" s="557"/>
      <c r="CK104" s="572"/>
      <c r="CL104" s="572"/>
      <c r="CM104" s="572"/>
      <c r="CN104" s="784"/>
      <c r="CO104" s="784"/>
      <c r="CP104" s="572"/>
      <c r="CQ104" s="572"/>
      <c r="CR104" s="572"/>
      <c r="CS104" s="557"/>
      <c r="CT104" s="557"/>
      <c r="CU104" s="557"/>
      <c r="CV104" s="557"/>
      <c r="CW104" s="557"/>
      <c r="CX104" s="557"/>
      <c r="CY104" s="784"/>
    </row>
    <row r="105" customFormat="false" ht="15" hidden="false" customHeight="true" outlineLevel="0" collapsed="false">
      <c r="BI105" s="557"/>
      <c r="BJ105" s="557"/>
      <c r="BK105" s="557"/>
      <c r="BL105" s="557"/>
      <c r="BM105" s="557"/>
      <c r="BN105" s="557"/>
      <c r="BO105" s="557"/>
      <c r="BP105" s="557"/>
      <c r="BQ105" s="557"/>
      <c r="BR105" s="784"/>
      <c r="BS105" s="784"/>
      <c r="BT105" s="557"/>
      <c r="BU105" s="557"/>
      <c r="BV105" s="557"/>
      <c r="BW105" s="557"/>
      <c r="BX105" s="557"/>
      <c r="BY105" s="557"/>
      <c r="BZ105" s="557"/>
      <c r="CA105" s="557"/>
      <c r="CB105" s="557"/>
      <c r="CC105" s="784"/>
      <c r="CD105" s="784"/>
      <c r="CE105" s="557"/>
      <c r="CF105" s="557"/>
      <c r="CG105" s="557"/>
      <c r="CH105" s="557"/>
      <c r="CI105" s="557"/>
      <c r="CJ105" s="557"/>
      <c r="CK105" s="572"/>
      <c r="CL105" s="572"/>
      <c r="CM105" s="572"/>
      <c r="CN105" s="784"/>
      <c r="CO105" s="784"/>
      <c r="CP105" s="572"/>
      <c r="CQ105" s="572"/>
      <c r="CR105" s="572"/>
      <c r="CS105" s="557"/>
      <c r="CT105" s="557"/>
      <c r="CU105" s="557"/>
      <c r="CV105" s="557"/>
      <c r="CW105" s="557"/>
      <c r="CX105" s="557"/>
      <c r="CY105" s="784"/>
    </row>
    <row r="106" customFormat="false" ht="15" hidden="false" customHeight="true" outlineLevel="0" collapsed="false">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784"/>
    </row>
    <row r="107" customFormat="false" ht="15" hidden="false" customHeight="true" outlineLevel="0" collapsed="false">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c r="CY107" s="784"/>
    </row>
    <row r="108" customFormat="false" ht="15" hidden="false" customHeight="true" outlineLevel="0" collapsed="false">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c r="CY108" s="784"/>
    </row>
    <row r="109" customFormat="false" ht="15" hidden="false" customHeight="true" outlineLevel="0" collapsed="false">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c r="CY109" s="784"/>
    </row>
    <row r="110" customFormat="false" ht="15" hidden="false" customHeight="true" outlineLevel="0" collapsed="false">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557"/>
      <c r="CI113" s="557"/>
      <c r="CJ113" s="557"/>
      <c r="CK113" s="572"/>
      <c r="CL113" s="572"/>
      <c r="CM113" s="572"/>
      <c r="CN113" s="572"/>
      <c r="CO113" s="572"/>
      <c r="CP113" s="572"/>
      <c r="CQ113" s="572"/>
      <c r="CR113" s="572"/>
      <c r="CS113" s="557"/>
      <c r="CT113" s="557"/>
      <c r="CU113" s="557"/>
      <c r="CV113" s="557"/>
      <c r="CW113" s="557"/>
      <c r="CX113" s="557"/>
    </row>
    <row r="114" customFormat="false" ht="15" hidden="false" customHeight="true" outlineLevel="0" collapsed="false">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557"/>
      <c r="CI114" s="557"/>
      <c r="CJ114" s="557"/>
      <c r="CK114" s="572"/>
      <c r="CL114" s="572"/>
      <c r="CM114" s="572"/>
      <c r="CN114" s="572"/>
      <c r="CO114" s="572"/>
      <c r="CP114" s="572"/>
      <c r="CQ114" s="572"/>
      <c r="CR114" s="572"/>
      <c r="CS114" s="557"/>
      <c r="CT114" s="557"/>
      <c r="CU114" s="557"/>
      <c r="CV114" s="557"/>
      <c r="CW114" s="557"/>
      <c r="CX114" s="557"/>
    </row>
    <row r="115" customFormat="false" ht="15" hidden="false" customHeight="true" outlineLevel="0" collapsed="false">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72"/>
      <c r="CL115" s="572"/>
      <c r="CM115" s="572"/>
      <c r="CN115" s="572"/>
      <c r="CO115" s="572"/>
      <c r="CP115" s="572"/>
      <c r="CQ115" s="572"/>
      <c r="CR115" s="572"/>
      <c r="CS115" s="557"/>
      <c r="CT115" s="557"/>
      <c r="CU115" s="557"/>
      <c r="CV115" s="557"/>
      <c r="CW115" s="557"/>
      <c r="CX115" s="557"/>
    </row>
    <row r="116" customFormat="false" ht="15" hidden="false" customHeight="true" outlineLevel="0" collapsed="false">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784"/>
      <c r="CI116" s="784"/>
      <c r="CJ116" s="784"/>
      <c r="CK116" s="784"/>
      <c r="CL116" s="784"/>
      <c r="CM116" s="572"/>
      <c r="CN116" s="572"/>
      <c r="CO116" s="572"/>
      <c r="CP116" s="572"/>
      <c r="CQ116" s="572"/>
      <c r="CR116" s="572"/>
      <c r="CS116" s="557"/>
      <c r="CT116" s="557"/>
      <c r="CU116" s="557"/>
      <c r="CV116" s="557"/>
      <c r="CW116" s="557"/>
      <c r="CX116" s="557"/>
    </row>
    <row r="117" customFormat="false" ht="15" hidden="false" customHeight="true" outlineLevel="0" collapsed="false">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784"/>
      <c r="CI117" s="784"/>
      <c r="CJ117" s="784"/>
      <c r="CK117" s="784"/>
      <c r="CL117" s="784"/>
      <c r="CM117" s="784"/>
      <c r="CN117" s="572"/>
      <c r="CO117" s="572"/>
      <c r="CP117" s="572"/>
      <c r="CQ117" s="572"/>
      <c r="CR117" s="572"/>
      <c r="CS117" s="557"/>
      <c r="CT117" s="557"/>
      <c r="CU117" s="557"/>
      <c r="CV117" s="557"/>
      <c r="CW117" s="557"/>
      <c r="CX117" s="557"/>
    </row>
    <row r="118" customFormat="false" ht="15" hidden="false" customHeight="true" outlineLevel="0" collapsed="false">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784"/>
      <c r="CF118" s="784"/>
      <c r="CG118" s="784"/>
      <c r="CH118" s="784"/>
      <c r="CI118" s="784"/>
      <c r="CJ118" s="784"/>
      <c r="CK118" s="784"/>
      <c r="CL118" s="784"/>
      <c r="CM118" s="784"/>
      <c r="CN118" s="572"/>
      <c r="CO118" s="572"/>
      <c r="CP118" s="572"/>
      <c r="CQ118" s="572"/>
      <c r="CR118" s="572"/>
      <c r="CS118" s="557"/>
      <c r="CT118" s="557"/>
      <c r="CU118" s="557"/>
      <c r="CV118" s="557"/>
      <c r="CW118" s="557"/>
      <c r="CX118" s="557"/>
    </row>
    <row r="119" customFormat="false" ht="15" hidden="false" customHeight="true" outlineLevel="0" collapsed="false">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784"/>
      <c r="CF119" s="784"/>
      <c r="CG119" s="784"/>
      <c r="CH119" s="784"/>
      <c r="CI119" s="784"/>
      <c r="CJ119" s="784"/>
      <c r="CK119" s="784"/>
      <c r="CL119" s="784"/>
      <c r="CM119" s="784"/>
      <c r="CN119" s="572"/>
      <c r="CO119" s="572"/>
      <c r="CP119" s="572"/>
      <c r="CQ119" s="572"/>
      <c r="CR119" s="572"/>
      <c r="CS119" s="557"/>
      <c r="CT119" s="557"/>
      <c r="CU119" s="557"/>
      <c r="CV119" s="557"/>
      <c r="CW119" s="557"/>
      <c r="CX119" s="557"/>
    </row>
    <row r="120" customFormat="false" ht="15" hidden="false" customHeight="true" outlineLevel="0" collapsed="false">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784"/>
      <c r="CF120" s="784"/>
      <c r="CG120" s="784"/>
      <c r="CH120" s="784"/>
      <c r="CI120" s="784"/>
      <c r="CJ120" s="784"/>
      <c r="CK120" s="784"/>
      <c r="CL120" s="784"/>
      <c r="CM120" s="784"/>
      <c r="CN120" s="572"/>
      <c r="CO120" s="572"/>
      <c r="CP120" s="572"/>
      <c r="CQ120" s="572"/>
      <c r="CR120" s="572"/>
      <c r="CS120" s="557"/>
      <c r="CT120" s="557"/>
      <c r="CU120" s="557"/>
      <c r="CV120" s="557"/>
      <c r="CW120" s="557"/>
      <c r="CX120" s="557"/>
    </row>
    <row r="121" customFormat="false" ht="15" hidden="false" customHeight="true" outlineLevel="0" collapsed="false">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784"/>
      <c r="CF121" s="784"/>
      <c r="CG121" s="784"/>
      <c r="CH121" s="784"/>
      <c r="CI121" s="784"/>
      <c r="CJ121" s="784"/>
      <c r="CK121" s="784"/>
      <c r="CL121" s="784"/>
      <c r="CM121" s="784"/>
      <c r="CN121" s="572"/>
      <c r="CO121" s="572"/>
      <c r="CP121" s="572"/>
      <c r="CQ121" s="572"/>
      <c r="CR121" s="572"/>
      <c r="CS121" s="557"/>
      <c r="CT121" s="557"/>
      <c r="CU121" s="557"/>
      <c r="CV121" s="557"/>
      <c r="CW121" s="557"/>
      <c r="CX121" s="557"/>
    </row>
    <row r="122" customFormat="false" ht="15" hidden="false" customHeight="true" outlineLevel="0" collapsed="false">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784"/>
      <c r="CF122" s="784"/>
      <c r="CG122" s="784"/>
      <c r="CH122" s="784"/>
      <c r="CI122" s="784"/>
      <c r="CJ122" s="784"/>
      <c r="CK122" s="784"/>
      <c r="CL122" s="784"/>
      <c r="CM122" s="784"/>
      <c r="CN122" s="572"/>
      <c r="CO122" s="572"/>
      <c r="CP122" s="572"/>
      <c r="CQ122" s="572"/>
      <c r="CR122" s="572"/>
      <c r="CS122" s="557"/>
      <c r="CT122" s="557"/>
      <c r="CU122" s="557"/>
      <c r="CV122" s="557"/>
      <c r="CW122" s="557"/>
      <c r="CX122" s="557"/>
    </row>
    <row r="123" customFormat="false" ht="15" hidden="false" customHeight="true" outlineLevel="0" collapsed="false">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D123" s="557"/>
      <c r="CE123" s="784"/>
      <c r="CF123" s="784"/>
      <c r="CG123" s="784"/>
      <c r="CH123" s="784"/>
      <c r="CI123" s="784"/>
      <c r="CJ123" s="784"/>
      <c r="CK123" s="784"/>
      <c r="CL123" s="784"/>
      <c r="CM123" s="784"/>
      <c r="CN123" s="572"/>
      <c r="CO123" s="572"/>
      <c r="CP123" s="572"/>
      <c r="CQ123" s="572"/>
      <c r="CR123" s="572"/>
      <c r="CS123" s="557"/>
      <c r="CT123" s="557"/>
      <c r="CU123" s="557"/>
      <c r="CV123" s="557"/>
      <c r="CW123" s="557"/>
      <c r="CX123" s="557"/>
    </row>
    <row r="124" customFormat="false" ht="15" hidden="false" customHeight="true" outlineLevel="0" collapsed="false">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D124" s="557"/>
      <c r="CE124" s="784"/>
      <c r="CF124" s="784"/>
      <c r="CG124" s="784"/>
      <c r="CH124" s="784"/>
      <c r="CI124" s="784"/>
      <c r="CJ124" s="784"/>
      <c r="CK124" s="784"/>
      <c r="CL124" s="784"/>
      <c r="CM124" s="784"/>
      <c r="CN124" s="572"/>
      <c r="CO124" s="572"/>
      <c r="CP124" s="572"/>
      <c r="CQ124" s="572"/>
      <c r="CR124" s="572"/>
      <c r="CS124" s="557"/>
      <c r="CT124" s="557"/>
      <c r="CU124" s="557"/>
      <c r="CV124" s="557"/>
      <c r="CW124" s="557"/>
      <c r="CX124" s="557"/>
    </row>
    <row r="125" customFormat="false" ht="15" hidden="false" customHeight="true" outlineLevel="0" collapsed="false">
      <c r="BI125" s="557"/>
      <c r="BJ125" s="557"/>
      <c r="BK125" s="557"/>
      <c r="BL125" s="557"/>
      <c r="BM125" s="557"/>
      <c r="BN125" s="557"/>
      <c r="BO125" s="557"/>
      <c r="BP125" s="557"/>
      <c r="BQ125" s="557"/>
      <c r="BR125" s="557"/>
      <c r="BS125" s="557"/>
      <c r="BT125" s="557"/>
      <c r="BU125" s="557"/>
      <c r="BV125" s="557"/>
      <c r="BW125" s="557"/>
      <c r="BX125" s="557"/>
      <c r="BY125" s="557"/>
      <c r="BZ125" s="557"/>
      <c r="CA125" s="557"/>
      <c r="CB125" s="557"/>
      <c r="CC125" s="557"/>
      <c r="CD125" s="557"/>
      <c r="CE125" s="784"/>
      <c r="CF125" s="784"/>
      <c r="CG125" s="784"/>
      <c r="CH125" s="784"/>
      <c r="CI125" s="784"/>
      <c r="CJ125" s="784"/>
      <c r="CK125" s="784"/>
      <c r="CL125" s="784"/>
      <c r="CM125" s="784"/>
      <c r="CN125" s="572"/>
      <c r="CO125" s="572"/>
      <c r="CP125" s="572"/>
      <c r="CQ125" s="572"/>
      <c r="CR125" s="572"/>
      <c r="CS125" s="557"/>
      <c r="CT125" s="557"/>
      <c r="CU125" s="557"/>
      <c r="CV125" s="557"/>
      <c r="CW125" s="557"/>
      <c r="CX125" s="557"/>
    </row>
    <row r="126" customFormat="false" ht="15" hidden="false" customHeight="true" outlineLevel="0" collapsed="false">
      <c r="BI126" s="557"/>
      <c r="BJ126" s="557"/>
      <c r="BK126" s="557"/>
      <c r="BL126" s="557"/>
      <c r="BM126" s="557"/>
      <c r="BN126" s="557"/>
      <c r="BO126" s="557"/>
      <c r="BP126" s="557"/>
      <c r="BQ126" s="557"/>
      <c r="BR126" s="557"/>
      <c r="BS126" s="557"/>
      <c r="BT126" s="784"/>
      <c r="BU126" s="784"/>
      <c r="BV126" s="784"/>
      <c r="BW126" s="784"/>
      <c r="BX126" s="784"/>
      <c r="BY126" s="784"/>
      <c r="BZ126" s="784"/>
      <c r="CA126" s="784"/>
      <c r="CB126" s="557"/>
      <c r="CC126" s="557"/>
      <c r="CD126" s="557"/>
      <c r="CE126" s="784"/>
      <c r="CF126" s="784"/>
      <c r="CG126" s="784"/>
      <c r="CH126" s="784"/>
      <c r="CI126" s="784"/>
      <c r="CJ126" s="784"/>
      <c r="CK126" s="784"/>
      <c r="CL126" s="784"/>
      <c r="CM126" s="784"/>
      <c r="CN126" s="572"/>
      <c r="CO126" s="572"/>
      <c r="CP126" s="572"/>
      <c r="CQ126" s="572"/>
      <c r="CR126" s="572"/>
      <c r="CS126" s="557"/>
      <c r="CT126" s="557"/>
      <c r="CU126" s="557"/>
      <c r="CV126" s="557"/>
      <c r="CW126" s="557"/>
      <c r="CX126" s="557"/>
    </row>
    <row r="127" customFormat="false" ht="15" hidden="false" customHeight="true" outlineLevel="0" collapsed="false">
      <c r="BI127" s="557"/>
      <c r="BJ127" s="557"/>
      <c r="BK127" s="557"/>
      <c r="BL127" s="557"/>
      <c r="BM127" s="557"/>
      <c r="BN127" s="557"/>
      <c r="BO127" s="557"/>
      <c r="BP127" s="557"/>
      <c r="BQ127" s="557"/>
      <c r="BR127" s="557"/>
      <c r="BS127" s="557"/>
      <c r="BT127" s="784"/>
      <c r="BU127" s="784"/>
      <c r="BV127" s="784"/>
      <c r="BW127" s="784"/>
      <c r="BX127" s="784"/>
      <c r="BY127" s="784"/>
      <c r="BZ127" s="784"/>
      <c r="CA127" s="784"/>
      <c r="CB127" s="784"/>
      <c r="CC127" s="557"/>
      <c r="CD127" s="557"/>
      <c r="CE127" s="784"/>
      <c r="CF127" s="784"/>
      <c r="CG127" s="784"/>
      <c r="CH127" s="784"/>
      <c r="CI127" s="784"/>
      <c r="CJ127" s="784"/>
      <c r="CK127" s="784"/>
      <c r="CL127" s="784"/>
      <c r="CM127" s="784"/>
      <c r="CN127" s="572"/>
      <c r="CO127" s="572"/>
      <c r="CP127" s="572"/>
      <c r="CQ127" s="572"/>
      <c r="CR127" s="572"/>
      <c r="CS127" s="557"/>
      <c r="CT127" s="557"/>
      <c r="CU127" s="557"/>
      <c r="CV127" s="557"/>
      <c r="CW127" s="557"/>
      <c r="CX127" s="557"/>
    </row>
    <row r="128" customFormat="false" ht="15" hidden="false" customHeight="true" outlineLevel="0" collapsed="false">
      <c r="BI128" s="557"/>
      <c r="BJ128" s="557"/>
      <c r="BK128" s="557"/>
      <c r="BL128" s="557"/>
      <c r="BM128" s="557"/>
      <c r="BN128" s="557"/>
      <c r="BO128" s="557"/>
      <c r="BP128" s="557"/>
      <c r="BQ128" s="557"/>
      <c r="BR128" s="557"/>
      <c r="BS128" s="557"/>
      <c r="BT128" s="784"/>
      <c r="BU128" s="784"/>
      <c r="BV128" s="784"/>
      <c r="BW128" s="784"/>
      <c r="BX128" s="784"/>
      <c r="BY128" s="784"/>
      <c r="BZ128" s="784"/>
      <c r="CA128" s="784"/>
      <c r="CB128" s="784"/>
      <c r="CC128" s="557"/>
      <c r="CD128" s="557"/>
      <c r="CE128" s="784"/>
      <c r="CF128" s="784"/>
      <c r="CG128" s="784"/>
      <c r="CH128" s="784"/>
      <c r="CI128" s="784"/>
      <c r="CJ128" s="784"/>
      <c r="CK128" s="784"/>
      <c r="CL128" s="784"/>
      <c r="CM128" s="784"/>
      <c r="CN128" s="572"/>
      <c r="CO128" s="572"/>
      <c r="CP128" s="572"/>
      <c r="CQ128" s="572"/>
      <c r="CR128" s="572"/>
      <c r="CS128" s="557"/>
      <c r="CT128" s="557"/>
      <c r="CU128" s="557"/>
      <c r="CV128" s="557"/>
      <c r="CW128" s="557"/>
      <c r="CX128" s="557"/>
    </row>
    <row r="129" customFormat="false" ht="15" hidden="false" customHeight="true" outlineLevel="0" collapsed="false">
      <c r="BI129" s="557"/>
      <c r="BJ129" s="557"/>
      <c r="BK129" s="557"/>
      <c r="BL129" s="557"/>
      <c r="BM129" s="557"/>
      <c r="BN129" s="557"/>
      <c r="BO129" s="557"/>
      <c r="BP129" s="557"/>
      <c r="BQ129" s="557"/>
      <c r="BR129" s="557"/>
      <c r="BS129" s="557"/>
      <c r="BT129" s="784"/>
      <c r="BU129" s="784"/>
      <c r="BV129" s="784"/>
      <c r="BW129" s="784"/>
      <c r="BX129" s="784"/>
      <c r="BY129" s="784"/>
      <c r="BZ129" s="784"/>
      <c r="CA129" s="784"/>
      <c r="CB129" s="784"/>
      <c r="CC129" s="557"/>
      <c r="CD129" s="557"/>
      <c r="CE129" s="784"/>
      <c r="CF129" s="784"/>
      <c r="CG129" s="784"/>
      <c r="CH129" s="784"/>
      <c r="CI129" s="784"/>
      <c r="CJ129" s="784"/>
      <c r="CK129" s="784"/>
      <c r="CL129" s="784"/>
      <c r="CM129" s="784"/>
      <c r="CN129" s="572"/>
      <c r="CO129" s="572"/>
      <c r="CP129" s="572"/>
      <c r="CQ129" s="572"/>
      <c r="CR129" s="572"/>
      <c r="CS129" s="557"/>
      <c r="CT129" s="557"/>
      <c r="CU129" s="557"/>
      <c r="CV129" s="557"/>
      <c r="CW129" s="557"/>
      <c r="CX129" s="557"/>
    </row>
    <row r="130" customFormat="false" ht="15" hidden="false" customHeight="true" outlineLevel="0" collapsed="false">
      <c r="BI130" s="557"/>
      <c r="BJ130" s="557"/>
      <c r="BK130" s="557"/>
      <c r="BL130" s="557"/>
      <c r="BM130" s="557"/>
      <c r="BN130" s="557"/>
      <c r="BO130" s="557"/>
      <c r="BP130" s="557"/>
      <c r="BQ130" s="557"/>
      <c r="BR130" s="557"/>
      <c r="BS130" s="557"/>
      <c r="BT130" s="784"/>
      <c r="BU130" s="784"/>
      <c r="BV130" s="784"/>
      <c r="BW130" s="784"/>
      <c r="BX130" s="784"/>
      <c r="BY130" s="784"/>
      <c r="BZ130" s="784"/>
      <c r="CA130" s="784"/>
      <c r="CB130" s="784"/>
      <c r="CC130" s="557"/>
      <c r="CD130" s="557"/>
      <c r="CE130" s="784"/>
      <c r="CF130" s="784"/>
      <c r="CG130" s="784"/>
      <c r="CH130" s="784"/>
      <c r="CI130" s="784"/>
      <c r="CJ130" s="784"/>
      <c r="CK130" s="784"/>
      <c r="CL130" s="784"/>
      <c r="CM130" s="784"/>
      <c r="CN130" s="572"/>
      <c r="CO130" s="572"/>
      <c r="CP130" s="572"/>
      <c r="CQ130" s="572"/>
      <c r="CR130" s="572"/>
      <c r="CS130" s="557"/>
      <c r="CT130" s="557"/>
      <c r="CU130" s="557"/>
      <c r="CV130" s="557"/>
      <c r="CW130" s="557"/>
      <c r="CX130" s="557"/>
    </row>
    <row r="131" customFormat="false" ht="15" hidden="false" customHeight="true" outlineLevel="0" collapsed="false">
      <c r="BI131" s="557"/>
      <c r="BJ131" s="557"/>
      <c r="BK131" s="557"/>
      <c r="BL131" s="557"/>
      <c r="BM131" s="557"/>
      <c r="BN131" s="557"/>
      <c r="BO131" s="557"/>
      <c r="BP131" s="557"/>
      <c r="BQ131" s="557"/>
      <c r="BR131" s="557"/>
      <c r="BS131" s="557"/>
      <c r="BT131" s="784"/>
      <c r="BU131" s="784"/>
      <c r="BV131" s="784"/>
      <c r="BW131" s="784"/>
      <c r="BX131" s="784"/>
      <c r="BY131" s="784"/>
      <c r="BZ131" s="784"/>
      <c r="CA131" s="784"/>
      <c r="CB131" s="784"/>
      <c r="CC131" s="557"/>
      <c r="CD131" s="557"/>
      <c r="CE131" s="784"/>
      <c r="CF131" s="784"/>
      <c r="CG131" s="784"/>
      <c r="CH131" s="784"/>
      <c r="CI131" s="784"/>
      <c r="CJ131" s="784"/>
      <c r="CK131" s="784"/>
      <c r="CL131" s="784"/>
      <c r="CM131" s="784"/>
      <c r="CN131" s="572"/>
      <c r="CO131" s="572"/>
      <c r="CP131" s="572"/>
      <c r="CQ131" s="572"/>
      <c r="CR131" s="784"/>
      <c r="CS131" s="784"/>
      <c r="CT131" s="784"/>
      <c r="CU131" s="784"/>
      <c r="CV131" s="557"/>
      <c r="CW131" s="557"/>
      <c r="CX131" s="557"/>
    </row>
    <row r="132" customFormat="false" ht="15" hidden="false" customHeight="true" outlineLevel="0" collapsed="false">
      <c r="BI132" s="557"/>
      <c r="BJ132" s="557"/>
      <c r="BK132" s="557"/>
      <c r="BL132" s="557"/>
      <c r="BM132" s="784"/>
      <c r="BN132" s="784"/>
      <c r="BO132" s="784"/>
      <c r="BP132" s="784"/>
      <c r="BQ132" s="557"/>
      <c r="BR132" s="557"/>
      <c r="BS132" s="557"/>
      <c r="BT132" s="784"/>
      <c r="BU132" s="784"/>
      <c r="BV132" s="784"/>
      <c r="BW132" s="784"/>
      <c r="BX132" s="784"/>
      <c r="BY132" s="784"/>
      <c r="BZ132" s="784"/>
      <c r="CA132" s="784"/>
      <c r="CB132" s="784"/>
      <c r="CC132" s="557"/>
      <c r="CD132" s="557"/>
      <c r="CE132" s="784"/>
      <c r="CF132" s="784"/>
      <c r="CG132" s="784"/>
      <c r="CM132" s="784"/>
      <c r="CN132" s="572"/>
      <c r="CO132" s="572"/>
      <c r="CP132" s="572"/>
      <c r="CQ132" s="572"/>
      <c r="CR132" s="784"/>
      <c r="CS132" s="784"/>
      <c r="CT132" s="784"/>
      <c r="CU132" s="784"/>
      <c r="CV132" s="557"/>
      <c r="CW132" s="557"/>
      <c r="CX132" s="557"/>
    </row>
    <row r="133" customFormat="false" ht="15" hidden="false" customHeight="true" outlineLevel="0" collapsed="false">
      <c r="BI133" s="557"/>
      <c r="BJ133" s="557"/>
      <c r="BK133" s="557"/>
      <c r="BL133" s="557"/>
      <c r="BM133" s="784"/>
      <c r="BN133" s="784"/>
      <c r="BO133" s="784"/>
      <c r="BP133" s="784"/>
      <c r="BQ133" s="784"/>
      <c r="BR133" s="557"/>
      <c r="BS133" s="557"/>
      <c r="BT133" s="784"/>
      <c r="BU133" s="784"/>
      <c r="BV133" s="784"/>
      <c r="BW133" s="784"/>
      <c r="BX133" s="784"/>
      <c r="BY133" s="784"/>
      <c r="BZ133" s="784"/>
      <c r="CA133" s="784"/>
      <c r="CB133" s="784"/>
      <c r="CC133" s="557"/>
      <c r="CD133" s="557"/>
      <c r="CE133" s="784"/>
      <c r="CF133" s="784"/>
      <c r="CG133" s="784"/>
      <c r="CN133" s="572"/>
      <c r="CO133" s="572"/>
      <c r="CP133" s="572"/>
      <c r="CQ133" s="572"/>
      <c r="CR133" s="572"/>
      <c r="CS133" s="572"/>
      <c r="CT133" s="572"/>
      <c r="CU133" s="572"/>
      <c r="CV133" s="784"/>
      <c r="CW133" s="784"/>
      <c r="CX133" s="784"/>
    </row>
    <row r="134" customFormat="false" ht="15" hidden="false" customHeight="true" outlineLevel="0" collapsed="false">
      <c r="BI134" s="784"/>
      <c r="BJ134" s="784"/>
      <c r="BK134" s="784"/>
      <c r="BL134" s="784"/>
      <c r="BM134" s="784"/>
      <c r="BN134" s="784"/>
      <c r="BO134" s="784"/>
      <c r="BP134" s="784"/>
      <c r="BQ134" s="784"/>
      <c r="BR134" s="557"/>
      <c r="BS134" s="557"/>
      <c r="BT134" s="784"/>
      <c r="BU134" s="784"/>
      <c r="BV134" s="784"/>
      <c r="BW134" s="784"/>
      <c r="BX134" s="784"/>
      <c r="BY134" s="784"/>
      <c r="BZ134" s="784"/>
      <c r="CA134" s="784"/>
      <c r="CB134" s="784"/>
      <c r="CC134" s="557"/>
      <c r="CD134" s="557"/>
      <c r="CN134" s="572"/>
      <c r="CO134" s="572"/>
      <c r="CP134" s="784"/>
      <c r="CQ134" s="784"/>
      <c r="CR134" s="784"/>
      <c r="CS134" s="784"/>
      <c r="CT134" s="784"/>
      <c r="CU134" s="784"/>
      <c r="CV134" s="784"/>
      <c r="CW134" s="784"/>
      <c r="CX134" s="784"/>
    </row>
    <row r="135" customFormat="false" ht="15" hidden="false" customHeight="true" outlineLevel="0" collapsed="false">
      <c r="BI135" s="784"/>
      <c r="BJ135" s="784"/>
      <c r="BK135" s="784"/>
      <c r="BL135" s="784"/>
      <c r="BM135" s="784"/>
      <c r="BN135" s="784"/>
      <c r="BO135" s="784"/>
      <c r="BP135" s="784"/>
      <c r="BQ135" s="784"/>
      <c r="BR135" s="557"/>
      <c r="BS135" s="557"/>
      <c r="BT135" s="784"/>
      <c r="BU135" s="784"/>
      <c r="BV135" s="784"/>
      <c r="BW135" s="784"/>
      <c r="BX135" s="784"/>
      <c r="BY135" s="784"/>
      <c r="BZ135" s="784"/>
      <c r="CA135" s="784"/>
      <c r="CB135" s="784"/>
      <c r="CC135" s="557"/>
      <c r="CD135" s="557"/>
      <c r="CN135" s="572"/>
      <c r="CO135" s="572"/>
      <c r="CP135" s="784"/>
      <c r="CQ135" s="784"/>
      <c r="CR135" s="784"/>
      <c r="CS135" s="784"/>
      <c r="CT135" s="784"/>
      <c r="CU135" s="784"/>
      <c r="CV135" s="784"/>
      <c r="CW135" s="784"/>
      <c r="CX135" s="784"/>
    </row>
    <row r="136" customFormat="false" ht="15" hidden="false" customHeight="true" outlineLevel="0" collapsed="false">
      <c r="BI136" s="784"/>
      <c r="BJ136" s="784"/>
      <c r="BK136" s="784"/>
      <c r="BL136" s="784"/>
      <c r="BM136" s="784"/>
      <c r="BN136" s="784"/>
      <c r="BO136" s="784"/>
      <c r="BP136" s="784"/>
      <c r="BQ136" s="784"/>
      <c r="BR136" s="557"/>
      <c r="BS136" s="557"/>
      <c r="BT136" s="784"/>
      <c r="BU136" s="784"/>
      <c r="BV136" s="784"/>
      <c r="BW136" s="784"/>
      <c r="BX136" s="784"/>
      <c r="BY136" s="784"/>
      <c r="BZ136" s="784"/>
      <c r="CA136" s="784"/>
      <c r="CB136" s="784"/>
      <c r="CC136" s="557"/>
      <c r="CD136" s="557"/>
      <c r="CN136" s="557"/>
      <c r="CO136" s="572"/>
      <c r="CP136" s="784"/>
      <c r="CQ136" s="784"/>
      <c r="CR136" s="784"/>
      <c r="CS136" s="784"/>
      <c r="CT136" s="784"/>
      <c r="CU136" s="784"/>
      <c r="CV136" s="784"/>
      <c r="CW136" s="784"/>
      <c r="CX136" s="784"/>
    </row>
    <row r="137" customFormat="false" ht="15" hidden="false" customHeight="true" outlineLevel="0" collapsed="false">
      <c r="BI137" s="784"/>
      <c r="BJ137" s="784"/>
      <c r="BK137" s="784"/>
      <c r="BL137" s="784"/>
      <c r="BM137" s="784"/>
      <c r="BN137" s="784"/>
      <c r="BO137" s="784"/>
      <c r="BP137" s="784"/>
      <c r="BQ137" s="784"/>
      <c r="BR137" s="784"/>
      <c r="BS137" s="784"/>
      <c r="BT137" s="784"/>
      <c r="BU137" s="784"/>
      <c r="BV137" s="784"/>
      <c r="BW137" s="784"/>
      <c r="BX137" s="784"/>
      <c r="BY137" s="784"/>
      <c r="BZ137" s="784"/>
      <c r="CA137" s="784"/>
      <c r="CB137" s="784"/>
      <c r="CC137" s="784"/>
      <c r="CD137" s="784"/>
      <c r="CN137" s="784"/>
      <c r="CO137" s="784"/>
      <c r="CP137" s="784"/>
      <c r="CQ137" s="784"/>
      <c r="CR137" s="784"/>
      <c r="CS137" s="784"/>
      <c r="CT137" s="784"/>
      <c r="CU137" s="784"/>
      <c r="CV137" s="784"/>
      <c r="CW137" s="784"/>
      <c r="CX137" s="784"/>
    </row>
    <row r="138" customFormat="false" ht="15" hidden="false" customHeight="true" outlineLevel="0" collapsed="false">
      <c r="BI138" s="784"/>
      <c r="BJ138" s="784"/>
      <c r="BK138" s="784"/>
      <c r="BL138" s="784"/>
      <c r="BM138" s="784"/>
      <c r="BN138" s="784"/>
      <c r="BO138" s="784"/>
      <c r="BP138" s="784"/>
      <c r="BQ138" s="784"/>
      <c r="BR138" s="784"/>
      <c r="BS138" s="784"/>
      <c r="BT138" s="784"/>
      <c r="BU138" s="784"/>
      <c r="BV138" s="784"/>
      <c r="BW138" s="784"/>
      <c r="BX138" s="784"/>
      <c r="BY138" s="784"/>
      <c r="BZ138" s="784"/>
      <c r="CA138" s="784"/>
      <c r="CB138" s="784"/>
      <c r="CC138" s="784"/>
      <c r="CD138" s="784"/>
      <c r="CN138" s="784"/>
      <c r="CO138" s="784"/>
      <c r="CP138" s="784"/>
      <c r="CQ138" s="784"/>
      <c r="CR138" s="784"/>
      <c r="CS138" s="784"/>
      <c r="CT138" s="784"/>
      <c r="CU138" s="784"/>
      <c r="CV138" s="784"/>
      <c r="CW138" s="784"/>
      <c r="CX138" s="784"/>
    </row>
    <row r="139" customFormat="false" ht="15" hidden="false" customHeight="true" outlineLevel="0" collapsed="false">
      <c r="BI139" s="784"/>
      <c r="BJ139" s="784"/>
      <c r="BK139" s="784"/>
      <c r="BL139" s="784"/>
      <c r="BM139" s="784"/>
      <c r="BN139" s="784"/>
      <c r="BO139" s="784"/>
      <c r="BP139" s="784"/>
      <c r="BQ139" s="784"/>
      <c r="BR139" s="784"/>
      <c r="BS139" s="784"/>
      <c r="BT139" s="784"/>
      <c r="BU139" s="784"/>
      <c r="BV139" s="784"/>
      <c r="BW139" s="784"/>
      <c r="BX139" s="784"/>
      <c r="BY139" s="784"/>
      <c r="BZ139" s="784"/>
      <c r="CA139" s="784"/>
      <c r="CB139" s="784"/>
      <c r="CC139" s="784"/>
      <c r="CD139" s="784"/>
      <c r="CN139" s="784"/>
      <c r="CO139" s="784"/>
      <c r="CP139" s="784"/>
      <c r="CQ139" s="784"/>
      <c r="CR139" s="784"/>
      <c r="CS139" s="784"/>
      <c r="CT139" s="784"/>
      <c r="CU139" s="784"/>
      <c r="CV139" s="784"/>
      <c r="CW139" s="784"/>
      <c r="CX139" s="784"/>
    </row>
    <row r="140" customFormat="false" ht="15" hidden="false" customHeight="true" outlineLevel="0" collapsed="false">
      <c r="BI140" s="784"/>
      <c r="BJ140" s="784"/>
      <c r="BK140" s="784"/>
      <c r="BL140" s="784"/>
      <c r="BM140" s="784"/>
      <c r="BN140" s="784"/>
      <c r="BO140" s="784"/>
      <c r="BP140" s="784"/>
      <c r="BQ140" s="784"/>
      <c r="BR140" s="784"/>
      <c r="BS140" s="784"/>
      <c r="BT140" s="784"/>
      <c r="BU140" s="784"/>
      <c r="BV140" s="784"/>
      <c r="BW140" s="784"/>
      <c r="BX140" s="784"/>
      <c r="BY140" s="784"/>
      <c r="BZ140" s="784"/>
      <c r="CA140" s="784"/>
      <c r="CB140" s="784"/>
      <c r="CC140" s="784"/>
      <c r="CD140" s="784"/>
      <c r="CN140" s="784"/>
      <c r="CO140" s="784"/>
      <c r="CP140" s="784"/>
      <c r="CQ140" s="784"/>
      <c r="CR140" s="784"/>
      <c r="CS140" s="784"/>
      <c r="CT140" s="784"/>
      <c r="CU140" s="784"/>
      <c r="CV140" s="784"/>
      <c r="CW140" s="784"/>
      <c r="CX140" s="784"/>
    </row>
    <row r="141" customFormat="false" ht="15" hidden="false" customHeight="true" outlineLevel="0" collapsed="false">
      <c r="BI141" s="784"/>
      <c r="BJ141" s="784"/>
      <c r="BK141" s="784"/>
      <c r="BL141" s="784"/>
      <c r="BM141" s="784"/>
      <c r="BN141" s="784"/>
      <c r="BO141" s="784"/>
      <c r="BP141" s="784"/>
      <c r="BQ141" s="784"/>
      <c r="BR141" s="784"/>
      <c r="BS141" s="784"/>
      <c r="CB141" s="784"/>
      <c r="CC141" s="784"/>
      <c r="CD141" s="784"/>
      <c r="CN141" s="784"/>
      <c r="CO141" s="784"/>
      <c r="CP141" s="784"/>
      <c r="CQ141" s="784"/>
      <c r="CR141" s="784"/>
      <c r="CS141" s="784"/>
      <c r="CT141" s="784"/>
      <c r="CU141" s="784"/>
      <c r="CV141" s="784"/>
      <c r="CW141" s="784"/>
      <c r="CX141" s="784"/>
    </row>
    <row r="142" customFormat="false" ht="15" hidden="false" customHeight="true" outlineLevel="0" collapsed="false">
      <c r="BI142" s="784"/>
      <c r="BJ142" s="784"/>
      <c r="BK142" s="784"/>
      <c r="BL142" s="784"/>
      <c r="BM142" s="784"/>
      <c r="BN142" s="784"/>
      <c r="BO142" s="784"/>
      <c r="BP142" s="784"/>
      <c r="BQ142" s="784"/>
      <c r="BR142" s="784"/>
      <c r="BS142" s="784"/>
      <c r="CC142" s="784"/>
      <c r="CD142" s="784"/>
      <c r="CN142" s="784"/>
      <c r="CO142" s="784"/>
      <c r="CP142" s="784"/>
      <c r="CQ142" s="784"/>
      <c r="CR142" s="784"/>
      <c r="CS142" s="784"/>
      <c r="CT142" s="784"/>
      <c r="CU142" s="784"/>
      <c r="CV142" s="784"/>
      <c r="CW142" s="784"/>
      <c r="CX142" s="784"/>
    </row>
    <row r="143" customFormat="false" ht="15" hidden="false" customHeight="true" outlineLevel="0" collapsed="false">
      <c r="BI143" s="784"/>
      <c r="BJ143" s="784"/>
      <c r="BK143" s="784"/>
      <c r="BL143" s="784"/>
      <c r="BM143" s="784"/>
      <c r="BN143" s="784"/>
      <c r="BO143" s="784"/>
      <c r="BP143" s="784"/>
      <c r="BQ143" s="784"/>
      <c r="BR143" s="784"/>
      <c r="BS143" s="784"/>
      <c r="CC143" s="784"/>
      <c r="CD143" s="784"/>
      <c r="CN143" s="784"/>
      <c r="CO143" s="784"/>
      <c r="CP143" s="784"/>
      <c r="CQ143" s="784"/>
      <c r="CR143" s="784"/>
      <c r="CS143" s="784"/>
      <c r="CT143" s="784"/>
      <c r="CU143" s="784"/>
      <c r="CV143" s="784"/>
      <c r="CW143" s="784"/>
      <c r="CX143" s="784"/>
    </row>
    <row r="144" customFormat="false" ht="15" hidden="false" customHeight="true" outlineLevel="0" collapsed="false">
      <c r="BI144" s="784"/>
      <c r="BJ144" s="784"/>
      <c r="BK144" s="784"/>
      <c r="BL144" s="784"/>
      <c r="BM144" s="784"/>
      <c r="BN144" s="784"/>
      <c r="BO144" s="784"/>
      <c r="BP144" s="784"/>
      <c r="BQ144" s="784"/>
      <c r="BR144" s="784"/>
      <c r="BS144" s="784"/>
      <c r="CC144" s="784"/>
      <c r="CD144" s="784"/>
      <c r="CN144" s="784"/>
      <c r="CO144" s="784"/>
      <c r="CP144" s="784"/>
      <c r="CQ144" s="784"/>
      <c r="CR144" s="784"/>
      <c r="CS144" s="784"/>
      <c r="CT144" s="784"/>
      <c r="CU144" s="784"/>
      <c r="CV144" s="784"/>
      <c r="CW144" s="784"/>
      <c r="CX144" s="784"/>
    </row>
    <row r="145" customFormat="false" ht="15" hidden="false" customHeight="true" outlineLevel="0" collapsed="false">
      <c r="BI145" s="784"/>
      <c r="BJ145" s="784"/>
      <c r="BK145" s="784"/>
      <c r="BL145" s="784"/>
      <c r="BM145" s="784"/>
      <c r="BN145" s="784"/>
      <c r="BO145" s="784"/>
      <c r="BP145" s="784"/>
      <c r="BQ145" s="784"/>
      <c r="BR145" s="784"/>
      <c r="BS145" s="784"/>
      <c r="CC145" s="784"/>
      <c r="CD145" s="784"/>
      <c r="CN145" s="784"/>
      <c r="CO145" s="784"/>
      <c r="CP145" s="784"/>
      <c r="CQ145" s="784"/>
      <c r="CR145" s="784"/>
      <c r="CS145" s="784"/>
      <c r="CT145" s="784"/>
      <c r="CU145" s="784"/>
      <c r="CV145" s="784"/>
      <c r="CW145" s="784"/>
      <c r="CX145" s="784"/>
    </row>
    <row r="146" customFormat="false" ht="15" hidden="false" customHeight="true" outlineLevel="0" collapsed="false">
      <c r="BI146" s="784"/>
      <c r="BJ146" s="784"/>
      <c r="BK146" s="784"/>
      <c r="BL146" s="784"/>
      <c r="BM146" s="784"/>
      <c r="BN146" s="784"/>
      <c r="BO146" s="784"/>
      <c r="BP146" s="784"/>
      <c r="BQ146" s="784"/>
      <c r="BR146" s="784"/>
      <c r="BS146" s="784"/>
      <c r="CC146" s="784"/>
      <c r="CD146" s="784"/>
      <c r="CN146" s="784"/>
      <c r="CO146" s="784"/>
      <c r="CP146" s="784"/>
      <c r="CQ146" s="784"/>
      <c r="CR146" s="784"/>
      <c r="CS146" s="784"/>
      <c r="CT146" s="784"/>
      <c r="CU146" s="784"/>
      <c r="CV146" s="784"/>
      <c r="CW146" s="784"/>
      <c r="CX146" s="784"/>
    </row>
    <row r="147" customFormat="false" ht="15" hidden="false" customHeight="true" outlineLevel="0" collapsed="false">
      <c r="BQ147" s="784"/>
      <c r="BR147" s="784"/>
      <c r="BS147" s="784"/>
      <c r="CC147" s="784"/>
      <c r="CD147" s="784"/>
      <c r="CN147" s="784"/>
      <c r="CO147" s="784"/>
      <c r="CP147" s="784"/>
      <c r="CQ147" s="784"/>
      <c r="CR147" s="784"/>
      <c r="CS147" s="784"/>
      <c r="CT147" s="784"/>
      <c r="CU147" s="784"/>
      <c r="CV147" s="784"/>
      <c r="CW147" s="784"/>
      <c r="CX147" s="784"/>
    </row>
    <row r="148" customFormat="false" ht="15" hidden="false" customHeight="true" outlineLevel="0" collapsed="false">
      <c r="BR148" s="784"/>
      <c r="BS148" s="784"/>
      <c r="CC148" s="784"/>
      <c r="CD148" s="784"/>
      <c r="CN148" s="784"/>
      <c r="CO148" s="784"/>
      <c r="CP148" s="784"/>
      <c r="CQ148" s="784"/>
      <c r="CR148" s="784"/>
      <c r="CS148" s="784"/>
      <c r="CT148" s="784"/>
      <c r="CU148" s="784"/>
      <c r="CV148" s="784"/>
      <c r="CW148" s="784"/>
      <c r="CX148" s="784"/>
    </row>
    <row r="149" customFormat="false" ht="15" hidden="false" customHeight="true" outlineLevel="0" collapsed="false">
      <c r="BR149" s="784"/>
      <c r="BS149" s="784"/>
      <c r="CC149" s="784"/>
      <c r="CD149" s="784"/>
      <c r="CN149" s="784"/>
      <c r="CO149" s="784"/>
    </row>
    <row r="150" customFormat="false" ht="15" hidden="false" customHeight="true" outlineLevel="0" collapsed="false">
      <c r="BR150" s="784"/>
      <c r="BS150" s="784"/>
      <c r="CC150" s="784"/>
      <c r="CD150" s="784"/>
      <c r="CN150" s="784"/>
      <c r="CO150" s="784"/>
    </row>
    <row r="151" customFormat="false" ht="15" hidden="false" customHeight="true" outlineLevel="0" collapsed="false">
      <c r="BR151" s="784"/>
      <c r="BS151" s="784"/>
      <c r="CC151" s="784"/>
      <c r="CD151" s="784"/>
      <c r="CN151" s="784"/>
      <c r="CO151" s="784"/>
    </row>
  </sheetData>
  <mergeCells count="87">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W1:BW2"/>
    <mergeCell ref="BX1:BX2"/>
    <mergeCell ref="BY1:BY2"/>
    <mergeCell ref="BZ1:BZ2"/>
    <mergeCell ref="CA1:CA2"/>
    <mergeCell ref="CB1:CB2"/>
    <mergeCell ref="CC1:CC2"/>
    <mergeCell ref="CD1:CD2"/>
    <mergeCell ref="CE1:CE2"/>
    <mergeCell ref="CJ1:CJ2"/>
    <mergeCell ref="CK1:CK2"/>
    <mergeCell ref="A3:A12"/>
    <mergeCell ref="A13:A18"/>
    <mergeCell ref="U21:V21"/>
    <mergeCell ref="AO21:AP21"/>
    <mergeCell ref="I22:J22"/>
    <mergeCell ref="M22:M23"/>
    <mergeCell ref="N22:N23"/>
    <mergeCell ref="AF22:AF24"/>
    <mergeCell ref="M24:M25"/>
    <mergeCell ref="N24:N25"/>
    <mergeCell ref="L26:L27"/>
    <mergeCell ref="M26:M27"/>
    <mergeCell ref="N26:N27"/>
    <mergeCell ref="S26:S27"/>
    <mergeCell ref="AF29:AF31"/>
    <mergeCell ref="I32:J32"/>
    <mergeCell ref="BD34:BF34"/>
    <mergeCell ref="AO37:AP37"/>
    <mergeCell ref="I40:J40"/>
    <mergeCell ref="AO48:AP48"/>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24FBEC5B-82CE-493A-A8EB-BD1D319FFAF9}">
            <xm:f>"More than 72 Hours"</xm:f>
            <x14:dxf>
              <font>
                <color rgb="FF9C6500"/>
              </font>
              <fill>
                <patternFill>
                  <bgColor rgb="FFFFEB9C"/>
                </patternFill>
              </fill>
            </x14:dxf>
          </x14:cfRule>
          <xm:sqref>K3</xm:sqref>
        </x14:conditionalFormatting>
        <x14:conditionalFormatting xmlns:xm="http://schemas.microsoft.com/office/excel/2006/main">
          <x14:cfRule type="cellIs" priority="3" operator="equal" id="{D8AB12D9-A1A3-42ED-B7E1-A4B4E993D0B3}">
            <xm:f>"Escalated( مصعدة)"</xm:f>
            <x14:dxf>
              <fill>
                <patternFill>
                  <bgColor rgb="FF00B050"/>
                </patternFill>
              </fill>
            </x14:dxf>
          </x14:cfRule>
          <x14:cfRule type="cellIs" priority="4" operator="equal" id="{E19F7317-30EE-4FC0-9EA6-5D12537A7420}">
            <xm:f>"24 Hours"</xm:f>
            <x14:dxf>
              <fill>
                <patternFill>
                  <bgColor rgb="FF0070C0"/>
                </patternFill>
              </fill>
            </x14:dxf>
          </x14:cfRule>
          <x14:cfRule type="cellIs" priority="5" operator="equal" id="{ADB16560-3084-4F16-84AC-5EF8A7955254}">
            <xm:f>"48 Hours"</xm:f>
            <x14:dxf>
              <fill>
                <patternFill>
                  <bgColor rgb="FF00B0F0"/>
                </patternFill>
              </fill>
            </x14:dxf>
          </x14:cfRule>
          <x14:cfRule type="cellIs" priority="6" operator="equal" id="{F08B4015-EC11-4462-AD11-1F906470F0EB}">
            <xm:f>"72 Hours"</xm:f>
            <x14:dxf>
              <fill>
                <patternFill>
                  <bgColor rgb="FFFF0000"/>
                </patternFill>
              </fill>
            </x14:dxf>
          </x14:cfRule>
          <xm:sqref>K3:K18</xm:sqref>
        </x14:conditionalFormatting>
        <x14:conditionalFormatting xmlns:xm="http://schemas.microsoft.com/office/excel/2006/main">
          <x14:cfRule type="cellIs" priority="7" operator="equal" id="{7E889183-30E6-436B-B7BB-DF2C332A8CEA}">
            <xm:f>"More than 72 hours"</xm:f>
            <x14:dxf>
              <font>
                <color rgb="FF9C5700"/>
              </font>
              <fill>
                <patternFill>
                  <bgColor rgb="FFFFEB9C"/>
                </patternFill>
              </fill>
            </x14:dxf>
          </x14:cfRule>
          <xm:sqref>K4:K18</xm:sqref>
        </x14:conditionalFormatting>
        <x14:conditionalFormatting xmlns:xm="http://schemas.microsoft.com/office/excel/2006/main">
          <x14:cfRule type="cellIs" priority="8" operator="equal" id="{22A2A851-29E8-4EDE-B2E5-47A8AD495087}">
            <xm:f>"Patient"</xm:f>
            <x14:dxf>
              <fill>
                <patternFill>
                  <bgColor theme="4" tint="0.7999"/>
                </patternFill>
              </fill>
            </x14:dxf>
          </x14:cfRule>
          <x14:cfRule type="cellIs" priority="9" operator="equal" id="{FB22893E-00A4-4490-A6F3-682CA04837E3}">
            <xm:f>"Hospital"</xm:f>
            <x14:dxf>
              <font>
                <color rgb="FF9C5700"/>
              </font>
              <fill>
                <patternFill>
                  <bgColor rgb="FFFFEB9C"/>
                </patternFill>
              </fill>
            </x14:dxf>
          </x14:cfRule>
          <xm:sqref>BE3:BE18</xm:sqref>
        </x14:conditionalFormatting>
        <x14:conditionalFormatting xmlns:xm="http://schemas.microsoft.com/office/excel/2006/main">
          <x14:cfRule type="cellIs" priority="10" operator="equal" id="{3D28FABB-C8DF-4068-B36D-53384332AE62}">
            <xm:f>"Dissatisfied"</xm:f>
            <x14:dxf>
              <fill>
                <patternFill>
                  <bgColor theme="4" tint="0.7999"/>
                </patternFill>
              </fill>
            </x14:dxf>
          </x14:cfRule>
          <x14:cfRule type="cellIs" priority="11" operator="equal" id="{B48C939A-3C42-47C6-B8F3-F2BECCA84E58}">
            <xm:f>"Neutral"</xm:f>
            <x14:dxf>
              <font>
                <color rgb="FF9C5700"/>
              </font>
              <fill>
                <patternFill>
                  <bgColor rgb="FFFFEB9C"/>
                </patternFill>
              </fill>
            </x14:dxf>
          </x14:cfRule>
          <x14:cfRule type="cellIs" priority="12" operator="equal" id="{D03D1659-E9F6-4D64-A12A-FC4CE12740E0}">
            <xm:f>"Satisfied"</xm:f>
            <x14:dxf>
              <fill>
                <patternFill>
                  <bgColor theme="4" tint="0.7999"/>
                </patternFill>
              </fill>
            </x14:dxf>
          </x14:cfRule>
          <xm:sqref>BI76</xm:sqref>
        </x14:conditionalFormatting>
        <x14:conditionalFormatting xmlns:xm="http://schemas.microsoft.com/office/excel/2006/main">
          <x14:cfRule type="cellIs" priority="13" operator="equal" id="{DBEB768F-C0E6-4071-A672-E062A3EEB795}">
            <xm:f>"More than 72 Hours"</xm:f>
            <x14:dxf>
              <font>
                <color rgb="FF9C5700"/>
              </font>
              <fill>
                <patternFill>
                  <bgColor rgb="FFFFEB9C"/>
                </patternFill>
              </fill>
            </x14:dxf>
          </x14:cfRule>
          <xm:sqref>BR3</xm:sqref>
        </x14:conditionalFormatting>
        <x14:conditionalFormatting xmlns:xm="http://schemas.microsoft.com/office/excel/2006/main">
          <x14:cfRule type="cellIs" priority="14" operator="equal" id="{FDCA3B31-8DCD-4960-B665-4FC88EC29312}">
            <xm:f>"Escalated( مصعدة)"</xm:f>
            <x14:dxf>
              <fill>
                <patternFill>
                  <bgColor theme="4" tint="0.7999"/>
                </patternFill>
              </fill>
            </x14:dxf>
          </x14:cfRule>
          <x14:cfRule type="cellIs" priority="15" operator="equal" id="{E93857AD-3493-4D2F-9FE5-98C9E19E5CA4}">
            <xm:f>"24 Hours"</xm:f>
            <x14:dxf>
              <font>
                <color rgb="FF9C5700"/>
              </font>
              <fill>
                <patternFill>
                  <bgColor rgb="FFFFEB9C"/>
                </patternFill>
              </fill>
            </x14:dxf>
          </x14:cfRule>
          <x14:cfRule type="cellIs" priority="16" operator="equal" id="{B98BF3B1-39DD-43EB-869F-C3E47799579B}">
            <xm:f>"48 Hours"</xm:f>
            <x14:dxf>
              <fill>
                <patternFill>
                  <bgColor theme="4" tint="0.7999"/>
                </patternFill>
              </fill>
            </x14:dxf>
          </x14:cfRule>
          <x14:cfRule type="cellIs" priority="17" operator="equal" id="{EBED1624-DDA0-41F3-B72A-EC4BE8DC78A1}">
            <xm:f>"72 Hours"</xm:f>
            <x14:dxf>
              <font>
                <color rgb="FF9C5700"/>
              </font>
              <fill>
                <patternFill>
                  <bgColor rgb="FFFFEB9C"/>
                </patternFill>
              </fill>
            </x14:dxf>
          </x14:cfRule>
          <xm:sqref>BR3:BR10</xm:sqref>
        </x14:conditionalFormatting>
        <x14:conditionalFormatting xmlns:xm="http://schemas.microsoft.com/office/excel/2006/main">
          <x14:cfRule type="cellIs" priority="18" operator="equal" id="{1D60AAB5-78C0-4C19-A833-5D4C90F08B75}">
            <xm:f>"More than 72 hours"</xm:f>
            <x14:dxf>
              <fill>
                <patternFill>
                  <bgColor theme="4" tint="0.7999"/>
                </patternFill>
              </fill>
            </x14:dxf>
          </x14:cfRule>
          <xm:sqref>BR4:BR10</xm:sqref>
        </x14:conditionalFormatting>
        <x14:conditionalFormatting xmlns:xm="http://schemas.microsoft.com/office/excel/2006/main">
          <x14:cfRule type="cellIs" priority="19" operator="equal" id="{7340EE52-8049-455C-9FE7-C26274C98F4C}">
            <xm:f>"Escalated( مصعدة)"</xm:f>
            <x14:dxf>
              <font>
                <color rgb="FF9C5700"/>
              </font>
              <fill>
                <patternFill>
                  <bgColor rgb="FFFFEB9C"/>
                </patternFill>
              </fill>
            </x14:dxf>
          </x14:cfRule>
          <x14:cfRule type="cellIs" priority="20" operator="equal" id="{393759BD-C674-4E10-B955-10F7EA755F42}">
            <xm:f>"24 Hours"</xm:f>
            <x14:dxf>
              <fill>
                <patternFill>
                  <bgColor theme="4" tint="0.7999"/>
                </patternFill>
              </fill>
            </x14:dxf>
          </x14:cfRule>
          <x14:cfRule type="cellIs" priority="21" operator="equal" id="{68CD455A-1C4A-444E-8A12-2E369E9FDF1F}">
            <xm:f>"48 Hours"</xm:f>
            <x14:dxf>
              <font>
                <color rgb="FF9C6500"/>
              </font>
              <fill>
                <patternFill>
                  <bgColor rgb="FFFFEB9C"/>
                </patternFill>
              </fill>
            </x14:dxf>
          </x14:cfRule>
          <x14:cfRule type="cellIs" priority="22" operator="equal" id="{5F817ECD-A9CD-486C-BBD1-99C57B73833B}">
            <xm:f>"72 Hours"</xm:f>
            <x14:dxf>
              <fill>
                <patternFill>
                  <bgColor rgb="FF00B050"/>
                </patternFill>
              </fill>
            </x14:dxf>
          </x14:cfRule>
          <x14:cfRule type="cellIs" priority="23" operator="equal" id="{5250593B-C098-47C1-895D-DCE2EF8168D2}">
            <xm:f>"More than 72 hours"</xm:f>
            <x14:dxf>
              <fill>
                <patternFill>
                  <bgColor rgb="FF0070C0"/>
                </patternFill>
              </fill>
            </x14:dxf>
          </x14:cfRule>
          <xm:sqref>CE3:CE6</xm:sqref>
        </x14:conditionalFormatting>
        <x14:conditionalFormatting xmlns:xm="http://schemas.microsoft.com/office/excel/2006/main">
          <x14:cfRule type="cellIs" priority="24" operator="equal" id="{B1B07412-DFDA-4916-AC2B-835D24A65063}">
            <xm:f>"Escalated( مصعدة)"</xm:f>
            <x14:dxf>
              <fill>
                <patternFill>
                  <bgColor rgb="FF00B0F0"/>
                </patternFill>
              </fill>
            </x14:dxf>
          </x14:cfRule>
          <x14:cfRule type="cellIs" priority="25" operator="equal" id="{9EE633A5-A053-4D19-8EAD-7AA5ACC64649}">
            <xm:f>"24 Hours"</xm:f>
            <x14:dxf>
              <fill>
                <patternFill>
                  <bgColor rgb="FFFF0000"/>
                </patternFill>
              </fill>
            </x14:dxf>
          </x14:cfRule>
          <x14:cfRule type="cellIs" priority="26" operator="equal" id="{E46B9D7D-4175-4AFD-8C1F-5DA0E0C82290}">
            <xm:f>"48 Hours"</xm:f>
            <x14:dxf>
              <fill>
                <patternFill>
                  <bgColor rgb="FFFFEB9C"/>
                </patternFill>
              </fill>
            </x14:dxf>
          </x14:cfRule>
          <x14:cfRule type="cellIs" priority="27" operator="equal" id="{5C456359-8F5C-4283-9BDE-6CBEBC61FA68}">
            <xm:f>"72 Hours"</xm:f>
            <x14:dxf>
              <fill>
                <patternFill>
                  <bgColor rgb="FF00B050"/>
                </patternFill>
              </fill>
            </x14:dxf>
          </x14:cfRule>
          <x14:cfRule type="cellIs" priority="28" operator="equal" id="{B27010E1-F600-47F9-AD87-2C519185AAE3}">
            <xm:f>"More than 72 hours"</xm:f>
            <x14:dxf>
              <fill>
                <patternFill>
                  <bgColor rgb="FF0070C0"/>
                </patternFill>
              </fill>
            </x14:dxf>
          </x14:cfRule>
          <xm:sqref>CR3:CR6</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51"/>
  <sheetViews>
    <sheetView showFormulas="false" showGridLines="true" showRowColHeaders="true" showZeros="true" rightToLeft="false" tabSelected="false" showOutlineSymbols="true" defaultGridColor="true" view="normal" topLeftCell="AV1" colorId="64" zoomScale="55" zoomScaleNormal="55" zoomScalePageLayoutView="100" workbookViewId="0">
      <selection pane="topLeft" activeCell="BI83" activeCellId="0" sqref="BI83"/>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57"/>
    <col collapsed="false" customWidth="true" hidden="false" outlineLevel="0" max="14" min="14" style="1" width="16"/>
    <col collapsed="false" customWidth="true" hidden="false" outlineLevel="0" max="15" min="15" style="1" width="28.72"/>
    <col collapsed="false" customWidth="true" hidden="false" outlineLevel="0" max="16" min="16" style="1" width="20.57"/>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57"/>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8.29"/>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57"/>
    <col collapsed="false" customWidth="false" hidden="false" outlineLevel="0" max="38" min="38" style="1" width="9.57"/>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57"/>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9.43"/>
    <col collapsed="false" customWidth="true" hidden="false" outlineLevel="0" max="70" min="70" style="1" width="12.29"/>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2.29"/>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4.29"/>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324" t="n">
        <v>1</v>
      </c>
      <c r="B3" s="430" t="n">
        <v>1</v>
      </c>
      <c r="C3" s="741" t="n">
        <v>2645</v>
      </c>
      <c r="D3" s="511" t="n">
        <v>30320312</v>
      </c>
      <c r="E3" s="512" t="s">
        <v>49</v>
      </c>
      <c r="F3" s="512" t="s">
        <v>69</v>
      </c>
      <c r="G3" s="512" t="s">
        <v>45</v>
      </c>
      <c r="H3" s="512" t="s">
        <v>115</v>
      </c>
      <c r="I3" s="513" t="n">
        <v>45477.66875</v>
      </c>
      <c r="J3" s="512" t="s">
        <v>51</v>
      </c>
      <c r="K3" s="492" t="s">
        <v>71</v>
      </c>
      <c r="L3" s="121" t="n">
        <v>45477</v>
      </c>
      <c r="M3" s="496" t="n">
        <v>0.66875</v>
      </c>
      <c r="N3" s="514" t="s">
        <v>51</v>
      </c>
      <c r="O3" s="121" t="n">
        <v>45477</v>
      </c>
      <c r="P3" s="496" t="n">
        <v>0.66875</v>
      </c>
      <c r="Q3" s="121"/>
      <c r="R3" s="496"/>
      <c r="S3" s="54"/>
      <c r="T3" s="121" t="n">
        <v>45477</v>
      </c>
      <c r="U3" s="496" t="n">
        <v>0.68125</v>
      </c>
      <c r="V3" s="514" t="s">
        <v>51</v>
      </c>
      <c r="W3" s="497" t="n">
        <f aca="false">(U3+T3)-(P3+O3)</f>
        <v>0.0125</v>
      </c>
      <c r="X3" s="75" t="n">
        <v>45477</v>
      </c>
      <c r="Y3" s="498" t="n">
        <v>0.705555555555556</v>
      </c>
      <c r="Z3" s="514" t="s">
        <v>77</v>
      </c>
      <c r="AA3" s="55" t="n">
        <f aca="false">(Y3+X3)-(U3+T3)</f>
        <v>0.0243055555555556</v>
      </c>
      <c r="AB3" s="75"/>
      <c r="AC3" s="498"/>
      <c r="AD3" s="54"/>
      <c r="AE3" s="55" t="n">
        <f aca="false">(AC3+AB3)-(Y3+X3)</f>
        <v>-45477.7055555556</v>
      </c>
      <c r="AF3" s="75"/>
      <c r="AG3" s="496"/>
      <c r="AH3" s="54"/>
      <c r="AI3" s="54"/>
      <c r="AJ3" s="55" t="n">
        <f aca="false">(AG3+AF3)-(U3+T3)</f>
        <v>-45477.68125</v>
      </c>
      <c r="AK3" s="75"/>
      <c r="AL3" s="496"/>
      <c r="AM3" s="54"/>
      <c r="AN3" s="55" t="n">
        <f aca="false">(AL3+AK3)-(U3+T3)</f>
        <v>-45477.68125</v>
      </c>
      <c r="AO3" s="56" t="n">
        <v>45483</v>
      </c>
      <c r="AP3" s="501" t="n">
        <v>0.397916666666667</v>
      </c>
      <c r="AQ3" s="57" t="n">
        <f aca="false">(AP3+AO3)-(U3+T3)</f>
        <v>5.71666666666667</v>
      </c>
      <c r="AR3" s="56" t="n">
        <v>45483</v>
      </c>
      <c r="AS3" s="501" t="n">
        <v>0.397916666666667</v>
      </c>
      <c r="AT3" s="833" t="s">
        <v>51</v>
      </c>
      <c r="AU3" s="59" t="n">
        <f aca="false">(AS3+AR3)-(U3+T3)</f>
        <v>5.71666666666667</v>
      </c>
      <c r="AV3" s="61"/>
      <c r="AW3" s="61"/>
      <c r="AX3" s="61" t="s">
        <v>58</v>
      </c>
      <c r="AY3" s="61" t="s">
        <v>572</v>
      </c>
      <c r="AZ3" s="43" t="s">
        <v>203</v>
      </c>
      <c r="BA3" s="61" t="s">
        <v>229</v>
      </c>
      <c r="BB3" s="122" t="s">
        <v>869</v>
      </c>
      <c r="BC3" s="834" t="s">
        <v>870</v>
      </c>
      <c r="BD3" s="66"/>
      <c r="BE3" s="68" t="s">
        <v>64</v>
      </c>
      <c r="BF3" s="68"/>
      <c r="BJ3" s="770" t="n">
        <v>2678</v>
      </c>
      <c r="BK3" s="767" t="n">
        <v>30295981</v>
      </c>
      <c r="BL3" s="768" t="s">
        <v>43</v>
      </c>
      <c r="BM3" s="768" t="s">
        <v>69</v>
      </c>
      <c r="BN3" s="768" t="s">
        <v>45</v>
      </c>
      <c r="BO3" s="768" t="s">
        <v>115</v>
      </c>
      <c r="BP3" s="769"/>
      <c r="BQ3" s="835" t="s">
        <v>51</v>
      </c>
      <c r="BR3" s="767" t="s">
        <v>67</v>
      </c>
      <c r="BS3" s="99"/>
      <c r="BT3" s="99"/>
      <c r="BU3" s="757" t="n">
        <v>2645</v>
      </c>
      <c r="BV3" s="511" t="n">
        <v>30320312</v>
      </c>
      <c r="BW3" s="512" t="s">
        <v>49</v>
      </c>
      <c r="BX3" s="512" t="s">
        <v>69</v>
      </c>
      <c r="BY3" s="512" t="s">
        <v>45</v>
      </c>
      <c r="BZ3" s="512" t="s">
        <v>115</v>
      </c>
      <c r="CA3" s="513" t="n">
        <v>45477.66875</v>
      </c>
      <c r="CB3" s="512" t="s">
        <v>51</v>
      </c>
      <c r="CC3" s="758" t="s">
        <v>71</v>
      </c>
      <c r="CD3" s="99"/>
      <c r="CE3" s="99"/>
      <c r="CF3" s="757" t="n">
        <v>2650</v>
      </c>
      <c r="CG3" s="511" t="n">
        <v>30103711</v>
      </c>
      <c r="CH3" s="512" t="s">
        <v>53</v>
      </c>
      <c r="CI3" s="512" t="s">
        <v>44</v>
      </c>
      <c r="CJ3" s="512" t="s">
        <v>54</v>
      </c>
      <c r="CK3" s="512" t="s">
        <v>597</v>
      </c>
      <c r="CL3" s="513"/>
      <c r="CM3" s="836" t="s">
        <v>77</v>
      </c>
      <c r="CN3" s="511" t="s">
        <v>71</v>
      </c>
      <c r="CO3" s="99"/>
      <c r="CP3" s="99"/>
      <c r="CQ3" s="757" t="n">
        <v>2697</v>
      </c>
      <c r="CR3" s="511" t="n">
        <v>30335845</v>
      </c>
      <c r="CS3" s="512" t="s">
        <v>56</v>
      </c>
      <c r="CT3" s="512" t="s">
        <v>44</v>
      </c>
      <c r="CU3" s="512" t="s">
        <v>54</v>
      </c>
      <c r="CV3" s="512" t="s">
        <v>871</v>
      </c>
      <c r="CW3" s="513"/>
      <c r="CX3" s="836" t="s">
        <v>51</v>
      </c>
      <c r="CY3" s="511" t="s">
        <v>48</v>
      </c>
    </row>
    <row r="4" customFormat="false" ht="15" hidden="false" customHeight="true" outlineLevel="0" collapsed="false">
      <c r="A4" s="324" t="n">
        <v>2</v>
      </c>
      <c r="B4" s="430" t="n">
        <v>2</v>
      </c>
      <c r="C4" s="741" t="n">
        <v>2650</v>
      </c>
      <c r="D4" s="511" t="n">
        <v>30103711</v>
      </c>
      <c r="E4" s="512" t="s">
        <v>53</v>
      </c>
      <c r="F4" s="512" t="s">
        <v>44</v>
      </c>
      <c r="G4" s="512" t="s">
        <v>54</v>
      </c>
      <c r="H4" s="512" t="s">
        <v>597</v>
      </c>
      <c r="I4" s="513" t="n">
        <v>45480.3923611111</v>
      </c>
      <c r="J4" s="512" t="s">
        <v>77</v>
      </c>
      <c r="K4" s="758" t="s">
        <v>71</v>
      </c>
      <c r="L4" s="121" t="n">
        <v>45479</v>
      </c>
      <c r="M4" s="496" t="n">
        <v>0.872222222222222</v>
      </c>
      <c r="N4" s="514" t="s">
        <v>77</v>
      </c>
      <c r="O4" s="121" t="n">
        <v>45480</v>
      </c>
      <c r="P4" s="496" t="n">
        <v>0.392361111111111</v>
      </c>
      <c r="Q4" s="121" t="n">
        <v>45480</v>
      </c>
      <c r="R4" s="496" t="n">
        <v>0.686111111111111</v>
      </c>
      <c r="S4" s="514" t="s">
        <v>77</v>
      </c>
      <c r="T4" s="121" t="n">
        <v>45480</v>
      </c>
      <c r="U4" s="496" t="n">
        <v>0.695138888888889</v>
      </c>
      <c r="V4" s="514" t="s">
        <v>77</v>
      </c>
      <c r="W4" s="497" t="n">
        <f aca="false">(U4+T4)-(P4+O4)</f>
        <v>0.302777777777778</v>
      </c>
      <c r="X4" s="75" t="n">
        <v>45481</v>
      </c>
      <c r="Y4" s="498" t="n">
        <v>0.585416666666667</v>
      </c>
      <c r="Z4" s="514" t="s">
        <v>77</v>
      </c>
      <c r="AA4" s="55" t="n">
        <f aca="false">(Y4+X4)-(U4+T4)</f>
        <v>0.890277777777778</v>
      </c>
      <c r="AB4" s="75" t="n">
        <v>45486</v>
      </c>
      <c r="AC4" s="498" t="n">
        <v>0.749305555555556</v>
      </c>
      <c r="AD4" s="514" t="s">
        <v>77</v>
      </c>
      <c r="AE4" s="55" t="n">
        <f aca="false">(AC4+AB4)-(Y4+X4)</f>
        <v>5.16388888888889</v>
      </c>
      <c r="AF4" s="75"/>
      <c r="AG4" s="54"/>
      <c r="AH4" s="54"/>
      <c r="AI4" s="54"/>
      <c r="AJ4" s="55" t="n">
        <f aca="false">(AG4+AF4)-(U4+T4)</f>
        <v>-45480.6951388889</v>
      </c>
      <c r="AK4" s="54"/>
      <c r="AL4" s="54"/>
      <c r="AM4" s="54"/>
      <c r="AN4" s="55" t="n">
        <f aca="false">(AL4+AK4)-(U4+T4)</f>
        <v>-45480.6951388889</v>
      </c>
      <c r="AO4" s="56" t="n">
        <v>45500</v>
      </c>
      <c r="AP4" s="501" t="n">
        <v>0.836111111111111</v>
      </c>
      <c r="AQ4" s="57" t="n">
        <f aca="false">(AP4+AO4)-(U4+T4)</f>
        <v>20.1409722222222</v>
      </c>
      <c r="AR4" s="56" t="n">
        <v>45500</v>
      </c>
      <c r="AS4" s="501" t="n">
        <v>0.836111111111111</v>
      </c>
      <c r="AT4" s="514" t="s">
        <v>77</v>
      </c>
      <c r="AU4" s="59" t="n">
        <f aca="false">(AS4+AR4)-(U4+T4)</f>
        <v>20.1409722222222</v>
      </c>
      <c r="AV4" s="61"/>
      <c r="AW4" s="61"/>
      <c r="AX4" s="61" t="s">
        <v>578</v>
      </c>
      <c r="AY4" s="61" t="s">
        <v>110</v>
      </c>
      <c r="AZ4" s="43" t="s">
        <v>872</v>
      </c>
      <c r="BA4" s="61" t="s">
        <v>382</v>
      </c>
      <c r="BB4" s="122" t="s">
        <v>873</v>
      </c>
      <c r="BC4" s="101" t="s">
        <v>874</v>
      </c>
      <c r="BD4" s="66"/>
      <c r="BE4" s="68" t="s">
        <v>156</v>
      </c>
      <c r="BF4" s="68"/>
      <c r="BJ4" s="770" t="n">
        <v>2680</v>
      </c>
      <c r="BK4" s="767" t="n">
        <v>30331660</v>
      </c>
      <c r="BL4" s="768" t="s">
        <v>43</v>
      </c>
      <c r="BM4" s="768" t="s">
        <v>69</v>
      </c>
      <c r="BN4" s="768" t="s">
        <v>45</v>
      </c>
      <c r="BO4" s="768" t="s">
        <v>115</v>
      </c>
      <c r="BP4" s="769"/>
      <c r="BQ4" s="835" t="s">
        <v>51</v>
      </c>
      <c r="BR4" s="767" t="s">
        <v>48</v>
      </c>
      <c r="BS4" s="99"/>
      <c r="BT4" s="99"/>
      <c r="BU4" s="770" t="n">
        <v>2668</v>
      </c>
      <c r="BV4" s="511" t="n">
        <v>30296900</v>
      </c>
      <c r="BW4" s="512" t="s">
        <v>49</v>
      </c>
      <c r="BX4" s="512" t="s">
        <v>44</v>
      </c>
      <c r="BY4" s="512" t="s">
        <v>54</v>
      </c>
      <c r="BZ4" s="512" t="s">
        <v>171</v>
      </c>
      <c r="CA4" s="513" t="n">
        <v>45483.83125</v>
      </c>
      <c r="CB4" s="512" t="s">
        <v>77</v>
      </c>
      <c r="CC4" s="758" t="s">
        <v>71</v>
      </c>
      <c r="CD4" s="99"/>
      <c r="CE4" s="99"/>
      <c r="CF4" s="741" t="n">
        <v>2672</v>
      </c>
      <c r="CG4" s="511" t="n">
        <v>30289315</v>
      </c>
      <c r="CH4" s="512" t="s">
        <v>53</v>
      </c>
      <c r="CI4" s="512" t="s">
        <v>44</v>
      </c>
      <c r="CJ4" s="512" t="s">
        <v>54</v>
      </c>
      <c r="CK4" s="512" t="s">
        <v>104</v>
      </c>
      <c r="CL4" s="513"/>
      <c r="CM4" s="836" t="s">
        <v>77</v>
      </c>
      <c r="CN4" s="511" t="s">
        <v>67</v>
      </c>
      <c r="CO4" s="99"/>
      <c r="CP4" s="99"/>
      <c r="CQ4" s="757" t="n">
        <v>2733</v>
      </c>
      <c r="CR4" s="511" t="n">
        <v>30299421</v>
      </c>
      <c r="CS4" s="512" t="s">
        <v>56</v>
      </c>
      <c r="CT4" s="512" t="s">
        <v>44</v>
      </c>
      <c r="CU4" s="512" t="s">
        <v>54</v>
      </c>
      <c r="CV4" s="512" t="s">
        <v>597</v>
      </c>
      <c r="CW4" s="513"/>
      <c r="CX4" s="836" t="s">
        <v>77</v>
      </c>
      <c r="CY4" s="511" t="s">
        <v>71</v>
      </c>
    </row>
    <row r="5" customFormat="false" ht="15" hidden="false" customHeight="true" outlineLevel="0" collapsed="false">
      <c r="A5" s="324"/>
      <c r="B5" s="436" t="n">
        <v>3</v>
      </c>
      <c r="C5" s="741" t="n">
        <v>2668</v>
      </c>
      <c r="D5" s="511" t="n">
        <v>30296900</v>
      </c>
      <c r="E5" s="512" t="s">
        <v>49</v>
      </c>
      <c r="F5" s="512" t="s">
        <v>44</v>
      </c>
      <c r="G5" s="512" t="s">
        <v>54</v>
      </c>
      <c r="H5" s="512" t="s">
        <v>171</v>
      </c>
      <c r="I5" s="513" t="n">
        <v>45483.83125</v>
      </c>
      <c r="J5" s="512" t="s">
        <v>77</v>
      </c>
      <c r="K5" s="758" t="s">
        <v>71</v>
      </c>
      <c r="L5" s="121" t="n">
        <v>45483</v>
      </c>
      <c r="M5" s="496" t="n">
        <v>0.83125</v>
      </c>
      <c r="N5" s="514" t="s">
        <v>77</v>
      </c>
      <c r="O5" s="121" t="n">
        <v>45483</v>
      </c>
      <c r="P5" s="496" t="n">
        <v>0.83125</v>
      </c>
      <c r="Q5" s="121"/>
      <c r="R5" s="496"/>
      <c r="S5" s="54"/>
      <c r="T5" s="121" t="n">
        <v>45483</v>
      </c>
      <c r="U5" s="496" t="n">
        <v>0.85</v>
      </c>
      <c r="V5" s="514" t="s">
        <v>77</v>
      </c>
      <c r="W5" s="497" t="n">
        <f aca="false">(U5+T5)-(P5+O5)</f>
        <v>0.01875</v>
      </c>
      <c r="X5" s="75" t="n">
        <v>45484</v>
      </c>
      <c r="Y5" s="498" t="n">
        <v>0.638888888888889</v>
      </c>
      <c r="Z5" s="514" t="s">
        <v>77</v>
      </c>
      <c r="AA5" s="55" t="n">
        <f aca="false">(Y5+X5)-(U5+T5)</f>
        <v>0.788888888888889</v>
      </c>
      <c r="AB5" s="75" t="n">
        <v>45486</v>
      </c>
      <c r="AC5" s="498" t="n">
        <v>0.749305555555556</v>
      </c>
      <c r="AD5" s="514" t="s">
        <v>77</v>
      </c>
      <c r="AE5" s="55" t="n">
        <f aca="false">(AC5+AB5)-(Y5+X5)</f>
        <v>2.11041666666667</v>
      </c>
      <c r="AF5" s="75"/>
      <c r="AG5" s="54"/>
      <c r="AH5" s="54"/>
      <c r="AI5" s="54"/>
      <c r="AJ5" s="55" t="n">
        <f aca="false">(AG5+AF5)-(U5+T5)</f>
        <v>-45483.85</v>
      </c>
      <c r="AK5" s="54"/>
      <c r="AL5" s="54"/>
      <c r="AM5" s="54"/>
      <c r="AN5" s="55" t="n">
        <f aca="false">(AL5+AK5)-(U5+T5)</f>
        <v>-45483.85</v>
      </c>
      <c r="AO5" s="56" t="n">
        <v>45487</v>
      </c>
      <c r="AP5" s="501" t="n">
        <v>0.872222222222222</v>
      </c>
      <c r="AQ5" s="57" t="n">
        <f aca="false">(AP5+AO5)-(U5+T5)</f>
        <v>4.02222222222222</v>
      </c>
      <c r="AR5" s="56" t="n">
        <v>45487</v>
      </c>
      <c r="AS5" s="501" t="n">
        <v>0.872222222222222</v>
      </c>
      <c r="AT5" s="514" t="s">
        <v>77</v>
      </c>
      <c r="AU5" s="59" t="n">
        <f aca="false">(AS5+AR5)-(U5+T5)</f>
        <v>4.02222222222222</v>
      </c>
      <c r="AV5" s="837" t="n">
        <v>11087</v>
      </c>
      <c r="AW5" s="61" t="s">
        <v>875</v>
      </c>
      <c r="AX5" s="61" t="s">
        <v>58</v>
      </c>
      <c r="AY5" s="61" t="s">
        <v>572</v>
      </c>
      <c r="AZ5" s="43" t="s">
        <v>181</v>
      </c>
      <c r="BA5" s="61" t="s">
        <v>163</v>
      </c>
      <c r="BB5" s="122" t="s">
        <v>876</v>
      </c>
      <c r="BC5" s="101" t="s">
        <v>877</v>
      </c>
      <c r="BD5" s="66"/>
      <c r="BE5" s="68" t="s">
        <v>156</v>
      </c>
      <c r="BF5" s="68"/>
      <c r="BJ5" s="741" t="n">
        <v>2702</v>
      </c>
      <c r="BK5" s="511" t="n">
        <v>30037265</v>
      </c>
      <c r="BL5" s="512" t="s">
        <v>43</v>
      </c>
      <c r="BM5" s="512" t="s">
        <v>44</v>
      </c>
      <c r="BN5" s="512" t="s">
        <v>45</v>
      </c>
      <c r="BO5" s="512" t="s">
        <v>79</v>
      </c>
      <c r="BP5" s="513"/>
      <c r="BQ5" s="836" t="s">
        <v>77</v>
      </c>
      <c r="BR5" s="511" t="s">
        <v>71</v>
      </c>
      <c r="BS5" s="99"/>
      <c r="BT5" s="99"/>
      <c r="BU5" s="741" t="n">
        <v>2681</v>
      </c>
      <c r="BV5" s="511" t="n">
        <v>30327860</v>
      </c>
      <c r="BW5" s="512" t="s">
        <v>49</v>
      </c>
      <c r="BX5" s="512" t="s">
        <v>44</v>
      </c>
      <c r="BY5" s="512" t="s">
        <v>80</v>
      </c>
      <c r="BZ5" s="512" t="s">
        <v>81</v>
      </c>
      <c r="CA5" s="513" t="n">
        <v>45486.5638888889</v>
      </c>
      <c r="CB5" s="512" t="s">
        <v>51</v>
      </c>
      <c r="CC5" s="758" t="s">
        <v>48</v>
      </c>
      <c r="CD5" s="99"/>
      <c r="CE5" s="99"/>
      <c r="CF5" s="757" t="n">
        <v>2675</v>
      </c>
      <c r="CG5" s="511" t="n">
        <v>591592397</v>
      </c>
      <c r="CH5" s="512" t="s">
        <v>53</v>
      </c>
      <c r="CI5" s="512" t="s">
        <v>44</v>
      </c>
      <c r="CJ5" s="512" t="s">
        <v>54</v>
      </c>
      <c r="CK5" s="512" t="s">
        <v>878</v>
      </c>
      <c r="CL5" s="513"/>
      <c r="CM5" s="836" t="s">
        <v>77</v>
      </c>
      <c r="CN5" s="511" t="s">
        <v>71</v>
      </c>
      <c r="CO5" s="99"/>
      <c r="CP5" s="99"/>
      <c r="CQ5" s="757" t="n">
        <v>2735</v>
      </c>
      <c r="CR5" s="511" t="n">
        <v>30031545</v>
      </c>
      <c r="CS5" s="512" t="s">
        <v>56</v>
      </c>
      <c r="CT5" s="512" t="s">
        <v>44</v>
      </c>
      <c r="CU5" s="512" t="s">
        <v>54</v>
      </c>
      <c r="CV5" s="512" t="s">
        <v>104</v>
      </c>
      <c r="CW5" s="513"/>
      <c r="CX5" s="836" t="s">
        <v>51</v>
      </c>
      <c r="CY5" s="511" t="s">
        <v>71</v>
      </c>
    </row>
    <row r="6" customFormat="false" ht="14.25" hidden="false" customHeight="true" outlineLevel="0" collapsed="false">
      <c r="A6" s="324"/>
      <c r="B6" s="430" t="n">
        <v>4</v>
      </c>
      <c r="C6" s="770" t="n">
        <v>2672</v>
      </c>
      <c r="D6" s="511" t="n">
        <v>30289315</v>
      </c>
      <c r="E6" s="512" t="s">
        <v>53</v>
      </c>
      <c r="F6" s="512" t="s">
        <v>44</v>
      </c>
      <c r="G6" s="512" t="s">
        <v>54</v>
      </c>
      <c r="H6" s="512" t="s">
        <v>104</v>
      </c>
      <c r="I6" s="513" t="n">
        <v>45484.66875</v>
      </c>
      <c r="J6" s="512" t="s">
        <v>77</v>
      </c>
      <c r="K6" s="758" t="s">
        <v>67</v>
      </c>
      <c r="L6" s="121" t="n">
        <v>45484</v>
      </c>
      <c r="M6" s="496" t="n">
        <v>0.661805555555556</v>
      </c>
      <c r="N6" s="514" t="s">
        <v>77</v>
      </c>
      <c r="O6" s="121" t="n">
        <v>45484</v>
      </c>
      <c r="P6" s="496" t="n">
        <v>0.66875</v>
      </c>
      <c r="Q6" s="121" t="n">
        <v>45490</v>
      </c>
      <c r="R6" s="496" t="n">
        <v>0.729861111111111</v>
      </c>
      <c r="S6" s="514" t="s">
        <v>77</v>
      </c>
      <c r="T6" s="121" t="n">
        <v>45493</v>
      </c>
      <c r="U6" s="496" t="n">
        <v>0.8</v>
      </c>
      <c r="V6" s="514" t="s">
        <v>77</v>
      </c>
      <c r="W6" s="497" t="n">
        <f aca="false">(U6+T6)-(P6+O6)</f>
        <v>9.13125</v>
      </c>
      <c r="X6" s="75"/>
      <c r="Y6" s="498"/>
      <c r="Z6" s="54"/>
      <c r="AA6" s="55" t="n">
        <f aca="false">(Y6+X6)-(U6+T6)</f>
        <v>-45493.8</v>
      </c>
      <c r="AB6" s="75"/>
      <c r="AC6" s="498"/>
      <c r="AD6" s="54"/>
      <c r="AE6" s="55" t="n">
        <f aca="false">(AC6+AB6)-(Y6+X6)</f>
        <v>0</v>
      </c>
      <c r="AF6" s="75"/>
      <c r="AG6" s="54"/>
      <c r="AH6" s="54"/>
      <c r="AI6" s="54"/>
      <c r="AJ6" s="55" t="n">
        <f aca="false">(AG6+AF6)-(U6+T6)</f>
        <v>-45493.8</v>
      </c>
      <c r="AK6" s="54"/>
      <c r="AL6" s="54"/>
      <c r="AM6" s="54"/>
      <c r="AN6" s="55" t="n">
        <f aca="false">(AL6+AK6)-(U6+T6)</f>
        <v>-45493.8</v>
      </c>
      <c r="AO6" s="56" t="n">
        <v>45496</v>
      </c>
      <c r="AP6" s="501" t="n">
        <v>0.625694444444444</v>
      </c>
      <c r="AQ6" s="57" t="n">
        <f aca="false">(AP6+AO6)-(U6+T6)</f>
        <v>2.82569444444444</v>
      </c>
      <c r="AR6" s="56" t="n">
        <v>45496</v>
      </c>
      <c r="AS6" s="501" t="n">
        <v>0.625694444444444</v>
      </c>
      <c r="AT6" s="833" t="s">
        <v>77</v>
      </c>
      <c r="AU6" s="59" t="n">
        <f aca="false">(AS6+AR6)-(U6+T6)</f>
        <v>2.82569444444444</v>
      </c>
      <c r="AV6" s="61"/>
      <c r="AW6" s="61"/>
      <c r="AX6" s="61" t="s">
        <v>578</v>
      </c>
      <c r="AY6" s="61" t="s">
        <v>110</v>
      </c>
      <c r="AZ6" s="43" t="s">
        <v>132</v>
      </c>
      <c r="BA6" s="61" t="s">
        <v>209</v>
      </c>
      <c r="BB6" s="122" t="s">
        <v>879</v>
      </c>
      <c r="BC6" s="101" t="s">
        <v>880</v>
      </c>
      <c r="BD6" s="66"/>
      <c r="BE6" s="68" t="s">
        <v>64</v>
      </c>
      <c r="BF6" s="68"/>
      <c r="BJ6" s="757" t="n">
        <v>2703</v>
      </c>
      <c r="BK6" s="511" t="n">
        <v>30306003</v>
      </c>
      <c r="BL6" s="512" t="s">
        <v>43</v>
      </c>
      <c r="BM6" s="512" t="s">
        <v>69</v>
      </c>
      <c r="BN6" s="512" t="s">
        <v>45</v>
      </c>
      <c r="BO6" s="512" t="s">
        <v>115</v>
      </c>
      <c r="BP6" s="513"/>
      <c r="BQ6" s="836" t="s">
        <v>51</v>
      </c>
      <c r="BR6" s="511" t="s">
        <v>52</v>
      </c>
      <c r="BS6" s="99"/>
      <c r="BT6" s="99"/>
      <c r="BU6" s="741" t="n">
        <v>2686</v>
      </c>
      <c r="BV6" s="511" t="n">
        <v>1013669237</v>
      </c>
      <c r="BW6" s="512" t="s">
        <v>49</v>
      </c>
      <c r="BX6" s="512" t="s">
        <v>69</v>
      </c>
      <c r="BY6" s="512" t="s">
        <v>45</v>
      </c>
      <c r="BZ6" s="512" t="s">
        <v>734</v>
      </c>
      <c r="CA6" s="513" t="n">
        <v>45486.6784722222</v>
      </c>
      <c r="CB6" s="512" t="s">
        <v>51</v>
      </c>
      <c r="CC6" s="758" t="s">
        <v>48</v>
      </c>
      <c r="CD6" s="99"/>
      <c r="CE6" s="99"/>
      <c r="CF6" s="741" t="n">
        <v>2682</v>
      </c>
      <c r="CG6" s="511" t="n">
        <v>1108551</v>
      </c>
      <c r="CH6" s="512" t="s">
        <v>53</v>
      </c>
      <c r="CI6" s="512" t="s">
        <v>44</v>
      </c>
      <c r="CJ6" s="512" t="s">
        <v>45</v>
      </c>
      <c r="CK6" s="512" t="s">
        <v>79</v>
      </c>
      <c r="CL6" s="513"/>
      <c r="CM6" s="836" t="s">
        <v>77</v>
      </c>
      <c r="CN6" s="511" t="s">
        <v>71</v>
      </c>
      <c r="CO6" s="99"/>
      <c r="CP6" s="99"/>
      <c r="CQ6" s="757" t="n">
        <v>2737</v>
      </c>
      <c r="CR6" s="511" t="n">
        <v>30336599</v>
      </c>
      <c r="CS6" s="512" t="s">
        <v>56</v>
      </c>
      <c r="CT6" s="512" t="s">
        <v>69</v>
      </c>
      <c r="CU6" s="512" t="s">
        <v>45</v>
      </c>
      <c r="CV6" s="512" t="s">
        <v>115</v>
      </c>
      <c r="CW6" s="513"/>
      <c r="CX6" s="836" t="s">
        <v>51</v>
      </c>
      <c r="CY6" s="511" t="s">
        <v>67</v>
      </c>
    </row>
    <row r="7" s="525" customFormat="true" ht="14.25" hidden="false" customHeight="true" outlineLevel="0" collapsed="false">
      <c r="A7" s="324"/>
      <c r="B7" s="436" t="n">
        <v>5</v>
      </c>
      <c r="C7" s="741" t="n">
        <v>2675</v>
      </c>
      <c r="D7" s="511" t="n">
        <v>591592397</v>
      </c>
      <c r="E7" s="512" t="s">
        <v>53</v>
      </c>
      <c r="F7" s="512" t="s">
        <v>44</v>
      </c>
      <c r="G7" s="512" t="s">
        <v>54</v>
      </c>
      <c r="H7" s="512" t="s">
        <v>878</v>
      </c>
      <c r="I7" s="513" t="n">
        <v>45484.8222222222</v>
      </c>
      <c r="J7" s="512" t="s">
        <v>77</v>
      </c>
      <c r="K7" s="758" t="s">
        <v>71</v>
      </c>
      <c r="L7" s="121" t="n">
        <v>45484</v>
      </c>
      <c r="M7" s="496" t="n">
        <v>0.815972222222222</v>
      </c>
      <c r="N7" s="514" t="s">
        <v>77</v>
      </c>
      <c r="O7" s="121" t="n">
        <v>45484</v>
      </c>
      <c r="P7" s="496" t="n">
        <v>0.822222222222222</v>
      </c>
      <c r="Q7" s="121" t="n">
        <v>45490</v>
      </c>
      <c r="R7" s="496" t="n">
        <v>0.725694444444445</v>
      </c>
      <c r="S7" s="514" t="s">
        <v>77</v>
      </c>
      <c r="T7" s="121" t="n">
        <v>45490</v>
      </c>
      <c r="U7" s="496" t="n">
        <v>0.730555555555556</v>
      </c>
      <c r="V7" s="514" t="s">
        <v>77</v>
      </c>
      <c r="W7" s="497" t="n">
        <f aca="false">(U7+T7)-(P7+O7)</f>
        <v>5.90833333333333</v>
      </c>
      <c r="X7" s="75"/>
      <c r="Y7" s="498"/>
      <c r="Z7" s="54"/>
      <c r="AA7" s="55" t="n">
        <f aca="false">(Y7+X7)-(U7+T7)</f>
        <v>-45490.7305555556</v>
      </c>
      <c r="AB7" s="75"/>
      <c r="AC7" s="498"/>
      <c r="AD7" s="54"/>
      <c r="AE7" s="55" t="n">
        <f aca="false">(AC7+AB7)-(Y7+X7)</f>
        <v>0</v>
      </c>
      <c r="AF7" s="75"/>
      <c r="AG7" s="54"/>
      <c r="AH7" s="54"/>
      <c r="AI7" s="54"/>
      <c r="AJ7" s="55" t="n">
        <f aca="false">(AG7+AF7)-(U7+T7)</f>
        <v>-45490.7305555556</v>
      </c>
      <c r="AK7" s="75" t="n">
        <v>45494</v>
      </c>
      <c r="AL7" s="496" t="n">
        <v>0.75</v>
      </c>
      <c r="AM7" s="514" t="s">
        <v>77</v>
      </c>
      <c r="AN7" s="55" t="n">
        <f aca="false">(AL7+AK7)-(U7+T7)</f>
        <v>4.01944444444445</v>
      </c>
      <c r="AO7" s="56" t="n">
        <v>45490</v>
      </c>
      <c r="AP7" s="501" t="n">
        <v>0.775</v>
      </c>
      <c r="AQ7" s="57" t="n">
        <f aca="false">(AP7+AO7)-(U7+T7)</f>
        <v>0.0444444444444444</v>
      </c>
      <c r="AR7" s="56"/>
      <c r="AS7" s="501"/>
      <c r="AT7" s="581"/>
      <c r="AU7" s="59" t="n">
        <f aca="false">(AS7+AR7)-(U7+T7)</f>
        <v>-45490.7305555556</v>
      </c>
      <c r="AV7" s="61" t="n">
        <v>90524</v>
      </c>
      <c r="AW7" s="61" t="s">
        <v>881</v>
      </c>
      <c r="AX7" s="61" t="s">
        <v>90</v>
      </c>
      <c r="AY7" s="61" t="s">
        <v>91</v>
      </c>
      <c r="AZ7" s="61" t="s">
        <v>92</v>
      </c>
      <c r="BA7" s="61" t="s">
        <v>93</v>
      </c>
      <c r="BB7" s="122" t="s">
        <v>882</v>
      </c>
      <c r="BC7" s="101" t="s">
        <v>883</v>
      </c>
      <c r="BD7" s="66"/>
      <c r="BE7" s="68" t="s">
        <v>64</v>
      </c>
      <c r="BF7" s="68"/>
      <c r="BJ7" s="741" t="n">
        <v>2704</v>
      </c>
      <c r="BK7" s="511" t="n">
        <v>30277367</v>
      </c>
      <c r="BL7" s="512" t="s">
        <v>43</v>
      </c>
      <c r="BM7" s="512" t="s">
        <v>69</v>
      </c>
      <c r="BN7" s="512" t="s">
        <v>45</v>
      </c>
      <c r="BO7" s="512" t="s">
        <v>115</v>
      </c>
      <c r="BP7" s="513"/>
      <c r="BQ7" s="836" t="s">
        <v>51</v>
      </c>
      <c r="BR7" s="511" t="s">
        <v>71</v>
      </c>
      <c r="BS7" s="99"/>
      <c r="BT7" s="99"/>
      <c r="BU7" s="770" t="n">
        <v>2687</v>
      </c>
      <c r="BV7" s="511" t="n">
        <v>30335494</v>
      </c>
      <c r="BW7" s="512" t="s">
        <v>49</v>
      </c>
      <c r="BX7" s="512" t="s">
        <v>44</v>
      </c>
      <c r="BY7" s="512" t="s">
        <v>54</v>
      </c>
      <c r="BZ7" s="512" t="s">
        <v>180</v>
      </c>
      <c r="CA7" s="513" t="n">
        <v>45486.7493055556</v>
      </c>
      <c r="CB7" s="512" t="s">
        <v>77</v>
      </c>
      <c r="CC7" s="758" t="s">
        <v>71</v>
      </c>
      <c r="CD7" s="99"/>
      <c r="CE7" s="99"/>
      <c r="CF7" s="741" t="n">
        <v>2685</v>
      </c>
      <c r="CG7" s="511" t="n">
        <v>30298195</v>
      </c>
      <c r="CH7" s="512" t="s">
        <v>53</v>
      </c>
      <c r="CI7" s="512" t="s">
        <v>44</v>
      </c>
      <c r="CJ7" s="512" t="s">
        <v>54</v>
      </c>
      <c r="CK7" s="512" t="s">
        <v>104</v>
      </c>
      <c r="CL7" s="513"/>
      <c r="CM7" s="836" t="s">
        <v>51</v>
      </c>
      <c r="CN7" s="511" t="s">
        <v>71</v>
      </c>
      <c r="CO7" s="99"/>
      <c r="CP7" s="99"/>
      <c r="CQ7" s="478"/>
      <c r="CR7" s="478"/>
      <c r="CS7" s="478"/>
      <c r="CT7" s="478"/>
      <c r="CU7" s="478"/>
      <c r="CV7" s="478"/>
      <c r="CW7" s="478"/>
      <c r="CX7" s="478"/>
      <c r="CY7" s="478"/>
      <c r="CZ7" s="1"/>
    </row>
    <row r="8" customFormat="false" ht="14.25" hidden="false" customHeight="true" outlineLevel="0" collapsed="false">
      <c r="A8" s="324"/>
      <c r="B8" s="430" t="n">
        <v>6</v>
      </c>
      <c r="C8" s="741" t="n">
        <v>2678</v>
      </c>
      <c r="D8" s="511" t="n">
        <v>30295981</v>
      </c>
      <c r="E8" s="512" t="s">
        <v>43</v>
      </c>
      <c r="F8" s="512" t="s">
        <v>69</v>
      </c>
      <c r="G8" s="512" t="s">
        <v>45</v>
      </c>
      <c r="H8" s="764" t="s">
        <v>115</v>
      </c>
      <c r="I8" s="513" t="n">
        <v>45486.4465277778</v>
      </c>
      <c r="J8" s="512" t="s">
        <v>51</v>
      </c>
      <c r="K8" s="758" t="s">
        <v>67</v>
      </c>
      <c r="L8" s="121" t="n">
        <v>45486</v>
      </c>
      <c r="M8" s="496" t="n">
        <v>0.446527777777778</v>
      </c>
      <c r="N8" s="514" t="s">
        <v>51</v>
      </c>
      <c r="O8" s="121" t="n">
        <v>45486</v>
      </c>
      <c r="P8" s="496" t="n">
        <v>0.446527777777778</v>
      </c>
      <c r="Q8" s="121"/>
      <c r="R8" s="496"/>
      <c r="S8" s="54"/>
      <c r="T8" s="121" t="n">
        <v>45486</v>
      </c>
      <c r="U8" s="496" t="n">
        <v>0.449305555555556</v>
      </c>
      <c r="V8" s="514" t="s">
        <v>51</v>
      </c>
      <c r="W8" s="497" t="n">
        <f aca="false">(U8+T8)-(P8+O8)</f>
        <v>0.00277777777777778</v>
      </c>
      <c r="X8" s="75"/>
      <c r="Y8" s="498"/>
      <c r="Z8" s="54"/>
      <c r="AA8" s="55" t="n">
        <f aca="false">(Y8+X8)-(U8+T8)</f>
        <v>-45486.4493055556</v>
      </c>
      <c r="AB8" s="75"/>
      <c r="AC8" s="498"/>
      <c r="AD8" s="54"/>
      <c r="AE8" s="55" t="n">
        <f aca="false">(AC8+AB8)-(Y8+X8)</f>
        <v>0</v>
      </c>
      <c r="AF8" s="75"/>
      <c r="AG8" s="54"/>
      <c r="AH8" s="54"/>
      <c r="AI8" s="54"/>
      <c r="AJ8" s="55" t="n">
        <f aca="false">(AG8+AF8)-(U8+T8)</f>
        <v>-45486.4493055556</v>
      </c>
      <c r="AK8" s="54"/>
      <c r="AL8" s="54"/>
      <c r="AM8" s="54"/>
      <c r="AN8" s="55" t="n">
        <f aca="false">(AL8+AK8)-(U8+T8)</f>
        <v>-45486.4493055556</v>
      </c>
      <c r="AO8" s="56" t="n">
        <v>45488</v>
      </c>
      <c r="AP8" s="501" t="n">
        <v>0.560416666666667</v>
      </c>
      <c r="AQ8" s="57" t="n">
        <f aca="false">(AP8+AO8)-(U8+T8)</f>
        <v>2.11111111111111</v>
      </c>
      <c r="AR8" s="56" t="n">
        <v>45488</v>
      </c>
      <c r="AS8" s="501" t="n">
        <v>0.560416666666667</v>
      </c>
      <c r="AT8" s="833" t="s">
        <v>51</v>
      </c>
      <c r="AU8" s="59" t="n">
        <f aca="false">(AS8+AR8)-(U8+T8)</f>
        <v>2.11111111111111</v>
      </c>
      <c r="AV8" s="61" t="n">
        <v>90524</v>
      </c>
      <c r="AW8" s="61" t="s">
        <v>881</v>
      </c>
      <c r="AX8" s="61" t="s">
        <v>58</v>
      </c>
      <c r="AY8" s="61" t="s">
        <v>572</v>
      </c>
      <c r="AZ8" s="43" t="s">
        <v>181</v>
      </c>
      <c r="BA8" s="61" t="s">
        <v>163</v>
      </c>
      <c r="BB8" s="122" t="s">
        <v>884</v>
      </c>
      <c r="BC8" s="101" t="s">
        <v>885</v>
      </c>
      <c r="BD8" s="66"/>
      <c r="BE8" s="68" t="s">
        <v>156</v>
      </c>
      <c r="BF8" s="68"/>
      <c r="BJ8" s="757" t="n">
        <v>2706</v>
      </c>
      <c r="BK8" s="511" t="n">
        <v>30331465</v>
      </c>
      <c r="BL8" s="512" t="s">
        <v>43</v>
      </c>
      <c r="BM8" s="512" t="s">
        <v>44</v>
      </c>
      <c r="BN8" s="512" t="s">
        <v>45</v>
      </c>
      <c r="BO8" s="512" t="s">
        <v>46</v>
      </c>
      <c r="BP8" s="513"/>
      <c r="BQ8" s="836" t="s">
        <v>51</v>
      </c>
      <c r="BR8" s="511" t="s">
        <v>71</v>
      </c>
      <c r="BS8" s="99"/>
      <c r="BT8" s="99"/>
      <c r="BU8" s="770" t="n">
        <v>2687</v>
      </c>
      <c r="BV8" s="511" t="n">
        <v>30335494</v>
      </c>
      <c r="BW8" s="512" t="s">
        <v>49</v>
      </c>
      <c r="BX8" s="512" t="s">
        <v>44</v>
      </c>
      <c r="BY8" s="512" t="s">
        <v>80</v>
      </c>
      <c r="BZ8" s="512" t="s">
        <v>343</v>
      </c>
      <c r="CA8" s="513" t="n">
        <v>45486.7493055556</v>
      </c>
      <c r="CB8" s="512" t="s">
        <v>77</v>
      </c>
      <c r="CC8" s="758" t="s">
        <v>71</v>
      </c>
      <c r="CD8" s="99"/>
      <c r="CE8" s="99"/>
      <c r="CF8" s="757" t="n">
        <v>2711</v>
      </c>
      <c r="CG8" s="511" t="n">
        <v>30218114</v>
      </c>
      <c r="CH8" s="512" t="s">
        <v>53</v>
      </c>
      <c r="CI8" s="512" t="s">
        <v>44</v>
      </c>
      <c r="CJ8" s="512" t="s">
        <v>54</v>
      </c>
      <c r="CK8" s="512" t="s">
        <v>166</v>
      </c>
      <c r="CL8" s="513"/>
      <c r="CM8" s="836" t="s">
        <v>77</v>
      </c>
      <c r="CN8" s="511" t="s">
        <v>71</v>
      </c>
      <c r="CO8" s="99"/>
      <c r="CP8" s="99"/>
      <c r="CQ8" s="478"/>
      <c r="CR8" s="478"/>
      <c r="CS8" s="478"/>
      <c r="CT8" s="478"/>
      <c r="CU8" s="478"/>
      <c r="CV8" s="478"/>
      <c r="CW8" s="478"/>
      <c r="CX8" s="478"/>
      <c r="CY8" s="478"/>
      <c r="CZ8" s="525"/>
    </row>
    <row r="9" customFormat="false" ht="15" hidden="false" customHeight="true" outlineLevel="0" collapsed="false">
      <c r="A9" s="324"/>
      <c r="B9" s="430" t="n">
        <v>7</v>
      </c>
      <c r="C9" s="741" t="n">
        <v>2680</v>
      </c>
      <c r="D9" s="511" t="n">
        <v>30331660</v>
      </c>
      <c r="E9" s="512" t="s">
        <v>43</v>
      </c>
      <c r="F9" s="512" t="s">
        <v>69</v>
      </c>
      <c r="G9" s="512" t="s">
        <v>45</v>
      </c>
      <c r="H9" s="512" t="s">
        <v>115</v>
      </c>
      <c r="I9" s="513" t="n">
        <v>45486.5451388889</v>
      </c>
      <c r="J9" s="512" t="s">
        <v>51</v>
      </c>
      <c r="K9" s="758" t="s">
        <v>48</v>
      </c>
      <c r="L9" s="121" t="n">
        <v>45486</v>
      </c>
      <c r="M9" s="496" t="n">
        <v>0.545138888888889</v>
      </c>
      <c r="N9" s="514" t="s">
        <v>51</v>
      </c>
      <c r="O9" s="121" t="n">
        <v>45486</v>
      </c>
      <c r="P9" s="496" t="n">
        <v>0.545138888888889</v>
      </c>
      <c r="Q9" s="121"/>
      <c r="R9" s="496"/>
      <c r="S9" s="54"/>
      <c r="T9" s="121" t="n">
        <v>45486</v>
      </c>
      <c r="U9" s="496" t="n">
        <v>0.554166666666667</v>
      </c>
      <c r="V9" s="514" t="s">
        <v>51</v>
      </c>
      <c r="W9" s="497" t="n">
        <f aca="false">(U9+T9)-(P9+O9)</f>
        <v>0.00902777777777778</v>
      </c>
      <c r="X9" s="75"/>
      <c r="Y9" s="498"/>
      <c r="Z9" s="54"/>
      <c r="AA9" s="55" t="n">
        <f aca="false">(Y9+X9)-(U9+T9)</f>
        <v>-45486.5541666667</v>
      </c>
      <c r="AB9" s="75"/>
      <c r="AC9" s="498"/>
      <c r="AD9" s="54"/>
      <c r="AE9" s="55" t="n">
        <f aca="false">(AC9+AB9)-(Y9+X9)</f>
        <v>0</v>
      </c>
      <c r="AF9" s="75"/>
      <c r="AG9" s="54"/>
      <c r="AH9" s="54"/>
      <c r="AI9" s="54"/>
      <c r="AJ9" s="55" t="n">
        <f aca="false">(AG9+AF9)-(U9+T9)</f>
        <v>-45486.5541666667</v>
      </c>
      <c r="AK9" s="54"/>
      <c r="AL9" s="54"/>
      <c r="AM9" s="54"/>
      <c r="AN9" s="55" t="n">
        <f aca="false">(AL9+AK9)-(U9+T9)</f>
        <v>-45486.5541666667</v>
      </c>
      <c r="AO9" s="56" t="n">
        <v>45488</v>
      </c>
      <c r="AP9" s="501" t="n">
        <v>0.559027777777778</v>
      </c>
      <c r="AQ9" s="57" t="n">
        <f aca="false">(AP9+AO9)-(U9+T9)</f>
        <v>2.00486111111111</v>
      </c>
      <c r="AR9" s="56" t="n">
        <v>45488</v>
      </c>
      <c r="AS9" s="501" t="n">
        <v>0.559027777777778</v>
      </c>
      <c r="AT9" s="833" t="s">
        <v>51</v>
      </c>
      <c r="AU9" s="59" t="n">
        <f aca="false">(AS9+AR9)-(U9+T9)</f>
        <v>2.00486111111111</v>
      </c>
      <c r="AV9" s="61"/>
      <c r="AW9" s="61"/>
      <c r="AX9" s="61" t="s">
        <v>58</v>
      </c>
      <c r="AY9" s="61" t="s">
        <v>572</v>
      </c>
      <c r="AZ9" s="43" t="s">
        <v>203</v>
      </c>
      <c r="BA9" s="61" t="s">
        <v>215</v>
      </c>
      <c r="BB9" s="122" t="s">
        <v>886</v>
      </c>
      <c r="BC9" s="101" t="s">
        <v>887</v>
      </c>
      <c r="BD9" s="66"/>
      <c r="BE9" s="68" t="s">
        <v>64</v>
      </c>
      <c r="BF9" s="68"/>
      <c r="BJ9" s="757" t="n">
        <v>2707</v>
      </c>
      <c r="BK9" s="511" t="n">
        <v>928119</v>
      </c>
      <c r="BL9" s="512" t="s">
        <v>43</v>
      </c>
      <c r="BM9" s="512" t="s">
        <v>44</v>
      </c>
      <c r="BN9" s="512" t="s">
        <v>45</v>
      </c>
      <c r="BO9" s="512" t="s">
        <v>122</v>
      </c>
      <c r="BP9" s="513"/>
      <c r="BQ9" s="836" t="s">
        <v>77</v>
      </c>
      <c r="BR9" s="511" t="s">
        <v>52</v>
      </c>
      <c r="BS9" s="99"/>
      <c r="BT9" s="99"/>
      <c r="BU9" s="757" t="n">
        <v>2698</v>
      </c>
      <c r="BV9" s="511" t="n">
        <v>30203131</v>
      </c>
      <c r="BW9" s="512" t="s">
        <v>49</v>
      </c>
      <c r="BX9" s="512" t="s">
        <v>69</v>
      </c>
      <c r="BY9" s="512" t="s">
        <v>45</v>
      </c>
      <c r="BZ9" s="512" t="s">
        <v>341</v>
      </c>
      <c r="CA9" s="513" t="n">
        <v>45488.5743055556</v>
      </c>
      <c r="CB9" s="512" t="s">
        <v>77</v>
      </c>
      <c r="CC9" s="758" t="s">
        <v>71</v>
      </c>
      <c r="CD9" s="99"/>
      <c r="CE9" s="99"/>
      <c r="CF9" s="741" t="n">
        <v>2722</v>
      </c>
      <c r="CG9" s="511" t="n">
        <v>30194229</v>
      </c>
      <c r="CH9" s="512" t="s">
        <v>53</v>
      </c>
      <c r="CI9" s="512" t="s">
        <v>44</v>
      </c>
      <c r="CJ9" s="512" t="s">
        <v>45</v>
      </c>
      <c r="CK9" s="512" t="s">
        <v>888</v>
      </c>
      <c r="CL9" s="513"/>
      <c r="CM9" s="836" t="s">
        <v>77</v>
      </c>
      <c r="CN9" s="511" t="s">
        <v>48</v>
      </c>
      <c r="CO9" s="99"/>
      <c r="CP9" s="99"/>
      <c r="CQ9" s="478"/>
      <c r="CR9" s="478"/>
      <c r="CS9" s="478"/>
      <c r="CT9" s="478"/>
      <c r="CU9" s="478"/>
      <c r="CV9" s="478"/>
      <c r="CW9" s="478"/>
      <c r="CX9" s="478"/>
      <c r="CY9" s="478"/>
    </row>
    <row r="10" customFormat="false" ht="15" hidden="false" customHeight="true" outlineLevel="0" collapsed="false">
      <c r="A10" s="324"/>
      <c r="B10" s="430" t="n">
        <v>8</v>
      </c>
      <c r="C10" s="741" t="n">
        <v>2681</v>
      </c>
      <c r="D10" s="511" t="n">
        <v>30327860</v>
      </c>
      <c r="E10" s="512" t="s">
        <v>49</v>
      </c>
      <c r="F10" s="512" t="s">
        <v>44</v>
      </c>
      <c r="G10" s="512" t="s">
        <v>80</v>
      </c>
      <c r="H10" s="512" t="s">
        <v>81</v>
      </c>
      <c r="I10" s="513" t="n">
        <v>45486.5638888889</v>
      </c>
      <c r="J10" s="512" t="s">
        <v>51</v>
      </c>
      <c r="K10" s="758" t="s">
        <v>48</v>
      </c>
      <c r="L10" s="121" t="n">
        <v>45486</v>
      </c>
      <c r="M10" s="496" t="n">
        <v>0.563888888888889</v>
      </c>
      <c r="N10" s="514" t="s">
        <v>51</v>
      </c>
      <c r="O10" s="121" t="n">
        <v>45486</v>
      </c>
      <c r="P10" s="496" t="n">
        <v>0.563888888888889</v>
      </c>
      <c r="Q10" s="121"/>
      <c r="R10" s="496"/>
      <c r="S10" s="54"/>
      <c r="T10" s="121" t="n">
        <v>45486</v>
      </c>
      <c r="U10" s="496" t="n">
        <v>0.566666666666667</v>
      </c>
      <c r="V10" s="514" t="s">
        <v>51</v>
      </c>
      <c r="W10" s="497" t="n">
        <f aca="false">(U10+T10)-(P10+O10)</f>
        <v>0.00277777777777778</v>
      </c>
      <c r="X10" s="75"/>
      <c r="Y10" s="498"/>
      <c r="Z10" s="54"/>
      <c r="AA10" s="55" t="n">
        <f aca="false">(Y10+X10)-(U10+T10)</f>
        <v>-45486.5666666667</v>
      </c>
      <c r="AB10" s="75"/>
      <c r="AC10" s="498"/>
      <c r="AD10" s="54"/>
      <c r="AE10" s="55" t="n">
        <f aca="false">(AC10+AB10)-(Y10+X10)</f>
        <v>0</v>
      </c>
      <c r="AF10" s="75"/>
      <c r="AG10" s="54"/>
      <c r="AH10" s="54"/>
      <c r="AI10" s="54"/>
      <c r="AJ10" s="55" t="n">
        <f aca="false">(AG10+AF10)-(U10+T10)</f>
        <v>-45486.5666666667</v>
      </c>
      <c r="AK10" s="54"/>
      <c r="AL10" s="54"/>
      <c r="AM10" s="54"/>
      <c r="AN10" s="55" t="n">
        <f aca="false">(AL10+AK10)-(U10+T10)</f>
        <v>-45486.5666666667</v>
      </c>
      <c r="AO10" s="56" t="n">
        <v>45488</v>
      </c>
      <c r="AP10" s="501" t="n">
        <v>0.556944444444445</v>
      </c>
      <c r="AQ10" s="57" t="n">
        <f aca="false">(AP10+AO10)-(U10+T10)</f>
        <v>1.99027777777778</v>
      </c>
      <c r="AR10" s="56" t="n">
        <v>45488</v>
      </c>
      <c r="AS10" s="501" t="n">
        <v>0.556944444444445</v>
      </c>
      <c r="AT10" s="514" t="s">
        <v>51</v>
      </c>
      <c r="AU10" s="59" t="n">
        <f aca="false">(AS10+AR10)-(U10+T10)</f>
        <v>1.99027777777778</v>
      </c>
      <c r="AV10" s="61"/>
      <c r="AW10" s="61"/>
      <c r="AX10" s="61" t="s">
        <v>90</v>
      </c>
      <c r="AY10" s="61" t="s">
        <v>123</v>
      </c>
      <c r="AZ10" s="43" t="s">
        <v>254</v>
      </c>
      <c r="BA10" s="61" t="s">
        <v>889</v>
      </c>
      <c r="BB10" s="122" t="s">
        <v>890</v>
      </c>
      <c r="BC10" s="101" t="s">
        <v>891</v>
      </c>
      <c r="BD10" s="66"/>
      <c r="BE10" s="68" t="s">
        <v>64</v>
      </c>
      <c r="BF10" s="68"/>
      <c r="BJ10" s="770" t="n">
        <v>2756</v>
      </c>
      <c r="BK10" s="511" t="n">
        <v>30014213</v>
      </c>
      <c r="BL10" s="512" t="s">
        <v>43</v>
      </c>
      <c r="BM10" s="512" t="s">
        <v>44</v>
      </c>
      <c r="BN10" s="512" t="s">
        <v>45</v>
      </c>
      <c r="BO10" s="512" t="s">
        <v>46</v>
      </c>
      <c r="BP10" s="513"/>
      <c r="BQ10" s="836" t="s">
        <v>51</v>
      </c>
      <c r="BR10" s="511" t="s">
        <v>52</v>
      </c>
      <c r="BS10" s="99"/>
      <c r="BT10" s="99"/>
      <c r="BU10" s="757" t="n">
        <v>2708</v>
      </c>
      <c r="BV10" s="511" t="n">
        <v>30037828</v>
      </c>
      <c r="BW10" s="512" t="s">
        <v>49</v>
      </c>
      <c r="BX10" s="512" t="s">
        <v>44</v>
      </c>
      <c r="BY10" s="512" t="s">
        <v>45</v>
      </c>
      <c r="BZ10" s="512" t="s">
        <v>46</v>
      </c>
      <c r="CA10" s="513" t="n">
        <v>45489.7256944444</v>
      </c>
      <c r="CB10" s="512" t="s">
        <v>77</v>
      </c>
      <c r="CC10" s="758" t="s">
        <v>52</v>
      </c>
      <c r="CD10" s="99"/>
      <c r="CE10" s="99"/>
      <c r="CF10" s="741" t="n">
        <v>2734</v>
      </c>
      <c r="CG10" s="511" t="n">
        <v>30327831</v>
      </c>
      <c r="CH10" s="512" t="s">
        <v>53</v>
      </c>
      <c r="CI10" s="512" t="s">
        <v>44</v>
      </c>
      <c r="CJ10" s="512" t="s">
        <v>45</v>
      </c>
      <c r="CK10" s="512" t="s">
        <v>888</v>
      </c>
      <c r="CL10" s="513"/>
      <c r="CM10" s="836" t="s">
        <v>51</v>
      </c>
      <c r="CN10" s="511" t="s">
        <v>71</v>
      </c>
      <c r="CO10" s="99"/>
      <c r="CP10" s="99"/>
      <c r="CQ10" s="478"/>
      <c r="CR10" s="478"/>
      <c r="CS10" s="478"/>
      <c r="CT10" s="478"/>
      <c r="CU10" s="478"/>
      <c r="CV10" s="478"/>
      <c r="CW10" s="478"/>
      <c r="CX10" s="478"/>
      <c r="CY10" s="478"/>
    </row>
    <row r="11" customFormat="false" ht="15" hidden="false" customHeight="true" outlineLevel="0" collapsed="false">
      <c r="A11" s="324"/>
      <c r="B11" s="436" t="n">
        <v>9</v>
      </c>
      <c r="C11" s="741" t="n">
        <v>2682</v>
      </c>
      <c r="D11" s="511" t="n">
        <v>1108551</v>
      </c>
      <c r="E11" s="512" t="s">
        <v>53</v>
      </c>
      <c r="F11" s="512" t="s">
        <v>44</v>
      </c>
      <c r="G11" s="512" t="s">
        <v>45</v>
      </c>
      <c r="H11" s="512" t="s">
        <v>79</v>
      </c>
      <c r="I11" s="513" t="n">
        <v>45486.5736111111</v>
      </c>
      <c r="J11" s="512" t="s">
        <v>77</v>
      </c>
      <c r="K11" s="758" t="s">
        <v>71</v>
      </c>
      <c r="L11" s="121" t="n">
        <v>45486</v>
      </c>
      <c r="M11" s="496" t="n">
        <v>0.573611111111111</v>
      </c>
      <c r="N11" s="514" t="s">
        <v>77</v>
      </c>
      <c r="O11" s="121" t="n">
        <v>45486</v>
      </c>
      <c r="P11" s="496" t="n">
        <v>0.573611111111111</v>
      </c>
      <c r="Q11" s="121"/>
      <c r="R11" s="496"/>
      <c r="S11" s="54"/>
      <c r="T11" s="121" t="n">
        <v>45486</v>
      </c>
      <c r="U11" s="496" t="n">
        <v>0.681944444444445</v>
      </c>
      <c r="V11" s="514" t="s">
        <v>77</v>
      </c>
      <c r="W11" s="497" t="n">
        <f aca="false">(U11+T11)-(P11+O11)</f>
        <v>0.108333333333333</v>
      </c>
      <c r="X11" s="75"/>
      <c r="Y11" s="498"/>
      <c r="Z11" s="54"/>
      <c r="AA11" s="55" t="n">
        <f aca="false">(Y11+X11)-(U11+T11)</f>
        <v>-45486.6819444444</v>
      </c>
      <c r="AB11" s="75"/>
      <c r="AC11" s="498"/>
      <c r="AD11" s="54"/>
      <c r="AE11" s="55" t="n">
        <f aca="false">(AC11+AB11)-(Y11+X11)</f>
        <v>0</v>
      </c>
      <c r="AF11" s="75"/>
      <c r="AG11" s="54"/>
      <c r="AH11" s="54"/>
      <c r="AI11" s="54"/>
      <c r="AJ11" s="55" t="n">
        <f aca="false">(AG11+AF11)-(U11+T11)</f>
        <v>-45486.6819444444</v>
      </c>
      <c r="AK11" s="54"/>
      <c r="AL11" s="54"/>
      <c r="AM11" s="54"/>
      <c r="AN11" s="55" t="n">
        <f aca="false">(AL11+AK11)-(U11+T11)</f>
        <v>-45486.6819444444</v>
      </c>
      <c r="AO11" s="529" t="n">
        <v>45490</v>
      </c>
      <c r="AP11" s="501" t="n">
        <v>0.613194444444445</v>
      </c>
      <c r="AQ11" s="57" t="n">
        <f aca="false">(AP11+AO11)-(U11+T11)</f>
        <v>3.93125</v>
      </c>
      <c r="AR11" s="56" t="n">
        <v>45490</v>
      </c>
      <c r="AS11" s="501" t="n">
        <v>0.613194444444445</v>
      </c>
      <c r="AT11" s="514" t="s">
        <v>77</v>
      </c>
      <c r="AU11" s="59" t="n">
        <f aca="false">(AS11+AR11)-(U11+T11)</f>
        <v>3.93125</v>
      </c>
      <c r="AV11" s="61"/>
      <c r="AW11" s="61"/>
      <c r="AX11" s="61" t="s">
        <v>578</v>
      </c>
      <c r="AY11" s="61" t="s">
        <v>99</v>
      </c>
      <c r="AZ11" s="43" t="s">
        <v>640</v>
      </c>
      <c r="BA11" s="61" t="s">
        <v>177</v>
      </c>
      <c r="BB11" s="122" t="s">
        <v>892</v>
      </c>
      <c r="BC11" s="101" t="s">
        <v>893</v>
      </c>
      <c r="BD11" s="66"/>
      <c r="BE11" s="68" t="s">
        <v>64</v>
      </c>
      <c r="BF11" s="68"/>
      <c r="BJ11" s="99"/>
      <c r="BK11" s="99"/>
      <c r="BL11" s="99"/>
      <c r="BM11" s="99"/>
      <c r="BN11" s="99"/>
      <c r="BO11" s="99"/>
      <c r="BP11" s="99"/>
      <c r="BQ11" s="99"/>
      <c r="BR11" s="99"/>
      <c r="BS11" s="99"/>
      <c r="BT11" s="99"/>
      <c r="BU11" s="770" t="n">
        <v>2723</v>
      </c>
      <c r="BV11" s="511" t="n">
        <v>1713259</v>
      </c>
      <c r="BW11" s="512" t="s">
        <v>49</v>
      </c>
      <c r="BX11" s="512" t="s">
        <v>65</v>
      </c>
      <c r="BY11" s="512" t="s">
        <v>45</v>
      </c>
      <c r="BZ11" s="512" t="s">
        <v>66</v>
      </c>
      <c r="CA11" s="513" t="n">
        <v>45494.6104166667</v>
      </c>
      <c r="CB11" s="512" t="s">
        <v>77</v>
      </c>
      <c r="CC11" s="758" t="s">
        <v>52</v>
      </c>
      <c r="CD11" s="99"/>
      <c r="CE11" s="99"/>
      <c r="CF11" s="757" t="n">
        <v>2746</v>
      </c>
      <c r="CG11" s="511" t="n">
        <v>30066800</v>
      </c>
      <c r="CH11" s="512" t="s">
        <v>53</v>
      </c>
      <c r="CI11" s="512" t="s">
        <v>65</v>
      </c>
      <c r="CJ11" s="512" t="s">
        <v>54</v>
      </c>
      <c r="CK11" s="512" t="s">
        <v>358</v>
      </c>
      <c r="CL11" s="513"/>
      <c r="CM11" s="836" t="s">
        <v>51</v>
      </c>
      <c r="CN11" s="511" t="s">
        <v>71</v>
      </c>
      <c r="CO11" s="99"/>
      <c r="CP11" s="99"/>
      <c r="CQ11" s="838"/>
      <c r="CR11" s="838"/>
      <c r="CS11" s="839" t="s">
        <v>137</v>
      </c>
      <c r="CT11" s="840" t="s">
        <v>52</v>
      </c>
      <c r="CU11" s="841" t="s">
        <v>48</v>
      </c>
      <c r="CV11" s="842" t="s">
        <v>67</v>
      </c>
      <c r="CW11" s="843" t="s">
        <v>138</v>
      </c>
      <c r="CX11" s="820" t="s">
        <v>139</v>
      </c>
      <c r="CY11" s="478"/>
    </row>
    <row r="12" customFormat="false" ht="15" hidden="false" customHeight="true" outlineLevel="0" collapsed="false">
      <c r="A12" s="324"/>
      <c r="B12" s="430" t="n">
        <v>10</v>
      </c>
      <c r="C12" s="741" t="n">
        <v>2685</v>
      </c>
      <c r="D12" s="511" t="n">
        <v>30298195</v>
      </c>
      <c r="E12" s="512" t="s">
        <v>53</v>
      </c>
      <c r="F12" s="512" t="s">
        <v>44</v>
      </c>
      <c r="G12" s="512" t="s">
        <v>54</v>
      </c>
      <c r="H12" s="512" t="s">
        <v>104</v>
      </c>
      <c r="I12" s="513" t="n">
        <v>45486.6513888889</v>
      </c>
      <c r="J12" s="512" t="s">
        <v>51</v>
      </c>
      <c r="K12" s="758" t="s">
        <v>71</v>
      </c>
      <c r="L12" s="121" t="n">
        <v>45486</v>
      </c>
      <c r="M12" s="496" t="n">
        <v>0.651388888888889</v>
      </c>
      <c r="N12" s="54" t="s">
        <v>298</v>
      </c>
      <c r="O12" s="121" t="n">
        <v>45486</v>
      </c>
      <c r="P12" s="496" t="n">
        <v>0.651388888888889</v>
      </c>
      <c r="Q12" s="121" t="n">
        <v>45500</v>
      </c>
      <c r="R12" s="496" t="n">
        <v>0.711805555555556</v>
      </c>
      <c r="S12" s="514" t="s">
        <v>51</v>
      </c>
      <c r="T12" s="121" t="n">
        <v>45500</v>
      </c>
      <c r="U12" s="496" t="n">
        <v>0.7125</v>
      </c>
      <c r="V12" s="514" t="s">
        <v>51</v>
      </c>
      <c r="W12" s="497" t="n">
        <f aca="false">(U12+T12)-(P12+O12)</f>
        <v>14.0611111111111</v>
      </c>
      <c r="X12" s="75"/>
      <c r="Y12" s="498"/>
      <c r="Z12" s="54"/>
      <c r="AA12" s="55" t="n">
        <f aca="false">(Y12+X12)-(U12+T12)</f>
        <v>-45500.7125</v>
      </c>
      <c r="AB12" s="75"/>
      <c r="AC12" s="498"/>
      <c r="AD12" s="54"/>
      <c r="AE12" s="55" t="n">
        <f aca="false">(AC12+AB12)-(Y12+X12)</f>
        <v>0</v>
      </c>
      <c r="AF12" s="75"/>
      <c r="AG12" s="54"/>
      <c r="AH12" s="54"/>
      <c r="AI12" s="54"/>
      <c r="AJ12" s="55" t="n">
        <f aca="false">(AG12+AF12)-(U12+T12)</f>
        <v>-45500.7125</v>
      </c>
      <c r="AK12" s="54"/>
      <c r="AL12" s="54"/>
      <c r="AM12" s="54"/>
      <c r="AN12" s="55" t="n">
        <f aca="false">(AL12+AK12)-(U12+T12)</f>
        <v>-45500.7125</v>
      </c>
      <c r="AO12" s="56" t="n">
        <v>45504</v>
      </c>
      <c r="AP12" s="501" t="n">
        <v>0.43125</v>
      </c>
      <c r="AQ12" s="57" t="n">
        <f aca="false">(AP12+AO12)-(U12+T12)</f>
        <v>3.71875</v>
      </c>
      <c r="AR12" s="56" t="n">
        <v>45504</v>
      </c>
      <c r="AS12" s="501" t="n">
        <v>0.43125</v>
      </c>
      <c r="AT12" s="514" t="s">
        <v>51</v>
      </c>
      <c r="AU12" s="59" t="n">
        <f aca="false">(AS12+AR12)-(U12+T12)</f>
        <v>3.71875</v>
      </c>
      <c r="AV12" s="61"/>
      <c r="AW12" s="61"/>
      <c r="AX12" s="61" t="s">
        <v>578</v>
      </c>
      <c r="AY12" s="61" t="s">
        <v>99</v>
      </c>
      <c r="AZ12" s="43" t="s">
        <v>579</v>
      </c>
      <c r="BA12" s="61" t="s">
        <v>142</v>
      </c>
      <c r="BB12" s="122" t="s">
        <v>894</v>
      </c>
      <c r="BC12" s="101" t="s">
        <v>895</v>
      </c>
      <c r="BD12" s="66"/>
      <c r="BE12" s="68" t="s">
        <v>64</v>
      </c>
      <c r="BF12" s="68"/>
      <c r="BR12" s="99"/>
      <c r="BS12" s="99"/>
      <c r="BT12" s="99"/>
      <c r="BU12" s="741" t="n">
        <v>2724</v>
      </c>
      <c r="BV12" s="511" t="n">
        <v>1725673</v>
      </c>
      <c r="BW12" s="512" t="s">
        <v>49</v>
      </c>
      <c r="BX12" s="512" t="s">
        <v>69</v>
      </c>
      <c r="BY12" s="512" t="s">
        <v>145</v>
      </c>
      <c r="BZ12" s="512" t="s">
        <v>471</v>
      </c>
      <c r="CA12" s="513" t="n">
        <v>45494.7243055556</v>
      </c>
      <c r="CB12" s="512" t="s">
        <v>77</v>
      </c>
      <c r="CC12" s="758" t="s">
        <v>48</v>
      </c>
      <c r="CD12" s="99"/>
      <c r="CE12" s="99"/>
      <c r="CF12" s="757" t="n">
        <v>2752</v>
      </c>
      <c r="CG12" s="512" t="s">
        <v>896</v>
      </c>
      <c r="CH12" s="512" t="s">
        <v>53</v>
      </c>
      <c r="CI12" s="512" t="s">
        <v>44</v>
      </c>
      <c r="CJ12" s="512" t="s">
        <v>54</v>
      </c>
      <c r="CK12" s="512" t="s">
        <v>97</v>
      </c>
      <c r="CL12" s="513"/>
      <c r="CM12" s="836" t="s">
        <v>77</v>
      </c>
      <c r="CN12" s="511" t="s">
        <v>48</v>
      </c>
      <c r="CO12" s="99"/>
      <c r="CP12" s="99"/>
      <c r="CQ12" s="844" t="s">
        <v>51</v>
      </c>
      <c r="CR12" s="845" t="n">
        <v>3</v>
      </c>
      <c r="CS12" s="846" t="n">
        <f aca="false">CR12/CR14</f>
        <v>0.75</v>
      </c>
      <c r="CT12" s="492" t="n">
        <v>0</v>
      </c>
      <c r="CU12" s="492" t="n">
        <v>0</v>
      </c>
      <c r="CV12" s="492" t="n">
        <v>0</v>
      </c>
      <c r="CW12" s="492" t="n">
        <v>3</v>
      </c>
      <c r="CX12" s="847" t="n">
        <f aca="false">CT12+CU12+CV12+CW12</f>
        <v>3</v>
      </c>
      <c r="CY12" s="478"/>
    </row>
    <row r="13" customFormat="false" ht="15" hidden="false" customHeight="true" outlineLevel="0" collapsed="false">
      <c r="A13" s="324"/>
      <c r="B13" s="430" t="n">
        <v>11</v>
      </c>
      <c r="C13" s="741" t="n">
        <v>2686</v>
      </c>
      <c r="D13" s="511" t="n">
        <v>1013669237</v>
      </c>
      <c r="E13" s="512" t="s">
        <v>49</v>
      </c>
      <c r="F13" s="512" t="s">
        <v>69</v>
      </c>
      <c r="G13" s="512" t="s">
        <v>45</v>
      </c>
      <c r="H13" s="512" t="s">
        <v>734</v>
      </c>
      <c r="I13" s="513" t="n">
        <v>45486.6784722222</v>
      </c>
      <c r="J13" s="512" t="s">
        <v>51</v>
      </c>
      <c r="K13" s="758" t="s">
        <v>48</v>
      </c>
      <c r="L13" s="121" t="n">
        <v>45486</v>
      </c>
      <c r="M13" s="496" t="n">
        <v>0.678472222222222</v>
      </c>
      <c r="N13" s="514" t="s">
        <v>51</v>
      </c>
      <c r="O13" s="121" t="n">
        <v>45486</v>
      </c>
      <c r="P13" s="496" t="n">
        <v>0.678472222222222</v>
      </c>
      <c r="Q13" s="121"/>
      <c r="R13" s="496"/>
      <c r="S13" s="54"/>
      <c r="T13" s="121" t="n">
        <v>45486</v>
      </c>
      <c r="U13" s="496" t="n">
        <v>0.688888888888889</v>
      </c>
      <c r="V13" s="514" t="s">
        <v>51</v>
      </c>
      <c r="W13" s="497" t="n">
        <f aca="false">(U13+T13)-(P13+O13)</f>
        <v>0.0104166666666667</v>
      </c>
      <c r="X13" s="75"/>
      <c r="Y13" s="498"/>
      <c r="Z13" s="54"/>
      <c r="AA13" s="55" t="n">
        <f aca="false">(Y13+X13)-(U13+T13)</f>
        <v>-45486.6888888889</v>
      </c>
      <c r="AB13" s="75"/>
      <c r="AC13" s="498"/>
      <c r="AD13" s="54"/>
      <c r="AE13" s="55" t="n">
        <f aca="false">(AC13+AB13)-(Y13+X13)</f>
        <v>0</v>
      </c>
      <c r="AF13" s="75"/>
      <c r="AG13" s="54"/>
      <c r="AH13" s="54"/>
      <c r="AI13" s="54"/>
      <c r="AJ13" s="55" t="n">
        <f aca="false">(AG13+AF13)-(U13+T13)</f>
        <v>-45486.6888888889</v>
      </c>
      <c r="AK13" s="54"/>
      <c r="AL13" s="54"/>
      <c r="AM13" s="54"/>
      <c r="AN13" s="55" t="n">
        <f aca="false">(AL13+AK13)-(U13+T13)</f>
        <v>-45486.6888888889</v>
      </c>
      <c r="AO13" s="529" t="n">
        <v>45488</v>
      </c>
      <c r="AP13" s="501" t="n">
        <v>0.5625</v>
      </c>
      <c r="AQ13" s="57" t="n">
        <f aca="false">(AP13+AO13)-(U13+T13)</f>
        <v>1.87361111111111</v>
      </c>
      <c r="AR13" s="56" t="n">
        <v>45488</v>
      </c>
      <c r="AS13" s="501" t="n">
        <v>0.5625</v>
      </c>
      <c r="AT13" s="514" t="s">
        <v>51</v>
      </c>
      <c r="AU13" s="59" t="n">
        <f aca="false">(AS13+AR13)-(U13+T13)</f>
        <v>1.87361111111111</v>
      </c>
      <c r="AV13" s="61"/>
      <c r="AW13" s="61"/>
      <c r="AX13" s="61" t="s">
        <v>578</v>
      </c>
      <c r="AY13" s="61" t="s">
        <v>110</v>
      </c>
      <c r="AZ13" s="43" t="s">
        <v>132</v>
      </c>
      <c r="BA13" s="61" t="s">
        <v>119</v>
      </c>
      <c r="BB13" s="122" t="s">
        <v>897</v>
      </c>
      <c r="BC13" s="1" t="s">
        <v>898</v>
      </c>
      <c r="BD13" s="66"/>
      <c r="BE13" s="68" t="s">
        <v>64</v>
      </c>
      <c r="BF13" s="68"/>
      <c r="BR13" s="99"/>
      <c r="BS13" s="99"/>
      <c r="BT13" s="99"/>
      <c r="BU13" s="741" t="n">
        <v>2727</v>
      </c>
      <c r="BV13" s="511" t="n">
        <v>30305675</v>
      </c>
      <c r="BW13" s="512" t="s">
        <v>49</v>
      </c>
      <c r="BX13" s="512" t="s">
        <v>69</v>
      </c>
      <c r="BY13" s="512" t="s">
        <v>54</v>
      </c>
      <c r="BZ13" s="512" t="s">
        <v>88</v>
      </c>
      <c r="CA13" s="513" t="n">
        <v>45495.6423611111</v>
      </c>
      <c r="CB13" s="512" t="s">
        <v>51</v>
      </c>
      <c r="CC13" s="758" t="s">
        <v>71</v>
      </c>
      <c r="CD13" s="99"/>
      <c r="CE13" s="99"/>
      <c r="CF13" s="757" t="n">
        <v>2753</v>
      </c>
      <c r="CG13" s="511" t="n">
        <v>816612</v>
      </c>
      <c r="CH13" s="512" t="s">
        <v>53</v>
      </c>
      <c r="CI13" s="512" t="s">
        <v>44</v>
      </c>
      <c r="CJ13" s="512" t="s">
        <v>54</v>
      </c>
      <c r="CK13" s="512" t="s">
        <v>171</v>
      </c>
      <c r="CL13" s="513"/>
      <c r="CM13" s="836" t="s">
        <v>77</v>
      </c>
      <c r="CN13" s="511" t="s">
        <v>71</v>
      </c>
      <c r="CO13" s="99"/>
      <c r="CP13" s="99"/>
      <c r="CQ13" s="705" t="s">
        <v>77</v>
      </c>
      <c r="CR13" s="848" t="n">
        <v>1</v>
      </c>
      <c r="CS13" s="846" t="n">
        <f aca="false">CR13/CR14</f>
        <v>0.25</v>
      </c>
      <c r="CT13" s="492" t="n">
        <v>0</v>
      </c>
      <c r="CU13" s="492" t="n">
        <v>2</v>
      </c>
      <c r="CV13" s="492" t="n">
        <v>1</v>
      </c>
      <c r="CW13" s="492" t="n">
        <v>6</v>
      </c>
      <c r="CX13" s="847" t="n">
        <v>1</v>
      </c>
      <c r="CY13" s="478"/>
    </row>
    <row r="14" customFormat="false" ht="15" hidden="false" customHeight="true" outlineLevel="0" collapsed="false">
      <c r="A14" s="324"/>
      <c r="B14" s="430" t="n">
        <v>12</v>
      </c>
      <c r="C14" s="741" t="n">
        <v>2687</v>
      </c>
      <c r="D14" s="511" t="n">
        <v>30335494</v>
      </c>
      <c r="E14" s="512" t="s">
        <v>49</v>
      </c>
      <c r="F14" s="512" t="s">
        <v>44</v>
      </c>
      <c r="G14" s="512" t="s">
        <v>54</v>
      </c>
      <c r="H14" s="512" t="s">
        <v>180</v>
      </c>
      <c r="I14" s="513" t="n">
        <v>45486.7493055556</v>
      </c>
      <c r="J14" s="512" t="s">
        <v>77</v>
      </c>
      <c r="K14" s="758" t="s">
        <v>71</v>
      </c>
      <c r="L14" s="121" t="n">
        <v>45486</v>
      </c>
      <c r="M14" s="496" t="n">
        <v>0.749305555555556</v>
      </c>
      <c r="N14" s="514" t="s">
        <v>77</v>
      </c>
      <c r="O14" s="121" t="n">
        <v>45486</v>
      </c>
      <c r="P14" s="496" t="n">
        <v>0.749305555555556</v>
      </c>
      <c r="Q14" s="121"/>
      <c r="R14" s="496"/>
      <c r="S14" s="54"/>
      <c r="T14" s="121" t="n">
        <v>45487</v>
      </c>
      <c r="U14" s="496" t="n">
        <v>0.865277777777778</v>
      </c>
      <c r="V14" s="514" t="s">
        <v>77</v>
      </c>
      <c r="W14" s="497" t="n">
        <f aca="false">(U14+T14)-(P14+O14)</f>
        <v>1.11597222222222</v>
      </c>
      <c r="X14" s="75" t="n">
        <v>45488</v>
      </c>
      <c r="Y14" s="498" t="n">
        <v>0.573611111111111</v>
      </c>
      <c r="Z14" s="514" t="s">
        <v>77</v>
      </c>
      <c r="AA14" s="55" t="n">
        <f aca="false">(Y14+X14)-(U14+T14)</f>
        <v>0.708333333333333</v>
      </c>
      <c r="AB14" s="75" t="n">
        <v>45489</v>
      </c>
      <c r="AC14" s="498" t="n">
        <v>0.75</v>
      </c>
      <c r="AD14" s="514" t="s">
        <v>77</v>
      </c>
      <c r="AE14" s="55" t="n">
        <f aca="false">(AC14+AB14)-(Y14+X14)</f>
        <v>1.17638888888889</v>
      </c>
      <c r="AF14" s="75"/>
      <c r="AG14" s="54"/>
      <c r="AH14" s="54"/>
      <c r="AI14" s="54"/>
      <c r="AJ14" s="55" t="n">
        <f aca="false">(AG14+AF14)-(U14+T14)</f>
        <v>-45487.8652777778</v>
      </c>
      <c r="AK14" s="54"/>
      <c r="AL14" s="54"/>
      <c r="AM14" s="54"/>
      <c r="AN14" s="55" t="n">
        <f aca="false">(AL14+AK14)-(U14+T14)</f>
        <v>-45487.8652777778</v>
      </c>
      <c r="AO14" s="56" t="n">
        <v>45494</v>
      </c>
      <c r="AP14" s="501" t="n">
        <v>0.732638888888889</v>
      </c>
      <c r="AQ14" s="57" t="n">
        <f aca="false">(AP14+AO14)-(U14+T14)</f>
        <v>6.86736111111111</v>
      </c>
      <c r="AR14" s="56" t="n">
        <v>45494</v>
      </c>
      <c r="AS14" s="501" t="n">
        <v>0.732638888888889</v>
      </c>
      <c r="AT14" s="514" t="s">
        <v>77</v>
      </c>
      <c r="AU14" s="59" t="n">
        <f aca="false">(AS14+AR14)-(U14+T14)</f>
        <v>6.86736111111111</v>
      </c>
      <c r="AV14" s="61"/>
      <c r="AW14" s="61"/>
      <c r="AX14" s="61" t="s">
        <v>578</v>
      </c>
      <c r="AY14" s="61" t="s">
        <v>99</v>
      </c>
      <c r="AZ14" s="43" t="s">
        <v>640</v>
      </c>
      <c r="BA14" s="61" t="s">
        <v>899</v>
      </c>
      <c r="BB14" s="122" t="s">
        <v>900</v>
      </c>
      <c r="BC14" s="101" t="s">
        <v>901</v>
      </c>
      <c r="BD14" s="66"/>
      <c r="BE14" s="68" t="s">
        <v>64</v>
      </c>
      <c r="BF14" s="68"/>
      <c r="BR14" s="99"/>
      <c r="BS14" s="99"/>
      <c r="BT14" s="99"/>
      <c r="BU14" s="770" t="n">
        <v>2736</v>
      </c>
      <c r="BV14" s="511" t="n">
        <v>30337017</v>
      </c>
      <c r="BW14" s="512" t="s">
        <v>49</v>
      </c>
      <c r="BX14" s="512" t="s">
        <v>65</v>
      </c>
      <c r="BY14" s="512" t="s">
        <v>54</v>
      </c>
      <c r="BZ14" s="512" t="s">
        <v>358</v>
      </c>
      <c r="CA14" s="513" t="n">
        <v>45498.8381944444</v>
      </c>
      <c r="CB14" s="512" t="s">
        <v>51</v>
      </c>
      <c r="CC14" s="758" t="s">
        <v>71</v>
      </c>
      <c r="CD14" s="99"/>
      <c r="CE14" s="99"/>
      <c r="CF14" s="757" t="n">
        <v>2760</v>
      </c>
      <c r="CG14" s="511" t="n">
        <v>30338841</v>
      </c>
      <c r="CH14" s="512" t="s">
        <v>53</v>
      </c>
      <c r="CI14" s="512" t="s">
        <v>44</v>
      </c>
      <c r="CJ14" s="512" t="s">
        <v>54</v>
      </c>
      <c r="CK14" s="512" t="s">
        <v>87</v>
      </c>
      <c r="CL14" s="513"/>
      <c r="CM14" s="836" t="s">
        <v>77</v>
      </c>
      <c r="CN14" s="511" t="s">
        <v>71</v>
      </c>
      <c r="CO14" s="99"/>
      <c r="CP14" s="99"/>
      <c r="CQ14" s="849" t="s">
        <v>139</v>
      </c>
      <c r="CR14" s="850" t="n">
        <f aca="false">CR12+CR13</f>
        <v>4</v>
      </c>
      <c r="CS14" s="851" t="n">
        <f aca="false">CS13+CS12</f>
        <v>1</v>
      </c>
      <c r="CT14" s="852" t="n">
        <f aca="false">CT13+CT12</f>
        <v>0</v>
      </c>
      <c r="CU14" s="852" t="n">
        <f aca="false">CU13+CU12</f>
        <v>2</v>
      </c>
      <c r="CV14" s="852" t="n">
        <f aca="false">CV13+CV12</f>
        <v>1</v>
      </c>
      <c r="CW14" s="852" t="n">
        <f aca="false">CW13+CW12</f>
        <v>9</v>
      </c>
      <c r="CX14" s="853" t="n">
        <f aca="false">CX13+CX12</f>
        <v>4</v>
      </c>
      <c r="CY14" s="478"/>
    </row>
    <row r="15" customFormat="false" ht="15" hidden="false" customHeight="true" outlineLevel="0" collapsed="false">
      <c r="A15" s="324"/>
      <c r="B15" s="436" t="n">
        <v>13</v>
      </c>
      <c r="C15" s="741" t="n">
        <v>2687</v>
      </c>
      <c r="D15" s="511" t="n">
        <v>30335494</v>
      </c>
      <c r="E15" s="512" t="s">
        <v>49</v>
      </c>
      <c r="F15" s="512" t="s">
        <v>44</v>
      </c>
      <c r="G15" s="512" t="s">
        <v>80</v>
      </c>
      <c r="H15" s="512" t="s">
        <v>343</v>
      </c>
      <c r="I15" s="513" t="n">
        <v>45486.7493055556</v>
      </c>
      <c r="J15" s="512" t="s">
        <v>77</v>
      </c>
      <c r="K15" s="758" t="s">
        <v>71</v>
      </c>
      <c r="L15" s="121" t="n">
        <v>45486</v>
      </c>
      <c r="M15" s="496" t="n">
        <v>0.749305555555556</v>
      </c>
      <c r="N15" s="514" t="s">
        <v>77</v>
      </c>
      <c r="O15" s="121" t="n">
        <v>45486</v>
      </c>
      <c r="P15" s="496" t="n">
        <v>0.749305555555556</v>
      </c>
      <c r="Q15" s="121"/>
      <c r="R15" s="496"/>
      <c r="S15" s="54"/>
      <c r="T15" s="121" t="n">
        <v>45490</v>
      </c>
      <c r="U15" s="496" t="n">
        <v>0.619444444444445</v>
      </c>
      <c r="V15" s="514" t="s">
        <v>77</v>
      </c>
      <c r="W15" s="497" t="n">
        <f aca="false">(U15+T15)-(P15+O15)</f>
        <v>3.87013888888889</v>
      </c>
      <c r="X15" s="75"/>
      <c r="Y15" s="498"/>
      <c r="Z15" s="54"/>
      <c r="AA15" s="55" t="n">
        <f aca="false">(Y15+X15)-(U15+T15)</f>
        <v>-45490.6194444444</v>
      </c>
      <c r="AB15" s="75"/>
      <c r="AC15" s="498"/>
      <c r="AD15" s="54"/>
      <c r="AE15" s="55" t="n">
        <f aca="false">(AC15+AB15)-(Y15+X15)</f>
        <v>0</v>
      </c>
      <c r="AF15" s="75"/>
      <c r="AG15" s="54"/>
      <c r="AH15" s="54"/>
      <c r="AI15" s="54"/>
      <c r="AJ15" s="55" t="n">
        <f aca="false">(AG15+AF15)-(U15+T15)</f>
        <v>-45490.6194444444</v>
      </c>
      <c r="AK15" s="54"/>
      <c r="AL15" s="54"/>
      <c r="AM15" s="54"/>
      <c r="AN15" s="55" t="n">
        <f aca="false">(AL15+AK15)-(U15+T15)</f>
        <v>-45490.6194444444</v>
      </c>
      <c r="AO15" s="56" t="n">
        <v>45494</v>
      </c>
      <c r="AP15" s="501" t="n">
        <v>0.772916666666667</v>
      </c>
      <c r="AQ15" s="57" t="n">
        <f aca="false">(AP15+AO15)-(U15+T15)</f>
        <v>4.15347222222222</v>
      </c>
      <c r="AR15" s="56" t="n">
        <v>45494</v>
      </c>
      <c r="AS15" s="501" t="n">
        <v>0.772916666666667</v>
      </c>
      <c r="AT15" s="514" t="s">
        <v>77</v>
      </c>
      <c r="AU15" s="59" t="n">
        <f aca="false">(AS15+AR15)-(U15+T15)</f>
        <v>4.15347222222222</v>
      </c>
      <c r="AV15" s="61"/>
      <c r="AW15" s="61"/>
      <c r="AX15" s="61" t="s">
        <v>578</v>
      </c>
      <c r="AY15" s="61" t="s">
        <v>110</v>
      </c>
      <c r="AZ15" s="43" t="s">
        <v>132</v>
      </c>
      <c r="BA15" s="61" t="s">
        <v>119</v>
      </c>
      <c r="BB15" s="122" t="s">
        <v>902</v>
      </c>
      <c r="BC15" s="101" t="s">
        <v>903</v>
      </c>
      <c r="BD15" s="66"/>
      <c r="BE15" s="68" t="s">
        <v>64</v>
      </c>
      <c r="BF15" s="68"/>
      <c r="BR15" s="99"/>
      <c r="BS15" s="99"/>
      <c r="BT15" s="99"/>
      <c r="BU15" s="770" t="n">
        <v>2740</v>
      </c>
      <c r="BV15" s="511" t="n">
        <v>30039220</v>
      </c>
      <c r="BW15" s="512" t="s">
        <v>49</v>
      </c>
      <c r="BX15" s="512" t="s">
        <v>44</v>
      </c>
      <c r="BY15" s="512" t="s">
        <v>54</v>
      </c>
      <c r="BZ15" s="512" t="s">
        <v>104</v>
      </c>
      <c r="CA15" s="513" t="n">
        <v>45500.8159722222</v>
      </c>
      <c r="CB15" s="512" t="s">
        <v>77</v>
      </c>
      <c r="CC15" s="758" t="s">
        <v>52</v>
      </c>
      <c r="CD15" s="99"/>
      <c r="CE15" s="99"/>
      <c r="CF15" s="99"/>
      <c r="CG15" s="99"/>
      <c r="CH15" s="99"/>
      <c r="CI15" s="99"/>
      <c r="CJ15" s="99"/>
      <c r="CK15" s="99"/>
      <c r="CL15" s="99"/>
      <c r="CM15" s="99"/>
      <c r="CN15" s="99"/>
      <c r="CO15" s="99"/>
      <c r="CP15" s="99"/>
      <c r="CQ15" s="838"/>
      <c r="CR15" s="838"/>
      <c r="CS15" s="838"/>
      <c r="CT15" s="838"/>
      <c r="CU15" s="838"/>
      <c r="CV15" s="838"/>
      <c r="CW15" s="838"/>
      <c r="CX15" s="838"/>
      <c r="CY15" s="478"/>
    </row>
    <row r="16" customFormat="false" ht="15" hidden="false" customHeight="true" outlineLevel="0" collapsed="false">
      <c r="A16" s="324" t="n">
        <v>3</v>
      </c>
      <c r="B16" s="430" t="n">
        <v>14</v>
      </c>
      <c r="C16" s="757" t="n">
        <v>2697</v>
      </c>
      <c r="D16" s="511" t="n">
        <v>30335845</v>
      </c>
      <c r="E16" s="512" t="s">
        <v>56</v>
      </c>
      <c r="F16" s="512" t="s">
        <v>44</v>
      </c>
      <c r="G16" s="512" t="s">
        <v>54</v>
      </c>
      <c r="H16" s="512" t="s">
        <v>871</v>
      </c>
      <c r="I16" s="513" t="n">
        <v>45488.80625</v>
      </c>
      <c r="J16" s="512" t="s">
        <v>51</v>
      </c>
      <c r="K16" s="758" t="s">
        <v>48</v>
      </c>
      <c r="L16" s="121" t="n">
        <v>45488</v>
      </c>
      <c r="M16" s="496" t="n">
        <v>0.767361111111111</v>
      </c>
      <c r="N16" s="514" t="s">
        <v>51</v>
      </c>
      <c r="O16" s="121" t="n">
        <v>45488</v>
      </c>
      <c r="P16" s="496" t="n">
        <v>0.80625</v>
      </c>
      <c r="Q16" s="121" t="n">
        <v>45489</v>
      </c>
      <c r="R16" s="496" t="n">
        <v>0.474305555555556</v>
      </c>
      <c r="S16" s="514" t="s">
        <v>51</v>
      </c>
      <c r="T16" s="121" t="n">
        <v>45489</v>
      </c>
      <c r="U16" s="496" t="n">
        <v>0.489583333333333</v>
      </c>
      <c r="V16" s="514" t="s">
        <v>51</v>
      </c>
      <c r="W16" s="497" t="n">
        <f aca="false">(U16+T16)-(P16+O16)</f>
        <v>0.683333333333333</v>
      </c>
      <c r="X16" s="75"/>
      <c r="Y16" s="498"/>
      <c r="Z16" s="54"/>
      <c r="AA16" s="55" t="n">
        <f aca="false">(Y16+X16)-(U16+T16)</f>
        <v>-45489.4895833333</v>
      </c>
      <c r="AB16" s="75"/>
      <c r="AC16" s="498"/>
      <c r="AD16" s="54"/>
      <c r="AE16" s="55" t="n">
        <f aca="false">(AC16+AB16)-(Y16+X16)</f>
        <v>0</v>
      </c>
      <c r="AF16" s="75"/>
      <c r="AG16" s="498"/>
      <c r="AH16" s="54"/>
      <c r="AI16" s="54"/>
      <c r="AJ16" s="55" t="n">
        <f aca="false">(AG16+AF16)-(U16+T16)</f>
        <v>-45489.4895833333</v>
      </c>
      <c r="AK16" s="54"/>
      <c r="AL16" s="54"/>
      <c r="AM16" s="54"/>
      <c r="AN16" s="55" t="n">
        <f aca="false">(AL16+AK16)-(U16+T16)</f>
        <v>-45489.4895833333</v>
      </c>
      <c r="AO16" s="56" t="n">
        <v>45490</v>
      </c>
      <c r="AP16" s="501" t="n">
        <v>0.613194444444445</v>
      </c>
      <c r="AQ16" s="57" t="n">
        <f aca="false">(AP16+AO16)-(U16+T16)</f>
        <v>1.12361111111111</v>
      </c>
      <c r="AR16" s="56" t="n">
        <v>45490</v>
      </c>
      <c r="AS16" s="501" t="n">
        <v>0.613194444444445</v>
      </c>
      <c r="AT16" s="514" t="s">
        <v>51</v>
      </c>
      <c r="AU16" s="59" t="n">
        <f aca="false">(AS16+AR16)-(U16+T16)</f>
        <v>1.12361111111111</v>
      </c>
      <c r="AV16" s="61"/>
      <c r="AW16" s="61"/>
      <c r="AX16" s="61" t="s">
        <v>90</v>
      </c>
      <c r="AY16" s="61" t="s">
        <v>91</v>
      </c>
      <c r="AZ16" s="61" t="s">
        <v>92</v>
      </c>
      <c r="BA16" s="61" t="s">
        <v>93</v>
      </c>
      <c r="BB16" s="122" t="s">
        <v>904</v>
      </c>
      <c r="BC16" s="101" t="s">
        <v>905</v>
      </c>
      <c r="BD16" s="66"/>
      <c r="BE16" s="68" t="s">
        <v>64</v>
      </c>
      <c r="BF16" s="68"/>
      <c r="BR16" s="99"/>
      <c r="BS16" s="99"/>
      <c r="BT16" s="99"/>
      <c r="CC16" s="99"/>
      <c r="CD16" s="99"/>
      <c r="CE16" s="99"/>
      <c r="CF16" s="99"/>
      <c r="CG16" s="99"/>
      <c r="CH16" s="99"/>
      <c r="CI16" s="99"/>
      <c r="CJ16" s="99"/>
      <c r="CK16" s="99"/>
      <c r="CL16" s="99"/>
      <c r="CM16" s="99"/>
      <c r="CN16" s="99"/>
      <c r="CO16" s="99"/>
      <c r="CP16" s="99"/>
      <c r="CQ16" s="854" t="s">
        <v>56</v>
      </c>
      <c r="CR16" s="855" t="n">
        <v>4</v>
      </c>
      <c r="CS16" s="856" t="e">
        <f aca="false">CR16/DA17</f>
        <v>#DIV/0!</v>
      </c>
      <c r="CT16" s="838"/>
      <c r="CU16" s="838"/>
      <c r="CV16" s="838"/>
      <c r="CW16" s="838"/>
      <c r="CX16" s="838"/>
      <c r="CY16" s="99"/>
      <c r="CZ16" s="478"/>
      <c r="DA16" s="478"/>
    </row>
    <row r="17" customFormat="false" ht="15" hidden="false" customHeight="true" outlineLevel="0" collapsed="false">
      <c r="A17" s="324"/>
      <c r="B17" s="436" t="n">
        <v>15</v>
      </c>
      <c r="C17" s="741" t="n">
        <v>2698</v>
      </c>
      <c r="D17" s="511" t="n">
        <v>30203131</v>
      </c>
      <c r="E17" s="512" t="s">
        <v>49</v>
      </c>
      <c r="F17" s="512" t="s">
        <v>69</v>
      </c>
      <c r="G17" s="512" t="s">
        <v>45</v>
      </c>
      <c r="H17" s="512" t="s">
        <v>341</v>
      </c>
      <c r="I17" s="513" t="n">
        <v>45488.5743055556</v>
      </c>
      <c r="J17" s="512" t="s">
        <v>77</v>
      </c>
      <c r="K17" s="758" t="s">
        <v>71</v>
      </c>
      <c r="L17" s="121" t="n">
        <v>45488</v>
      </c>
      <c r="M17" s="496" t="n">
        <v>0.574305555555556</v>
      </c>
      <c r="N17" s="514" t="s">
        <v>77</v>
      </c>
      <c r="O17" s="121" t="n">
        <v>45488</v>
      </c>
      <c r="P17" s="496" t="n">
        <v>0.574305555555556</v>
      </c>
      <c r="Q17" s="121"/>
      <c r="R17" s="496"/>
      <c r="S17" s="54"/>
      <c r="T17" s="121" t="n">
        <v>45488</v>
      </c>
      <c r="U17" s="496" t="n">
        <v>0.879861111111111</v>
      </c>
      <c r="V17" s="514" t="s">
        <v>77</v>
      </c>
      <c r="W17" s="497" t="n">
        <f aca="false">(U17+T17)-(P17+O17)</f>
        <v>0.305555555555556</v>
      </c>
      <c r="X17" s="75"/>
      <c r="Y17" s="498"/>
      <c r="Z17" s="54"/>
      <c r="AA17" s="55" t="n">
        <f aca="false">(Y17+X17)-(U17+T17)</f>
        <v>-45488.8798611111</v>
      </c>
      <c r="AB17" s="75"/>
      <c r="AC17" s="498"/>
      <c r="AD17" s="54"/>
      <c r="AE17" s="55" t="n">
        <f aca="false">(AC17+AB17)-(Y17+X17)</f>
        <v>0</v>
      </c>
      <c r="AF17" s="75"/>
      <c r="AG17" s="54"/>
      <c r="AH17" s="54"/>
      <c r="AI17" s="54"/>
      <c r="AJ17" s="55" t="n">
        <f aca="false">(AG17+AF17)-(U17+T17)</f>
        <v>-45488.8798611111</v>
      </c>
      <c r="AK17" s="54"/>
      <c r="AL17" s="54"/>
      <c r="AM17" s="54"/>
      <c r="AN17" s="55" t="n">
        <f aca="false">(AL17+AK17)-(U17+T17)</f>
        <v>-45488.8798611111</v>
      </c>
      <c r="AO17" s="56" t="n">
        <v>45502</v>
      </c>
      <c r="AP17" s="501" t="n">
        <v>0.589583333333333</v>
      </c>
      <c r="AQ17" s="57" t="n">
        <f aca="false">(AP17+AO17)-(U17+T17)</f>
        <v>13.7097222222222</v>
      </c>
      <c r="AR17" s="56" t="n">
        <v>45502</v>
      </c>
      <c r="AS17" s="501" t="n">
        <v>0.589583333333333</v>
      </c>
      <c r="AT17" s="514" t="s">
        <v>77</v>
      </c>
      <c r="AU17" s="59" t="n">
        <f aca="false">(AS17+AR17)-(U17+T17)</f>
        <v>13.7097222222222</v>
      </c>
      <c r="AV17" s="837" t="n">
        <v>11043</v>
      </c>
      <c r="AW17" s="837" t="s">
        <v>906</v>
      </c>
      <c r="AX17" s="61" t="s">
        <v>58</v>
      </c>
      <c r="AY17" s="61" t="s">
        <v>572</v>
      </c>
      <c r="AZ17" s="61" t="s">
        <v>663</v>
      </c>
      <c r="BA17" s="61" t="s">
        <v>907</v>
      </c>
      <c r="BB17" s="122" t="s">
        <v>908</v>
      </c>
      <c r="BC17" s="101" t="s">
        <v>909</v>
      </c>
      <c r="BD17" s="66"/>
      <c r="BE17" s="68" t="s">
        <v>64</v>
      </c>
      <c r="BF17" s="68"/>
      <c r="BJ17" s="857" t="s">
        <v>135</v>
      </c>
      <c r="BK17" s="858" t="s">
        <v>136</v>
      </c>
      <c r="BL17" s="839" t="s">
        <v>137</v>
      </c>
      <c r="BM17" s="840" t="s">
        <v>52</v>
      </c>
      <c r="BN17" s="841" t="s">
        <v>48</v>
      </c>
      <c r="BO17" s="842" t="s">
        <v>67</v>
      </c>
      <c r="BP17" s="843" t="s">
        <v>138</v>
      </c>
      <c r="BQ17" s="820" t="s">
        <v>139</v>
      </c>
      <c r="BR17" s="99"/>
      <c r="BS17" s="99"/>
      <c r="BT17" s="99"/>
      <c r="CC17" s="99"/>
      <c r="CD17" s="99"/>
      <c r="CE17" s="99"/>
      <c r="CN17" s="99"/>
      <c r="CO17" s="99"/>
      <c r="CP17" s="99"/>
      <c r="CQ17" s="838"/>
      <c r="CR17" s="838"/>
      <c r="CS17" s="838"/>
      <c r="CT17" s="838"/>
      <c r="CU17" s="838"/>
      <c r="CV17" s="838"/>
      <c r="CW17" s="838"/>
      <c r="CX17" s="838"/>
      <c r="CY17" s="99"/>
    </row>
    <row r="18" customFormat="false" ht="15" hidden="false" customHeight="true" outlineLevel="0" collapsed="false">
      <c r="A18" s="324"/>
      <c r="B18" s="430" t="n">
        <v>16</v>
      </c>
      <c r="C18" s="741" t="n">
        <v>2702</v>
      </c>
      <c r="D18" s="511" t="n">
        <v>30037265</v>
      </c>
      <c r="E18" s="512" t="s">
        <v>43</v>
      </c>
      <c r="F18" s="512" t="s">
        <v>44</v>
      </c>
      <c r="G18" s="512" t="s">
        <v>45</v>
      </c>
      <c r="H18" s="512" t="s">
        <v>79</v>
      </c>
      <c r="I18" s="513" t="n">
        <v>45489.6111111111</v>
      </c>
      <c r="J18" s="512" t="s">
        <v>77</v>
      </c>
      <c r="K18" s="758" t="s">
        <v>71</v>
      </c>
      <c r="L18" s="121" t="n">
        <v>45489</v>
      </c>
      <c r="M18" s="496" t="n">
        <v>0.611111111111111</v>
      </c>
      <c r="N18" s="514" t="s">
        <v>77</v>
      </c>
      <c r="O18" s="121" t="n">
        <v>45489</v>
      </c>
      <c r="P18" s="496" t="n">
        <v>0.611111111111111</v>
      </c>
      <c r="Q18" s="121"/>
      <c r="R18" s="496"/>
      <c r="S18" s="54"/>
      <c r="T18" s="121" t="n">
        <v>45489</v>
      </c>
      <c r="U18" s="496" t="n">
        <v>0.65</v>
      </c>
      <c r="V18" s="514" t="s">
        <v>77</v>
      </c>
      <c r="W18" s="497" t="n">
        <f aca="false">(U18+T18)-(P18+O18)</f>
        <v>0.0388888888888889</v>
      </c>
      <c r="X18" s="75"/>
      <c r="Y18" s="498"/>
      <c r="Z18" s="54"/>
      <c r="AA18" s="55" t="n">
        <f aca="false">(Y18+X18)-(U18+T18)</f>
        <v>-45489.65</v>
      </c>
      <c r="AB18" s="75"/>
      <c r="AC18" s="498"/>
      <c r="AD18" s="54"/>
      <c r="AE18" s="55" t="n">
        <f aca="false">(AC18+AB18)-(Y18+X18)</f>
        <v>0</v>
      </c>
      <c r="AF18" s="75"/>
      <c r="AG18" s="54"/>
      <c r="AH18" s="54"/>
      <c r="AI18" s="54"/>
      <c r="AJ18" s="55" t="n">
        <f aca="false">(AG18+AF18)-(U18+T18)</f>
        <v>-45489.65</v>
      </c>
      <c r="AK18" s="54"/>
      <c r="AL18" s="54"/>
      <c r="AM18" s="54"/>
      <c r="AN18" s="55" t="n">
        <f aca="false">(AL18+AK18)-(U18+T18)</f>
        <v>-45489.65</v>
      </c>
      <c r="AO18" s="56" t="n">
        <v>45496</v>
      </c>
      <c r="AP18" s="501" t="n">
        <v>0.632638888888889</v>
      </c>
      <c r="AQ18" s="57" t="n">
        <f aca="false">(AP18+AO18)-(U18+T18)</f>
        <v>6.98263888888889</v>
      </c>
      <c r="AR18" s="56" t="n">
        <v>45496</v>
      </c>
      <c r="AS18" s="501" t="n">
        <v>0.632638888888889</v>
      </c>
      <c r="AT18" s="514" t="s">
        <v>77</v>
      </c>
      <c r="AU18" s="59" t="n">
        <f aca="false">(AS18+AR18)-(U18+T18)</f>
        <v>6.98263888888889</v>
      </c>
      <c r="AV18" s="61"/>
      <c r="AW18" s="43"/>
      <c r="AX18" s="61" t="s">
        <v>90</v>
      </c>
      <c r="AY18" s="61" t="s">
        <v>91</v>
      </c>
      <c r="AZ18" s="61" t="s">
        <v>92</v>
      </c>
      <c r="BA18" s="61" t="s">
        <v>636</v>
      </c>
      <c r="BB18" s="122" t="s">
        <v>910</v>
      </c>
      <c r="BC18" s="101" t="s">
        <v>911</v>
      </c>
      <c r="BD18" s="66"/>
      <c r="BE18" s="68" t="s">
        <v>64</v>
      </c>
      <c r="BF18" s="68"/>
      <c r="BJ18" s="844" t="s">
        <v>51</v>
      </c>
      <c r="BK18" s="845" t="n">
        <v>6</v>
      </c>
      <c r="BL18" s="846" t="n">
        <f aca="false">BK18/BK20</f>
        <v>0.75</v>
      </c>
      <c r="BM18" s="492" t="n">
        <v>2</v>
      </c>
      <c r="BN18" s="492" t="n">
        <v>1</v>
      </c>
      <c r="BO18" s="492" t="n">
        <v>1</v>
      </c>
      <c r="BP18" s="492" t="n">
        <v>2</v>
      </c>
      <c r="BQ18" s="847" t="n">
        <f aca="false">BM18+BN18+BO18+BP18</f>
        <v>6</v>
      </c>
      <c r="BR18" s="99"/>
      <c r="BS18" s="99"/>
      <c r="BT18" s="99"/>
      <c r="CC18" s="99"/>
      <c r="CD18" s="99"/>
      <c r="CE18" s="99"/>
      <c r="CN18" s="99"/>
      <c r="CO18" s="99"/>
      <c r="CP18" s="99"/>
      <c r="CQ18" s="859" t="s">
        <v>52</v>
      </c>
      <c r="CR18" s="841" t="s">
        <v>48</v>
      </c>
      <c r="CS18" s="842" t="s">
        <v>67</v>
      </c>
      <c r="CT18" s="860" t="s">
        <v>138</v>
      </c>
      <c r="CU18" s="838"/>
      <c r="CV18" s="838"/>
      <c r="CW18" s="838"/>
      <c r="CX18" s="838"/>
      <c r="CY18" s="99"/>
      <c r="CZ18" s="478"/>
      <c r="DA18" s="478"/>
      <c r="DB18" s="478"/>
    </row>
    <row r="19" customFormat="false" ht="15" hidden="false" customHeight="true" outlineLevel="0" collapsed="false">
      <c r="A19" s="324"/>
      <c r="B19" s="430" t="n">
        <v>17</v>
      </c>
      <c r="C19" s="770" t="n">
        <v>2703</v>
      </c>
      <c r="D19" s="511" t="n">
        <v>30306003</v>
      </c>
      <c r="E19" s="512" t="s">
        <v>43</v>
      </c>
      <c r="F19" s="512" t="s">
        <v>69</v>
      </c>
      <c r="G19" s="512" t="s">
        <v>45</v>
      </c>
      <c r="H19" s="512" t="s">
        <v>115</v>
      </c>
      <c r="I19" s="513" t="n">
        <v>45489.6111111111</v>
      </c>
      <c r="J19" s="512" t="s">
        <v>51</v>
      </c>
      <c r="K19" s="758" t="s">
        <v>52</v>
      </c>
      <c r="L19" s="121" t="n">
        <v>45489</v>
      </c>
      <c r="M19" s="496" t="n">
        <v>0.611111111111111</v>
      </c>
      <c r="N19" s="514" t="s">
        <v>51</v>
      </c>
      <c r="O19" s="121" t="n">
        <v>45489</v>
      </c>
      <c r="P19" s="496" t="n">
        <v>0.611111111111111</v>
      </c>
      <c r="Q19" s="121"/>
      <c r="R19" s="496"/>
      <c r="S19" s="54"/>
      <c r="T19" s="121" t="n">
        <v>45489</v>
      </c>
      <c r="U19" s="496" t="n">
        <v>0.650694444444445</v>
      </c>
      <c r="V19" s="514" t="s">
        <v>51</v>
      </c>
      <c r="W19" s="497" t="n">
        <f aca="false">(U19+T19)-(P19+O19)</f>
        <v>0.0395833333333333</v>
      </c>
      <c r="X19" s="75"/>
      <c r="Y19" s="498"/>
      <c r="Z19" s="54"/>
      <c r="AA19" s="55" t="n">
        <f aca="false">(Y19+X19)-(U19+T19)</f>
        <v>-45489.6506944444</v>
      </c>
      <c r="AB19" s="75"/>
      <c r="AC19" s="498"/>
      <c r="AD19" s="54"/>
      <c r="AE19" s="55" t="n">
        <f aca="false">(AC19+AB19)-(Y19+X19)</f>
        <v>0</v>
      </c>
      <c r="AF19" s="75"/>
      <c r="AG19" s="54"/>
      <c r="AH19" s="54"/>
      <c r="AI19" s="54"/>
      <c r="AJ19" s="55" t="n">
        <f aca="false">(AG19+AF19)-(U19+T19)</f>
        <v>-45489.6506944444</v>
      </c>
      <c r="AK19" s="54"/>
      <c r="AL19" s="54"/>
      <c r="AM19" s="54"/>
      <c r="AN19" s="55" t="n">
        <f aca="false">(AL19+AK19)-(U19+T19)</f>
        <v>-45489.6506944444</v>
      </c>
      <c r="AO19" s="56" t="n">
        <v>45490</v>
      </c>
      <c r="AP19" s="501" t="n">
        <v>0.630555555555556</v>
      </c>
      <c r="AQ19" s="57" t="n">
        <f aca="false">(AP19+AO19)-(U19+T19)</f>
        <v>0.979861111111111</v>
      </c>
      <c r="AR19" s="56" t="n">
        <v>45490</v>
      </c>
      <c r="AS19" s="501" t="n">
        <v>0.630555555555556</v>
      </c>
      <c r="AT19" s="514" t="s">
        <v>51</v>
      </c>
      <c r="AU19" s="59" t="n">
        <f aca="false">(AS19+AR19)-(U19+T19)</f>
        <v>0.979861111111111</v>
      </c>
      <c r="AV19" s="61"/>
      <c r="AW19" s="61"/>
      <c r="AX19" s="61" t="s">
        <v>90</v>
      </c>
      <c r="AY19" s="61" t="s">
        <v>91</v>
      </c>
      <c r="AZ19" s="61" t="s">
        <v>92</v>
      </c>
      <c r="BA19" s="61" t="s">
        <v>636</v>
      </c>
      <c r="BB19" s="122" t="s">
        <v>910</v>
      </c>
      <c r="BC19" s="101" t="s">
        <v>911</v>
      </c>
      <c r="BD19" s="66"/>
      <c r="BE19" s="68" t="s">
        <v>64</v>
      </c>
      <c r="BF19" s="68"/>
      <c r="BJ19" s="705" t="s">
        <v>77</v>
      </c>
      <c r="BK19" s="848" t="n">
        <v>2</v>
      </c>
      <c r="BL19" s="846" t="n">
        <f aca="false">BK19/BK20</f>
        <v>0.25</v>
      </c>
      <c r="BM19" s="492" t="n">
        <v>1</v>
      </c>
      <c r="BN19" s="492" t="n">
        <v>0</v>
      </c>
      <c r="BO19" s="492" t="n">
        <v>0</v>
      </c>
      <c r="BP19" s="492" t="n">
        <v>1</v>
      </c>
      <c r="BQ19" s="847" t="n">
        <f aca="false">BP19+BO19+BN19+BM19</f>
        <v>2</v>
      </c>
      <c r="BR19" s="99"/>
      <c r="BS19" s="99"/>
      <c r="BT19" s="99"/>
      <c r="CC19" s="99"/>
      <c r="CD19" s="99"/>
      <c r="CE19" s="99"/>
      <c r="CN19" s="99"/>
      <c r="CO19" s="99"/>
      <c r="CP19" s="99"/>
      <c r="CQ19" s="576" t="n">
        <v>0</v>
      </c>
      <c r="CR19" s="492" t="n">
        <v>1</v>
      </c>
      <c r="CS19" s="492" t="n">
        <v>1</v>
      </c>
      <c r="CT19" s="706" t="n">
        <v>2</v>
      </c>
      <c r="CU19" s="838"/>
      <c r="CV19" s="838"/>
      <c r="CW19" s="838"/>
      <c r="CX19" s="838"/>
      <c r="CY19" s="99"/>
      <c r="CZ19" s="478"/>
      <c r="DA19" s="478"/>
      <c r="DB19" s="478"/>
    </row>
    <row r="20" customFormat="false" ht="15" hidden="false" customHeight="true" outlineLevel="0" collapsed="false">
      <c r="A20" s="324"/>
      <c r="B20" s="430" t="n">
        <v>18</v>
      </c>
      <c r="C20" s="741" t="n">
        <v>2704</v>
      </c>
      <c r="D20" s="511" t="n">
        <v>30277367</v>
      </c>
      <c r="E20" s="512" t="s">
        <v>43</v>
      </c>
      <c r="F20" s="512" t="s">
        <v>69</v>
      </c>
      <c r="G20" s="512" t="s">
        <v>45</v>
      </c>
      <c r="H20" s="512" t="s">
        <v>115</v>
      </c>
      <c r="I20" s="513" t="n">
        <v>45489.6548611111</v>
      </c>
      <c r="J20" s="512" t="s">
        <v>51</v>
      </c>
      <c r="K20" s="758" t="s">
        <v>71</v>
      </c>
      <c r="L20" s="121" t="n">
        <v>45489</v>
      </c>
      <c r="M20" s="496" t="n">
        <v>0.654861111111111</v>
      </c>
      <c r="N20" s="514" t="s">
        <v>51</v>
      </c>
      <c r="O20" s="121" t="n">
        <v>45489</v>
      </c>
      <c r="P20" s="496" t="n">
        <v>0.654861111111111</v>
      </c>
      <c r="Q20" s="121"/>
      <c r="R20" s="496"/>
      <c r="S20" s="54"/>
      <c r="T20" s="121" t="n">
        <v>45489</v>
      </c>
      <c r="U20" s="496" t="n">
        <v>0.656944444444444</v>
      </c>
      <c r="V20" s="514" t="s">
        <v>51</v>
      </c>
      <c r="W20" s="497" t="n">
        <f aca="false">(U20+T20)-(P20+O20)</f>
        <v>0.00208333333333333</v>
      </c>
      <c r="X20" s="75"/>
      <c r="Y20" s="498"/>
      <c r="Z20" s="54"/>
      <c r="AA20" s="55" t="n">
        <f aca="false">(Y20+X20)-(U20+T20)</f>
        <v>-45489.6569444445</v>
      </c>
      <c r="AB20" s="75"/>
      <c r="AC20" s="498"/>
      <c r="AD20" s="54"/>
      <c r="AE20" s="55" t="n">
        <f aca="false">(AC20+AB20)-(Y20+X20)</f>
        <v>0</v>
      </c>
      <c r="AF20" s="75"/>
      <c r="AG20" s="498"/>
      <c r="AH20" s="54"/>
      <c r="AI20" s="54"/>
      <c r="AJ20" s="55" t="n">
        <f aca="false">(AG20+AF20)-(U20+T20)</f>
        <v>-45489.6569444445</v>
      </c>
      <c r="AK20" s="54"/>
      <c r="AL20" s="54"/>
      <c r="AM20" s="54"/>
      <c r="AN20" s="55" t="n">
        <f aca="false">(AL20+AK20)-(U20+T20)</f>
        <v>-45489.6569444445</v>
      </c>
      <c r="AO20" s="56" t="n">
        <v>45493</v>
      </c>
      <c r="AP20" s="501" t="n">
        <v>0.459722222222222</v>
      </c>
      <c r="AQ20" s="57" t="n">
        <f aca="false">(AP20+AO20)-(U20+T20)</f>
        <v>3.80277777777778</v>
      </c>
      <c r="AR20" s="56" t="n">
        <v>45493</v>
      </c>
      <c r="AS20" s="501" t="n">
        <v>0.459722222222222</v>
      </c>
      <c r="AT20" s="833" t="s">
        <v>51</v>
      </c>
      <c r="AU20" s="59" t="n">
        <f aca="false">(AS20+AR20)-(U20+T20)</f>
        <v>3.80277777777778</v>
      </c>
      <c r="AV20" s="61"/>
      <c r="AW20" s="61"/>
      <c r="AX20" s="61" t="s">
        <v>58</v>
      </c>
      <c r="AY20" s="61" t="s">
        <v>572</v>
      </c>
      <c r="AZ20" s="43" t="s">
        <v>203</v>
      </c>
      <c r="BA20" s="61" t="s">
        <v>215</v>
      </c>
      <c r="BB20" s="122" t="s">
        <v>912</v>
      </c>
      <c r="BC20" s="101" t="s">
        <v>913</v>
      </c>
      <c r="BD20" s="66"/>
      <c r="BE20" s="68" t="s">
        <v>64</v>
      </c>
      <c r="BF20" s="68"/>
      <c r="BJ20" s="849" t="s">
        <v>139</v>
      </c>
      <c r="BK20" s="850" t="n">
        <f aca="false">BK18+BK19</f>
        <v>8</v>
      </c>
      <c r="BL20" s="851" t="n">
        <f aca="false">BL19+BL18</f>
        <v>1</v>
      </c>
      <c r="BM20" s="852" t="n">
        <f aca="false">BM19+BM18</f>
        <v>3</v>
      </c>
      <c r="BN20" s="852" t="n">
        <f aca="false">BN19+BN18</f>
        <v>1</v>
      </c>
      <c r="BO20" s="852" t="n">
        <f aca="false">BO19+BO18</f>
        <v>1</v>
      </c>
      <c r="BP20" s="852" t="n">
        <f aca="false">BP19+BP18</f>
        <v>3</v>
      </c>
      <c r="BQ20" s="853" t="n">
        <f aca="false">BQ19+BQ18</f>
        <v>8</v>
      </c>
      <c r="BR20" s="99"/>
      <c r="BS20" s="99"/>
      <c r="BT20" s="99"/>
      <c r="CC20" s="99"/>
      <c r="CD20" s="99"/>
      <c r="CE20" s="99"/>
      <c r="CN20" s="99"/>
      <c r="CO20" s="99"/>
      <c r="CP20" s="99"/>
      <c r="CQ20" s="861" t="n">
        <f aca="false">CQ19/CR16</f>
        <v>0</v>
      </c>
      <c r="CR20" s="862" t="n">
        <f aca="false">CR19/CR16</f>
        <v>0.25</v>
      </c>
      <c r="CS20" s="862" t="n">
        <f aca="false">CS19/CR16</f>
        <v>0.25</v>
      </c>
      <c r="CT20" s="863" t="n">
        <f aca="false">CT19/CR16</f>
        <v>0.5</v>
      </c>
      <c r="CU20" s="838"/>
      <c r="CV20" s="838"/>
      <c r="CW20" s="838"/>
      <c r="CX20" s="838"/>
      <c r="CY20" s="99"/>
      <c r="CZ20" s="478"/>
      <c r="DA20" s="478"/>
      <c r="DB20" s="478"/>
    </row>
    <row r="21" customFormat="false" ht="15" hidden="false" customHeight="true" outlineLevel="0" collapsed="false">
      <c r="A21" s="324"/>
      <c r="B21" s="436" t="n">
        <v>19</v>
      </c>
      <c r="C21" s="741" t="n">
        <v>2706</v>
      </c>
      <c r="D21" s="767" t="n">
        <v>30331465</v>
      </c>
      <c r="E21" s="768" t="s">
        <v>43</v>
      </c>
      <c r="F21" s="768" t="s">
        <v>44</v>
      </c>
      <c r="G21" s="768" t="s">
        <v>45</v>
      </c>
      <c r="H21" s="768" t="s">
        <v>46</v>
      </c>
      <c r="I21" s="769" t="n">
        <v>45489.6569444445</v>
      </c>
      <c r="J21" s="768" t="s">
        <v>51</v>
      </c>
      <c r="K21" s="758" t="s">
        <v>71</v>
      </c>
      <c r="L21" s="121" t="n">
        <v>45489</v>
      </c>
      <c r="M21" s="496" t="n">
        <v>0.656944444444444</v>
      </c>
      <c r="N21" s="514" t="s">
        <v>51</v>
      </c>
      <c r="O21" s="121" t="n">
        <v>45489</v>
      </c>
      <c r="P21" s="496" t="n">
        <v>0.656944444444444</v>
      </c>
      <c r="Q21" s="121"/>
      <c r="R21" s="496"/>
      <c r="S21" s="54"/>
      <c r="T21" s="121" t="n">
        <v>45489</v>
      </c>
      <c r="U21" s="496" t="n">
        <v>0.668055555555556</v>
      </c>
      <c r="V21" s="514" t="s">
        <v>51</v>
      </c>
      <c r="W21" s="497" t="n">
        <f aca="false">(U21+T21)-(P21+O21)</f>
        <v>0.0111111111111111</v>
      </c>
      <c r="X21" s="75" t="n">
        <v>45490</v>
      </c>
      <c r="Y21" s="498" t="n">
        <v>0.634027777777778</v>
      </c>
      <c r="Z21" s="514" t="s">
        <v>51</v>
      </c>
      <c r="AA21" s="55" t="n">
        <f aca="false">(Y21+X21)-(U21+T21)</f>
        <v>0.965972222222222</v>
      </c>
      <c r="AB21" s="75"/>
      <c r="AC21" s="498"/>
      <c r="AD21" s="54"/>
      <c r="AE21" s="55" t="n">
        <f aca="false">(AC21+AB21)-(Y21+X21)</f>
        <v>-45490.6340277778</v>
      </c>
      <c r="AF21" s="75"/>
      <c r="AG21" s="54"/>
      <c r="AH21" s="54"/>
      <c r="AI21" s="54"/>
      <c r="AJ21" s="55" t="n">
        <f aca="false">(AG21+AF21)-(U21+T21)</f>
        <v>-45489.6680555556</v>
      </c>
      <c r="AK21" s="54"/>
      <c r="AL21" s="54"/>
      <c r="AM21" s="54"/>
      <c r="AN21" s="55" t="n">
        <f aca="false">(AL21+AK21)-(U21+T21)</f>
        <v>-45489.6680555556</v>
      </c>
      <c r="AO21" s="56" t="n">
        <v>45493</v>
      </c>
      <c r="AP21" s="501" t="n">
        <v>0.459722222222222</v>
      </c>
      <c r="AQ21" s="57" t="n">
        <f aca="false">(AP21+AO21)-(U21+T21)</f>
        <v>3.79166666666667</v>
      </c>
      <c r="AR21" s="56" t="n">
        <v>45493</v>
      </c>
      <c r="AS21" s="501" t="n">
        <v>0.459722222222222</v>
      </c>
      <c r="AT21" s="833" t="s">
        <v>51</v>
      </c>
      <c r="AU21" s="59" t="n">
        <f aca="false">(AS21+AR21)-(U21+T21)</f>
        <v>3.79166666666667</v>
      </c>
      <c r="AV21" s="61"/>
      <c r="AW21" s="61"/>
      <c r="AX21" s="61" t="s">
        <v>58</v>
      </c>
      <c r="AY21" s="61" t="s">
        <v>572</v>
      </c>
      <c r="AZ21" s="61" t="s">
        <v>60</v>
      </c>
      <c r="BA21" s="61" t="s">
        <v>501</v>
      </c>
      <c r="BB21" s="122" t="s">
        <v>914</v>
      </c>
      <c r="BC21" s="101" t="s">
        <v>915</v>
      </c>
      <c r="BD21" s="66"/>
      <c r="BE21" s="68" t="s">
        <v>64</v>
      </c>
      <c r="BF21" s="68"/>
      <c r="BJ21" s="838"/>
      <c r="BK21" s="838"/>
      <c r="BL21" s="838"/>
      <c r="BM21" s="838"/>
      <c r="BN21" s="838"/>
      <c r="BO21" s="838"/>
      <c r="BP21" s="838"/>
      <c r="BQ21" s="838"/>
      <c r="BR21" s="99"/>
      <c r="BS21" s="99"/>
      <c r="BT21" s="99"/>
      <c r="BU21" s="857" t="s">
        <v>135</v>
      </c>
      <c r="BV21" s="858" t="s">
        <v>136</v>
      </c>
      <c r="BW21" s="839" t="s">
        <v>137</v>
      </c>
      <c r="BX21" s="840" t="s">
        <v>52</v>
      </c>
      <c r="BY21" s="841" t="s">
        <v>48</v>
      </c>
      <c r="BZ21" s="842" t="s">
        <v>67</v>
      </c>
      <c r="CA21" s="843" t="s">
        <v>138</v>
      </c>
      <c r="CB21" s="820" t="s">
        <v>139</v>
      </c>
      <c r="CC21" s="99"/>
      <c r="CD21" s="99"/>
      <c r="CE21" s="99"/>
      <c r="CN21" s="99"/>
      <c r="CO21" s="99"/>
      <c r="CP21" s="99"/>
      <c r="CQ21" s="838"/>
      <c r="CR21" s="838"/>
      <c r="CS21" s="838"/>
      <c r="CT21" s="838"/>
      <c r="CU21" s="838"/>
      <c r="CV21" s="838"/>
      <c r="CW21" s="838"/>
      <c r="CX21" s="838"/>
      <c r="CY21" s="99"/>
      <c r="CZ21" s="478"/>
      <c r="DA21" s="478"/>
      <c r="DB21" s="478"/>
    </row>
    <row r="22" customFormat="false" ht="15" hidden="false" customHeight="true" outlineLevel="0" collapsed="false">
      <c r="A22" s="324"/>
      <c r="B22" s="430" t="n">
        <v>20</v>
      </c>
      <c r="C22" s="757" t="n">
        <v>2707</v>
      </c>
      <c r="D22" s="767" t="n">
        <v>928119</v>
      </c>
      <c r="E22" s="768" t="s">
        <v>43</v>
      </c>
      <c r="F22" s="768" t="s">
        <v>44</v>
      </c>
      <c r="G22" s="768" t="s">
        <v>45</v>
      </c>
      <c r="H22" s="768" t="s">
        <v>122</v>
      </c>
      <c r="I22" s="769" t="n">
        <v>45489.6909722222</v>
      </c>
      <c r="J22" s="768" t="s">
        <v>77</v>
      </c>
      <c r="K22" s="758" t="s">
        <v>52</v>
      </c>
      <c r="L22" s="121" t="n">
        <v>45489</v>
      </c>
      <c r="M22" s="496" t="n">
        <v>0.690972222222222</v>
      </c>
      <c r="N22" s="514" t="s">
        <v>77</v>
      </c>
      <c r="O22" s="121" t="n">
        <v>45489</v>
      </c>
      <c r="P22" s="496" t="n">
        <v>0.690972222222222</v>
      </c>
      <c r="Q22" s="121"/>
      <c r="R22" s="496"/>
      <c r="S22" s="54"/>
      <c r="T22" s="121" t="n">
        <v>45489</v>
      </c>
      <c r="U22" s="496" t="n">
        <v>0.713194444444445</v>
      </c>
      <c r="V22" s="514" t="s">
        <v>77</v>
      </c>
      <c r="W22" s="497" t="n">
        <f aca="false">(U22+T22)-(P22+O22)</f>
        <v>0.0222222222222222</v>
      </c>
      <c r="X22" s="75"/>
      <c r="Y22" s="498"/>
      <c r="Z22" s="54"/>
      <c r="AA22" s="55" t="n">
        <f aca="false">(Y22+X22)-(U22+T22)</f>
        <v>-45489.7131944444</v>
      </c>
      <c r="AB22" s="75"/>
      <c r="AC22" s="498"/>
      <c r="AD22" s="54"/>
      <c r="AE22" s="55" t="n">
        <f aca="false">(AC22+AB22)-(Y22+X22)</f>
        <v>0</v>
      </c>
      <c r="AF22" s="75"/>
      <c r="AG22" s="54"/>
      <c r="AH22" s="54"/>
      <c r="AI22" s="54"/>
      <c r="AJ22" s="55" t="n">
        <f aca="false">(AG22+AF22)-(U22+T22)</f>
        <v>-45489.7131944444</v>
      </c>
      <c r="AK22" s="54"/>
      <c r="AL22" s="54"/>
      <c r="AM22" s="54"/>
      <c r="AN22" s="55" t="n">
        <f aca="false">(AL22+AK22)-(U22+T22)</f>
        <v>-45489.7131944444</v>
      </c>
      <c r="AO22" s="56" t="n">
        <v>45489</v>
      </c>
      <c r="AP22" s="501" t="n">
        <v>0.725694444444445</v>
      </c>
      <c r="AQ22" s="57" t="n">
        <f aca="false">(AP22+AO22)-(U22+T22)</f>
        <v>0.0125</v>
      </c>
      <c r="AR22" s="56" t="n">
        <v>45489</v>
      </c>
      <c r="AS22" s="501" t="n">
        <v>0.725694444444445</v>
      </c>
      <c r="AT22" s="514" t="s">
        <v>77</v>
      </c>
      <c r="AU22" s="59" t="n">
        <f aca="false">(AS22+AR22)-(U22+T22)</f>
        <v>0.0125</v>
      </c>
      <c r="AV22" s="61"/>
      <c r="AW22" s="61"/>
      <c r="AX22" s="61" t="s">
        <v>58</v>
      </c>
      <c r="AY22" s="61" t="s">
        <v>572</v>
      </c>
      <c r="AZ22" s="43" t="s">
        <v>203</v>
      </c>
      <c r="BA22" s="61" t="s">
        <v>215</v>
      </c>
      <c r="BB22" s="122" t="s">
        <v>916</v>
      </c>
      <c r="BC22" s="101" t="s">
        <v>917</v>
      </c>
      <c r="BD22" s="66"/>
      <c r="BE22" s="68" t="s">
        <v>64</v>
      </c>
      <c r="BF22" s="68"/>
      <c r="BJ22" s="864" t="s">
        <v>170</v>
      </c>
      <c r="BK22" s="855" t="n">
        <v>8</v>
      </c>
      <c r="BL22" s="856" t="e">
        <f aca="false">BK22/CV8</f>
        <v>#DIV/0!</v>
      </c>
      <c r="BM22" s="838"/>
      <c r="BN22" s="838"/>
      <c r="BO22" s="838"/>
      <c r="BP22" s="838"/>
      <c r="BQ22" s="838"/>
      <c r="BR22" s="99"/>
      <c r="BS22" s="99"/>
      <c r="BT22" s="99"/>
      <c r="BU22" s="844" t="s">
        <v>51</v>
      </c>
      <c r="BV22" s="845" t="n">
        <v>5</v>
      </c>
      <c r="BW22" s="846" t="n">
        <f aca="false">BV22/BV24</f>
        <v>0.384615384615385</v>
      </c>
      <c r="BX22" s="492" t="n">
        <v>0</v>
      </c>
      <c r="BY22" s="492" t="n">
        <v>2</v>
      </c>
      <c r="BZ22" s="492" t="n">
        <v>0</v>
      </c>
      <c r="CA22" s="492" t="n">
        <v>3</v>
      </c>
      <c r="CB22" s="847" t="n">
        <f aca="false">BX22+BY22+BZ22+CA22</f>
        <v>5</v>
      </c>
      <c r="CC22" s="99"/>
      <c r="CD22" s="99"/>
      <c r="CE22" s="99"/>
      <c r="CF22" s="857" t="s">
        <v>135</v>
      </c>
      <c r="CG22" s="858" t="s">
        <v>136</v>
      </c>
      <c r="CH22" s="839" t="s">
        <v>137</v>
      </c>
      <c r="CI22" s="840" t="s">
        <v>52</v>
      </c>
      <c r="CJ22" s="841" t="s">
        <v>48</v>
      </c>
      <c r="CK22" s="842" t="s">
        <v>67</v>
      </c>
      <c r="CL22" s="843" t="s">
        <v>138</v>
      </c>
      <c r="CM22" s="820" t="s">
        <v>139</v>
      </c>
      <c r="CN22" s="99"/>
      <c r="CO22" s="99"/>
      <c r="CP22" s="99"/>
      <c r="CQ22" s="865" t="s">
        <v>189</v>
      </c>
      <c r="CR22" s="567" t="n">
        <v>1</v>
      </c>
      <c r="CS22" s="866" t="n">
        <f aca="false">CR22/CR25</f>
        <v>0.25</v>
      </c>
      <c r="CT22" s="838"/>
      <c r="CU22" s="838"/>
      <c r="CV22" s="838"/>
      <c r="CW22" s="838"/>
      <c r="CX22" s="838"/>
      <c r="CY22" s="99"/>
      <c r="CZ22" s="478"/>
      <c r="DA22" s="478"/>
      <c r="DB22" s="478"/>
    </row>
    <row r="23" customFormat="false" ht="17.25" hidden="false" customHeight="true" outlineLevel="0" collapsed="false">
      <c r="A23" s="324"/>
      <c r="B23" s="430" t="n">
        <v>21</v>
      </c>
      <c r="C23" s="741" t="n">
        <v>2708</v>
      </c>
      <c r="D23" s="511" t="n">
        <v>30037828</v>
      </c>
      <c r="E23" s="512" t="s">
        <v>49</v>
      </c>
      <c r="F23" s="512" t="s">
        <v>44</v>
      </c>
      <c r="G23" s="512" t="s">
        <v>45</v>
      </c>
      <c r="H23" s="512" t="s">
        <v>46</v>
      </c>
      <c r="I23" s="513" t="n">
        <v>45489.7256944444</v>
      </c>
      <c r="J23" s="512" t="s">
        <v>77</v>
      </c>
      <c r="K23" s="758" t="s">
        <v>52</v>
      </c>
      <c r="L23" s="121" t="n">
        <v>45489</v>
      </c>
      <c r="M23" s="496" t="n">
        <v>0.725694444444445</v>
      </c>
      <c r="N23" s="514" t="s">
        <v>77</v>
      </c>
      <c r="O23" s="121" t="n">
        <v>45489</v>
      </c>
      <c r="P23" s="496" t="n">
        <v>0.725694444444445</v>
      </c>
      <c r="Q23" s="121"/>
      <c r="R23" s="496"/>
      <c r="S23" s="54"/>
      <c r="T23" s="121" t="n">
        <v>45489</v>
      </c>
      <c r="U23" s="496" t="n">
        <v>0.740277777777778</v>
      </c>
      <c r="V23" s="514" t="s">
        <v>77</v>
      </c>
      <c r="W23" s="497" t="n">
        <f aca="false">(U23+T23)-(P23+O23)</f>
        <v>0.0145833333333333</v>
      </c>
      <c r="X23" s="75"/>
      <c r="Y23" s="498"/>
      <c r="Z23" s="54"/>
      <c r="AA23" s="55" t="n">
        <f aca="false">(Y23+X23)-(U23+T23)</f>
        <v>-45489.7402777778</v>
      </c>
      <c r="AB23" s="75"/>
      <c r="AC23" s="498"/>
      <c r="AD23" s="54"/>
      <c r="AE23" s="55" t="n">
        <f aca="false">(AC23+AB23)-(Y23+X23)</f>
        <v>0</v>
      </c>
      <c r="AF23" s="75"/>
      <c r="AG23" s="54"/>
      <c r="AH23" s="54"/>
      <c r="AI23" s="54"/>
      <c r="AJ23" s="55" t="n">
        <f aca="false">(AG23+AF23)-(U23+T23)</f>
        <v>-45489.7402777778</v>
      </c>
      <c r="AK23" s="54"/>
      <c r="AL23" s="54"/>
      <c r="AM23" s="54"/>
      <c r="AN23" s="55" t="n">
        <f aca="false">(AL23+AK23)-(U23+T23)</f>
        <v>-45489.7402777778</v>
      </c>
      <c r="AO23" s="56" t="n">
        <v>45490</v>
      </c>
      <c r="AP23" s="501" t="n">
        <v>0.761111111111111</v>
      </c>
      <c r="AQ23" s="57" t="n">
        <f aca="false">(AP23+AO23)-(U23+T23)</f>
        <v>1.02083333333333</v>
      </c>
      <c r="AR23" s="56" t="n">
        <v>45490</v>
      </c>
      <c r="AS23" s="501" t="n">
        <v>0.761111111111111</v>
      </c>
      <c r="AT23" s="833" t="s">
        <v>77</v>
      </c>
      <c r="AU23" s="59" t="n">
        <f aca="false">(AS23+AR23)-(U23+T23)</f>
        <v>1.02083333333333</v>
      </c>
      <c r="AV23" s="61"/>
      <c r="AW23" s="61"/>
      <c r="AX23" s="61" t="s">
        <v>58</v>
      </c>
      <c r="AY23" s="61" t="s">
        <v>572</v>
      </c>
      <c r="AZ23" s="61" t="s">
        <v>60</v>
      </c>
      <c r="BA23" s="61" t="s">
        <v>918</v>
      </c>
      <c r="BB23" s="122" t="s">
        <v>919</v>
      </c>
      <c r="BC23" s="101" t="s">
        <v>920</v>
      </c>
      <c r="BD23" s="66"/>
      <c r="BE23" s="68" t="s">
        <v>64</v>
      </c>
      <c r="BF23" s="68"/>
      <c r="BJ23" s="838"/>
      <c r="BK23" s="838"/>
      <c r="BL23" s="838"/>
      <c r="BM23" s="838"/>
      <c r="BN23" s="838"/>
      <c r="BO23" s="838"/>
      <c r="BP23" s="838"/>
      <c r="BQ23" s="838"/>
      <c r="BR23" s="99"/>
      <c r="BS23" s="99"/>
      <c r="BT23" s="99"/>
      <c r="BU23" s="705" t="s">
        <v>77</v>
      </c>
      <c r="BV23" s="848" t="n">
        <v>8</v>
      </c>
      <c r="BW23" s="846" t="n">
        <f aca="false">BV23/BV24</f>
        <v>0.615384615384615</v>
      </c>
      <c r="BX23" s="492" t="n">
        <v>3</v>
      </c>
      <c r="BY23" s="492" t="n">
        <v>1</v>
      </c>
      <c r="BZ23" s="492" t="n">
        <v>0</v>
      </c>
      <c r="CA23" s="492" t="n">
        <v>4</v>
      </c>
      <c r="CB23" s="847" t="n">
        <f aca="false">CA23+BZ23+BY23+BX23</f>
        <v>8</v>
      </c>
      <c r="CC23" s="99"/>
      <c r="CD23" s="99"/>
      <c r="CE23" s="99"/>
      <c r="CF23" s="844" t="s">
        <v>51</v>
      </c>
      <c r="CG23" s="845" t="n">
        <v>3</v>
      </c>
      <c r="CH23" s="846" t="n">
        <f aca="false">CG23/CG25</f>
        <v>0.25</v>
      </c>
      <c r="CI23" s="492" t="n">
        <v>0</v>
      </c>
      <c r="CJ23" s="492" t="n">
        <v>0</v>
      </c>
      <c r="CK23" s="492" t="n">
        <v>0</v>
      </c>
      <c r="CL23" s="492" t="n">
        <v>3</v>
      </c>
      <c r="CM23" s="847" t="n">
        <f aca="false">CI23+CJ23+CK23+CL23</f>
        <v>3</v>
      </c>
      <c r="CN23" s="99"/>
      <c r="CO23" s="99"/>
      <c r="CP23" s="99"/>
      <c r="CQ23" s="576" t="s">
        <v>193</v>
      </c>
      <c r="CR23" s="492" t="n">
        <v>3</v>
      </c>
      <c r="CS23" s="867" t="n">
        <f aca="false">CR23/CR25</f>
        <v>0.75</v>
      </c>
      <c r="CT23" s="868"/>
      <c r="CU23" s="838"/>
      <c r="CV23" s="838"/>
      <c r="CW23" s="838"/>
      <c r="CX23" s="838"/>
      <c r="CY23" s="99"/>
      <c r="CZ23" s="478"/>
      <c r="DA23" s="478"/>
      <c r="DB23" s="478"/>
    </row>
    <row r="24" customFormat="false" ht="15" hidden="false" customHeight="true" outlineLevel="0" collapsed="false">
      <c r="A24" s="324"/>
      <c r="B24" s="430" t="n">
        <v>22</v>
      </c>
      <c r="C24" s="757" t="n">
        <v>2711</v>
      </c>
      <c r="D24" s="511" t="n">
        <v>30218114</v>
      </c>
      <c r="E24" s="512" t="s">
        <v>53</v>
      </c>
      <c r="F24" s="512" t="s">
        <v>44</v>
      </c>
      <c r="G24" s="512" t="s">
        <v>54</v>
      </c>
      <c r="H24" s="512" t="s">
        <v>166</v>
      </c>
      <c r="I24" s="513" t="n">
        <v>45490.9618055556</v>
      </c>
      <c r="J24" s="512" t="s">
        <v>77</v>
      </c>
      <c r="K24" s="758" t="s">
        <v>71</v>
      </c>
      <c r="L24" s="121" t="n">
        <v>45490</v>
      </c>
      <c r="M24" s="496" t="n">
        <v>0.720833333333333</v>
      </c>
      <c r="N24" s="514" t="s">
        <v>77</v>
      </c>
      <c r="O24" s="121" t="n">
        <v>45490</v>
      </c>
      <c r="P24" s="496" t="n">
        <v>0.961805555555556</v>
      </c>
      <c r="Q24" s="121" t="n">
        <v>45496</v>
      </c>
      <c r="R24" s="496" t="n">
        <v>0.679166666666667</v>
      </c>
      <c r="S24" s="514" t="s">
        <v>77</v>
      </c>
      <c r="T24" s="121" t="n">
        <v>45496</v>
      </c>
      <c r="U24" s="496" t="n">
        <v>0.684027777777778</v>
      </c>
      <c r="V24" s="514" t="s">
        <v>77</v>
      </c>
      <c r="W24" s="497" t="n">
        <f aca="false">(U24+T24)-(P24+O24)</f>
        <v>5.72222222222222</v>
      </c>
      <c r="X24" s="75"/>
      <c r="Y24" s="498"/>
      <c r="Z24" s="54"/>
      <c r="AA24" s="55" t="n">
        <f aca="false">(Y24+X24)-(U24+T24)</f>
        <v>-45496.6840277778</v>
      </c>
      <c r="AB24" s="75"/>
      <c r="AC24" s="498"/>
      <c r="AD24" s="54"/>
      <c r="AE24" s="55" t="n">
        <f aca="false">(AC24+AB24)-(Y24+X24)</f>
        <v>0</v>
      </c>
      <c r="AF24" s="75"/>
      <c r="AG24" s="54"/>
      <c r="AH24" s="54"/>
      <c r="AI24" s="54"/>
      <c r="AJ24" s="55" t="n">
        <f aca="false">(AG24+AF24)-(U24+T24)</f>
        <v>-45496.6840277778</v>
      </c>
      <c r="AK24" s="54"/>
      <c r="AL24" s="54"/>
      <c r="AM24" s="54"/>
      <c r="AN24" s="55" t="n">
        <f aca="false">(AL24+AK24)-(U24+T24)</f>
        <v>-45496.6840277778</v>
      </c>
      <c r="AO24" s="56" t="n">
        <v>45511</v>
      </c>
      <c r="AP24" s="501" t="n">
        <v>0.386805555555556</v>
      </c>
      <c r="AQ24" s="57" t="n">
        <f aca="false">(AP24+AO24)-(U24+T24)</f>
        <v>14.7027777777778</v>
      </c>
      <c r="AR24" s="56" t="n">
        <v>45511</v>
      </c>
      <c r="AS24" s="501" t="n">
        <v>0.386805555555556</v>
      </c>
      <c r="AT24" s="833" t="s">
        <v>51</v>
      </c>
      <c r="AU24" s="59" t="n">
        <f aca="false">(AS24+AR24)-(U24+T24)</f>
        <v>14.7027777777778</v>
      </c>
      <c r="AV24" s="837" t="n">
        <v>6722</v>
      </c>
      <c r="AW24" s="837" t="s">
        <v>921</v>
      </c>
      <c r="AX24" s="61" t="s">
        <v>578</v>
      </c>
      <c r="AY24" s="61" t="s">
        <v>99</v>
      </c>
      <c r="AZ24" s="43" t="s">
        <v>640</v>
      </c>
      <c r="BA24" s="61" t="s">
        <v>177</v>
      </c>
      <c r="BB24" s="122" t="s">
        <v>922</v>
      </c>
      <c r="BC24" s="101" t="s">
        <v>923</v>
      </c>
      <c r="BD24" s="66"/>
      <c r="BE24" s="68" t="s">
        <v>64</v>
      </c>
      <c r="BF24" s="68"/>
      <c r="BJ24" s="859" t="s">
        <v>52</v>
      </c>
      <c r="BK24" s="841" t="s">
        <v>48</v>
      </c>
      <c r="BL24" s="842" t="s">
        <v>67</v>
      </c>
      <c r="BM24" s="860" t="s">
        <v>138</v>
      </c>
      <c r="BN24" s="838"/>
      <c r="BO24" s="838"/>
      <c r="BP24" s="838"/>
      <c r="BQ24" s="838"/>
      <c r="BR24" s="99"/>
      <c r="BS24" s="99"/>
      <c r="BT24" s="99"/>
      <c r="BU24" s="849" t="s">
        <v>139</v>
      </c>
      <c r="BV24" s="850" t="n">
        <f aca="false">BV22+BV23</f>
        <v>13</v>
      </c>
      <c r="BW24" s="851" t="n">
        <f aca="false">BW23+BW22</f>
        <v>1</v>
      </c>
      <c r="BX24" s="852" t="n">
        <f aca="false">BX23+BX22</f>
        <v>3</v>
      </c>
      <c r="BY24" s="852" t="n">
        <f aca="false">BY23+BY22</f>
        <v>3</v>
      </c>
      <c r="BZ24" s="852" t="n">
        <f aca="false">BZ23+BZ22</f>
        <v>0</v>
      </c>
      <c r="CA24" s="852" t="n">
        <f aca="false">CA23+CA22</f>
        <v>7</v>
      </c>
      <c r="CB24" s="853" t="n">
        <f aca="false">CB23+CB22</f>
        <v>13</v>
      </c>
      <c r="CC24" s="99"/>
      <c r="CD24" s="99"/>
      <c r="CE24" s="99"/>
      <c r="CF24" s="705" t="s">
        <v>77</v>
      </c>
      <c r="CG24" s="848" t="n">
        <v>9</v>
      </c>
      <c r="CH24" s="846" t="n">
        <f aca="false">CG24/CG25</f>
        <v>0.75</v>
      </c>
      <c r="CI24" s="492" t="n">
        <v>0</v>
      </c>
      <c r="CJ24" s="492" t="n">
        <v>2</v>
      </c>
      <c r="CK24" s="492" t="n">
        <v>1</v>
      </c>
      <c r="CL24" s="492" t="n">
        <v>6</v>
      </c>
      <c r="CM24" s="847" t="n">
        <f aca="false">CL24+CK24+CJ24+CI24</f>
        <v>9</v>
      </c>
      <c r="CN24" s="99"/>
      <c r="CO24" s="99"/>
      <c r="CP24" s="99"/>
      <c r="CQ24" s="576" t="s">
        <v>199</v>
      </c>
      <c r="CR24" s="492" t="n">
        <v>0</v>
      </c>
      <c r="CS24" s="867" t="n">
        <f aca="false">CR24/CR25</f>
        <v>0</v>
      </c>
      <c r="CT24" s="838"/>
      <c r="CU24" s="838"/>
      <c r="CV24" s="838"/>
      <c r="CW24" s="838"/>
      <c r="CX24" s="838"/>
      <c r="CY24" s="99"/>
      <c r="CZ24" s="478"/>
      <c r="DA24" s="478"/>
      <c r="DB24" s="478"/>
    </row>
    <row r="25" customFormat="false" ht="15" hidden="false" customHeight="true" outlineLevel="0" collapsed="false">
      <c r="A25" s="324"/>
      <c r="B25" s="436" t="n">
        <v>23</v>
      </c>
      <c r="C25" s="770" t="n">
        <v>2722</v>
      </c>
      <c r="D25" s="511" t="n">
        <v>30194229</v>
      </c>
      <c r="E25" s="512" t="s">
        <v>53</v>
      </c>
      <c r="F25" s="512" t="s">
        <v>44</v>
      </c>
      <c r="G25" s="512" t="s">
        <v>45</v>
      </c>
      <c r="H25" s="512" t="s">
        <v>888</v>
      </c>
      <c r="I25" s="513" t="n">
        <v>45493.8159722222</v>
      </c>
      <c r="J25" s="512" t="s">
        <v>77</v>
      </c>
      <c r="K25" s="758" t="s">
        <v>48</v>
      </c>
      <c r="L25" s="121" t="n">
        <v>45493</v>
      </c>
      <c r="M25" s="496" t="n">
        <v>0.815972222222222</v>
      </c>
      <c r="N25" s="514" t="s">
        <v>77</v>
      </c>
      <c r="O25" s="121" t="n">
        <v>45493</v>
      </c>
      <c r="P25" s="496" t="n">
        <v>0.815972222222222</v>
      </c>
      <c r="Q25" s="121"/>
      <c r="R25" s="496"/>
      <c r="S25" s="54"/>
      <c r="T25" s="121" t="n">
        <v>45494</v>
      </c>
      <c r="U25" s="496" t="n">
        <v>0.610416666666667</v>
      </c>
      <c r="V25" s="514" t="s">
        <v>77</v>
      </c>
      <c r="W25" s="497" t="n">
        <f aca="false">(U25+T25)-(P25+O25)</f>
        <v>0.794444444444444</v>
      </c>
      <c r="X25" s="75" t="n">
        <v>45495</v>
      </c>
      <c r="Y25" s="498" t="n">
        <v>0.830555555555556</v>
      </c>
      <c r="Z25" s="514" t="s">
        <v>77</v>
      </c>
      <c r="AA25" s="55" t="n">
        <f aca="false">(Y25+X25)-(U25+T25)</f>
        <v>1.22013888888889</v>
      </c>
      <c r="AB25" s="75"/>
      <c r="AC25" s="498"/>
      <c r="AD25" s="54"/>
      <c r="AE25" s="55" t="n">
        <f aca="false">(AC25+AB25)-(Y25+X25)</f>
        <v>-45495.8305555556</v>
      </c>
      <c r="AF25" s="75"/>
      <c r="AG25" s="54"/>
      <c r="AH25" s="54"/>
      <c r="AI25" s="54"/>
      <c r="AJ25" s="55" t="n">
        <f aca="false">(AG25+AF25)-(U25+T25)</f>
        <v>-45494.6104166667</v>
      </c>
      <c r="AK25" s="54"/>
      <c r="AL25" s="54"/>
      <c r="AM25" s="54"/>
      <c r="AN25" s="55" t="n">
        <f aca="false">(AL25+AK25)-(U25+T25)</f>
        <v>-45494.6104166667</v>
      </c>
      <c r="AO25" s="56" t="n">
        <v>45496</v>
      </c>
      <c r="AP25" s="501" t="n">
        <v>0.623611111111111</v>
      </c>
      <c r="AQ25" s="57" t="n">
        <f aca="false">(AP25+AO25)-(U25+T25)</f>
        <v>2.01319444444444</v>
      </c>
      <c r="AR25" s="56" t="n">
        <v>45496</v>
      </c>
      <c r="AS25" s="501" t="n">
        <v>0.623611111111111</v>
      </c>
      <c r="AT25" s="833" t="s">
        <v>77</v>
      </c>
      <c r="AU25" s="59" t="n">
        <f aca="false">(AS25+AR25)-(U25+T25)</f>
        <v>2.01319444444444</v>
      </c>
      <c r="AV25" s="61"/>
      <c r="AW25" s="61"/>
      <c r="AX25" s="61" t="s">
        <v>578</v>
      </c>
      <c r="AY25" s="61" t="s">
        <v>99</v>
      </c>
      <c r="AZ25" s="43" t="s">
        <v>579</v>
      </c>
      <c r="BA25" s="61" t="s">
        <v>142</v>
      </c>
      <c r="BB25" s="122" t="s">
        <v>924</v>
      </c>
      <c r="BC25" s="101" t="s">
        <v>925</v>
      </c>
      <c r="BD25" s="66"/>
      <c r="BE25" s="68" t="s">
        <v>64</v>
      </c>
      <c r="BF25" s="68"/>
      <c r="BJ25" s="576" t="n">
        <v>3</v>
      </c>
      <c r="BK25" s="492" t="n">
        <v>1</v>
      </c>
      <c r="BL25" s="492" t="n">
        <v>1</v>
      </c>
      <c r="BM25" s="706" t="n">
        <v>3</v>
      </c>
      <c r="BN25" s="838"/>
      <c r="BO25" s="838"/>
      <c r="BP25" s="838"/>
      <c r="BQ25" s="838"/>
      <c r="BR25" s="99"/>
      <c r="BS25" s="99"/>
      <c r="BT25" s="99"/>
      <c r="BU25" s="838"/>
      <c r="BV25" s="838"/>
      <c r="BW25" s="838"/>
      <c r="BX25" s="838"/>
      <c r="BY25" s="838"/>
      <c r="BZ25" s="838"/>
      <c r="CA25" s="838"/>
      <c r="CB25" s="838"/>
      <c r="CC25" s="99"/>
      <c r="CD25" s="99"/>
      <c r="CE25" s="99"/>
      <c r="CF25" s="849" t="s">
        <v>139</v>
      </c>
      <c r="CG25" s="850" t="n">
        <f aca="false">CG23+CG24</f>
        <v>12</v>
      </c>
      <c r="CH25" s="851" t="n">
        <f aca="false">CH24+CH23</f>
        <v>1</v>
      </c>
      <c r="CI25" s="852" t="n">
        <f aca="false">CI24+CI23</f>
        <v>0</v>
      </c>
      <c r="CJ25" s="852" t="n">
        <f aca="false">CJ24+CJ23</f>
        <v>2</v>
      </c>
      <c r="CK25" s="852" t="n">
        <f aca="false">CK24+CK23</f>
        <v>1</v>
      </c>
      <c r="CL25" s="852" t="n">
        <f aca="false">CL24+CL23</f>
        <v>9</v>
      </c>
      <c r="CM25" s="853" t="n">
        <f aca="false">CM24+CM23</f>
        <v>12</v>
      </c>
      <c r="CN25" s="99"/>
      <c r="CO25" s="99"/>
      <c r="CP25" s="99"/>
      <c r="CQ25" s="869" t="s">
        <v>139</v>
      </c>
      <c r="CR25" s="870" t="n">
        <f aca="false">CR22+CR23+CR24</f>
        <v>4</v>
      </c>
      <c r="CS25" s="867" t="n">
        <f aca="false">CS24+CS23+CS22</f>
        <v>1</v>
      </c>
      <c r="CT25" s="838"/>
      <c r="CU25" s="838"/>
      <c r="CV25" s="838"/>
      <c r="CW25" s="838"/>
      <c r="CX25" s="838"/>
      <c r="CY25" s="99"/>
      <c r="CZ25" s="478"/>
      <c r="DA25" s="478"/>
      <c r="DB25" s="478"/>
    </row>
    <row r="26" customFormat="false" ht="15" hidden="false" customHeight="true" outlineLevel="0" collapsed="false">
      <c r="A26" s="324" t="n">
        <v>4</v>
      </c>
      <c r="B26" s="430" t="n">
        <v>24</v>
      </c>
      <c r="C26" s="770" t="n">
        <v>2723</v>
      </c>
      <c r="D26" s="511" t="n">
        <v>1713259</v>
      </c>
      <c r="E26" s="512" t="s">
        <v>49</v>
      </c>
      <c r="F26" s="512" t="s">
        <v>65</v>
      </c>
      <c r="G26" s="512" t="s">
        <v>45</v>
      </c>
      <c r="H26" s="512" t="s">
        <v>66</v>
      </c>
      <c r="I26" s="513" t="n">
        <v>45494.6104166667</v>
      </c>
      <c r="J26" s="512" t="s">
        <v>77</v>
      </c>
      <c r="K26" s="758" t="s">
        <v>52</v>
      </c>
      <c r="L26" s="121" t="n">
        <v>45494</v>
      </c>
      <c r="M26" s="496" t="n">
        <v>0.610416666666667</v>
      </c>
      <c r="N26" s="514" t="s">
        <v>77</v>
      </c>
      <c r="O26" s="121" t="n">
        <v>45494</v>
      </c>
      <c r="P26" s="496" t="n">
        <v>0.610416666666667</v>
      </c>
      <c r="Q26" s="121"/>
      <c r="R26" s="496"/>
      <c r="S26" s="54"/>
      <c r="T26" s="121" t="n">
        <v>45494</v>
      </c>
      <c r="U26" s="496" t="n">
        <v>0.69375</v>
      </c>
      <c r="V26" s="514" t="s">
        <v>77</v>
      </c>
      <c r="W26" s="497" t="n">
        <f aca="false">(U26+T26)-(P26+O26)</f>
        <v>0.0833333333333333</v>
      </c>
      <c r="X26" s="75"/>
      <c r="Y26" s="498"/>
      <c r="Z26" s="54"/>
      <c r="AA26" s="55" t="n">
        <f aca="false">(Y26+X26)-(U26+T26)</f>
        <v>-45494.69375</v>
      </c>
      <c r="AB26" s="75"/>
      <c r="AC26" s="498"/>
      <c r="AD26" s="54"/>
      <c r="AE26" s="55" t="n">
        <f aca="false">(AC26+AB26)-(Y26+X26)</f>
        <v>0</v>
      </c>
      <c r="AF26" s="75"/>
      <c r="AG26" s="54"/>
      <c r="AH26" s="54"/>
      <c r="AI26" s="54"/>
      <c r="AJ26" s="55" t="n">
        <f aca="false">(AG26+AF26)-(U26+T26)</f>
        <v>-45494.69375</v>
      </c>
      <c r="AK26" s="54"/>
      <c r="AL26" s="54"/>
      <c r="AM26" s="54"/>
      <c r="AN26" s="55" t="n">
        <f aca="false">(AL26+AK26)-(U26+T26)</f>
        <v>-45494.69375</v>
      </c>
      <c r="AO26" s="56" t="n">
        <v>45495</v>
      </c>
      <c r="AP26" s="501" t="n">
        <v>0.613888888888889</v>
      </c>
      <c r="AQ26" s="57" t="n">
        <f aca="false">(AP26+AO26)-(U26+T26)</f>
        <v>0.920138888888889</v>
      </c>
      <c r="AR26" s="56" t="n">
        <v>45495</v>
      </c>
      <c r="AS26" s="501" t="n">
        <v>0.613888888888889</v>
      </c>
      <c r="AT26" s="514" t="s">
        <v>77</v>
      </c>
      <c r="AU26" s="59" t="n">
        <f aca="false">(AS26+AR26)-(U26+T26)</f>
        <v>0.920138888888889</v>
      </c>
      <c r="AV26" s="61"/>
      <c r="AW26" s="43"/>
      <c r="AX26" s="61" t="s">
        <v>58</v>
      </c>
      <c r="AY26" s="61" t="s">
        <v>72</v>
      </c>
      <c r="AZ26" s="61" t="s">
        <v>425</v>
      </c>
      <c r="BA26" s="61" t="s">
        <v>347</v>
      </c>
      <c r="BB26" s="122" t="s">
        <v>926</v>
      </c>
      <c r="BC26" s="101" t="s">
        <v>927</v>
      </c>
      <c r="BD26" s="66"/>
      <c r="BE26" s="68" t="s">
        <v>156</v>
      </c>
      <c r="BF26" s="68"/>
      <c r="BJ26" s="861" t="n">
        <f aca="false">BJ25/BK22</f>
        <v>0.375</v>
      </c>
      <c r="BK26" s="862" t="n">
        <f aca="false">BK25/BK22</f>
        <v>0.125</v>
      </c>
      <c r="BL26" s="862" t="n">
        <f aca="false">BL25/BK22</f>
        <v>0.125</v>
      </c>
      <c r="BM26" s="863" t="n">
        <f aca="false">BM25/BK22</f>
        <v>0.375</v>
      </c>
      <c r="BN26" s="838"/>
      <c r="BO26" s="838"/>
      <c r="BP26" s="838"/>
      <c r="BQ26" s="838"/>
      <c r="BR26" s="99"/>
      <c r="BS26" s="99"/>
      <c r="BT26" s="99"/>
      <c r="BU26" s="871" t="s">
        <v>228</v>
      </c>
      <c r="BV26" s="855" t="n">
        <v>13</v>
      </c>
      <c r="BW26" s="856" t="e">
        <f aca="false">BV26/CX7</f>
        <v>#DIV/0!</v>
      </c>
      <c r="BX26" s="838"/>
      <c r="BY26" s="838"/>
      <c r="BZ26" s="838"/>
      <c r="CA26" s="838"/>
      <c r="CB26" s="838"/>
      <c r="CC26" s="99"/>
      <c r="CD26" s="99"/>
      <c r="CE26" s="99"/>
      <c r="CF26" s="838"/>
      <c r="CG26" s="838"/>
      <c r="CH26" s="838"/>
      <c r="CI26" s="838"/>
      <c r="CJ26" s="838"/>
      <c r="CK26" s="838"/>
      <c r="CL26" s="838"/>
      <c r="CM26" s="838"/>
      <c r="CN26" s="99"/>
      <c r="CO26" s="99"/>
      <c r="CP26" s="99"/>
      <c r="CQ26" s="576" t="s">
        <v>206</v>
      </c>
      <c r="CR26" s="492" t="n">
        <v>3</v>
      </c>
      <c r="CS26" s="867" t="n">
        <f aca="false">CR26/CR30</f>
        <v>0.75</v>
      </c>
      <c r="CT26" s="838"/>
      <c r="CU26" s="838"/>
      <c r="CV26" s="838"/>
      <c r="CW26" s="838"/>
      <c r="CX26" s="838"/>
      <c r="CY26" s="99"/>
      <c r="CZ26" s="478"/>
      <c r="DA26" s="478"/>
      <c r="DB26" s="478"/>
    </row>
    <row r="27" customFormat="false" ht="15" hidden="false" customHeight="true" outlineLevel="0" collapsed="false">
      <c r="A27" s="324"/>
      <c r="B27" s="436" t="n">
        <v>25</v>
      </c>
      <c r="C27" s="741" t="n">
        <v>2724</v>
      </c>
      <c r="D27" s="511" t="n">
        <v>1725673</v>
      </c>
      <c r="E27" s="512" t="s">
        <v>49</v>
      </c>
      <c r="F27" s="512" t="s">
        <v>69</v>
      </c>
      <c r="G27" s="512" t="s">
        <v>145</v>
      </c>
      <c r="H27" s="512" t="s">
        <v>471</v>
      </c>
      <c r="I27" s="513" t="n">
        <v>45494.7243055556</v>
      </c>
      <c r="J27" s="512" t="s">
        <v>77</v>
      </c>
      <c r="K27" s="758" t="s">
        <v>48</v>
      </c>
      <c r="L27" s="121" t="n">
        <v>45494</v>
      </c>
      <c r="M27" s="496" t="n">
        <v>0.724305555555556</v>
      </c>
      <c r="N27" s="514" t="s">
        <v>77</v>
      </c>
      <c r="O27" s="121" t="n">
        <v>45494</v>
      </c>
      <c r="P27" s="496" t="n">
        <v>0.724305555555556</v>
      </c>
      <c r="Q27" s="121"/>
      <c r="R27" s="496"/>
      <c r="S27" s="54"/>
      <c r="T27" s="121" t="n">
        <v>45494</v>
      </c>
      <c r="U27" s="496" t="n">
        <v>0.727777777777778</v>
      </c>
      <c r="V27" s="514" t="s">
        <v>77</v>
      </c>
      <c r="W27" s="497" t="n">
        <f aca="false">(U27+T27)-(P27+O27)</f>
        <v>0.00347222222222222</v>
      </c>
      <c r="X27" s="75" t="n">
        <v>45495</v>
      </c>
      <c r="Y27" s="498" t="n">
        <v>0.620833333333333</v>
      </c>
      <c r="Z27" s="514" t="s">
        <v>77</v>
      </c>
      <c r="AA27" s="55" t="n">
        <f aca="false">(Y27+X27)-(U27+T27)</f>
        <v>0.893055555555556</v>
      </c>
      <c r="AB27" s="75"/>
      <c r="AC27" s="498"/>
      <c r="AD27" s="54"/>
      <c r="AE27" s="55" t="n">
        <f aca="false">(AC27+AB27)-(Y27+X27)</f>
        <v>-45495.6208333333</v>
      </c>
      <c r="AF27" s="75"/>
      <c r="AG27" s="54"/>
      <c r="AH27" s="54"/>
      <c r="AI27" s="54"/>
      <c r="AJ27" s="55" t="n">
        <f aca="false">(AG27+AF27)-(U27+T27)</f>
        <v>-45494.7277777778</v>
      </c>
      <c r="AK27" s="54"/>
      <c r="AL27" s="54"/>
      <c r="AM27" s="54"/>
      <c r="AN27" s="55" t="n">
        <f aca="false">(AL27+AK27)-(U27+T27)</f>
        <v>-45494.7277777778</v>
      </c>
      <c r="AO27" s="56" t="n">
        <v>45496</v>
      </c>
      <c r="AP27" s="501" t="n">
        <v>0.622916666666667</v>
      </c>
      <c r="AQ27" s="57" t="n">
        <f aca="false">(AP27+AO27)-(U27+T27)</f>
        <v>1.89513888888889</v>
      </c>
      <c r="AR27" s="56" t="n">
        <v>45496</v>
      </c>
      <c r="AS27" s="501" t="n">
        <v>0.622916666666667</v>
      </c>
      <c r="AT27" s="833" t="s">
        <v>77</v>
      </c>
      <c r="AU27" s="59" t="n">
        <f aca="false">(AS27+AR27)-(U27+T27)</f>
        <v>1.89513888888889</v>
      </c>
      <c r="AV27" s="61"/>
      <c r="AW27" s="61"/>
      <c r="AX27" s="61" t="s">
        <v>58</v>
      </c>
      <c r="AY27" s="61" t="s">
        <v>572</v>
      </c>
      <c r="AZ27" s="61" t="s">
        <v>521</v>
      </c>
      <c r="BA27" s="61" t="s">
        <v>522</v>
      </c>
      <c r="BB27" s="122" t="s">
        <v>928</v>
      </c>
      <c r="BC27" s="101" t="s">
        <v>929</v>
      </c>
      <c r="BD27" s="66"/>
      <c r="BE27" s="68" t="s">
        <v>64</v>
      </c>
      <c r="BF27" s="68"/>
      <c r="BJ27" s="838"/>
      <c r="BK27" s="838"/>
      <c r="BL27" s="838"/>
      <c r="BM27" s="838"/>
      <c r="BN27" s="838"/>
      <c r="BO27" s="838"/>
      <c r="BP27" s="838"/>
      <c r="BQ27" s="838"/>
      <c r="BR27" s="99"/>
      <c r="BS27" s="99"/>
      <c r="BT27" s="99"/>
      <c r="BU27" s="838"/>
      <c r="BV27" s="838"/>
      <c r="BW27" s="838"/>
      <c r="BX27" s="838"/>
      <c r="BY27" s="838"/>
      <c r="BZ27" s="838"/>
      <c r="CA27" s="838"/>
      <c r="CB27" s="838"/>
      <c r="CC27" s="99"/>
      <c r="CD27" s="99"/>
      <c r="CE27" s="99"/>
      <c r="CF27" s="872" t="s">
        <v>53</v>
      </c>
      <c r="CG27" s="855" t="n">
        <v>12</v>
      </c>
      <c r="CH27" s="856" t="e">
        <f aca="false">CG27/CY8</f>
        <v>#DIV/0!</v>
      </c>
      <c r="CI27" s="838"/>
      <c r="CJ27" s="838"/>
      <c r="CK27" s="838"/>
      <c r="CL27" s="838"/>
      <c r="CM27" s="838"/>
      <c r="CN27" s="99"/>
      <c r="CO27" s="99"/>
      <c r="CP27" s="99"/>
      <c r="CQ27" s="576" t="s">
        <v>210</v>
      </c>
      <c r="CR27" s="492" t="n">
        <v>1</v>
      </c>
      <c r="CS27" s="867" t="n">
        <f aca="false">CR27/CR30</f>
        <v>0.25</v>
      </c>
      <c r="CT27" s="838"/>
      <c r="CU27" s="838"/>
      <c r="CV27" s="838"/>
      <c r="CW27" s="838"/>
      <c r="CX27" s="838"/>
      <c r="CY27" s="99"/>
      <c r="CZ27" s="478"/>
      <c r="DA27" s="478"/>
      <c r="DB27" s="478"/>
    </row>
    <row r="28" customFormat="false" ht="15" hidden="false" customHeight="true" outlineLevel="0" collapsed="false">
      <c r="A28" s="324"/>
      <c r="B28" s="430" t="n">
        <v>26</v>
      </c>
      <c r="C28" s="741" t="n">
        <v>2727</v>
      </c>
      <c r="D28" s="511" t="n">
        <v>30305675</v>
      </c>
      <c r="E28" s="512" t="s">
        <v>49</v>
      </c>
      <c r="F28" s="512" t="s">
        <v>69</v>
      </c>
      <c r="G28" s="512" t="s">
        <v>54</v>
      </c>
      <c r="H28" s="512" t="s">
        <v>88</v>
      </c>
      <c r="I28" s="513" t="n">
        <v>45495.6423611111</v>
      </c>
      <c r="J28" s="512" t="s">
        <v>51</v>
      </c>
      <c r="K28" s="758" t="s">
        <v>71</v>
      </c>
      <c r="L28" s="121" t="n">
        <v>45495</v>
      </c>
      <c r="M28" s="496" t="n">
        <v>0.642361111111111</v>
      </c>
      <c r="N28" s="514" t="s">
        <v>51</v>
      </c>
      <c r="O28" s="121" t="n">
        <v>45495</v>
      </c>
      <c r="P28" s="496" t="n">
        <v>0.642361111111111</v>
      </c>
      <c r="Q28" s="121"/>
      <c r="R28" s="496"/>
      <c r="S28" s="54"/>
      <c r="T28" s="121" t="n">
        <v>45495</v>
      </c>
      <c r="U28" s="496" t="n">
        <v>0.652777777777778</v>
      </c>
      <c r="V28" s="514" t="s">
        <v>51</v>
      </c>
      <c r="W28" s="497" t="n">
        <f aca="false">(U28+T28)-(P28+O28)</f>
        <v>0.0104166666666667</v>
      </c>
      <c r="X28" s="75" t="n">
        <v>45497</v>
      </c>
      <c r="Y28" s="498" t="n">
        <v>0.419444444444444</v>
      </c>
      <c r="Z28" s="514" t="s">
        <v>51</v>
      </c>
      <c r="AA28" s="55" t="n">
        <f aca="false">(Y28+X28)-(U28+T28)</f>
        <v>1.76666666666667</v>
      </c>
      <c r="AB28" s="75" t="n">
        <v>45500</v>
      </c>
      <c r="AC28" s="498" t="n">
        <v>0.421527777777778</v>
      </c>
      <c r="AD28" s="514" t="s">
        <v>51</v>
      </c>
      <c r="AE28" s="55" t="n">
        <f aca="false">(AC28+AB28)-(Y28+X28)</f>
        <v>3.00208333333333</v>
      </c>
      <c r="AF28" s="75"/>
      <c r="AG28" s="54"/>
      <c r="AH28" s="54"/>
      <c r="AI28" s="54"/>
      <c r="AJ28" s="55" t="n">
        <f aca="false">(AG28+AF28)-(U28+T28)</f>
        <v>-45495.6527777778</v>
      </c>
      <c r="AK28" s="54"/>
      <c r="AL28" s="54"/>
      <c r="AM28" s="54"/>
      <c r="AN28" s="55" t="n">
        <f aca="false">(AL28+AK28)-(U28+T28)</f>
        <v>-45495.6527777778</v>
      </c>
      <c r="AO28" s="56" t="n">
        <v>45502</v>
      </c>
      <c r="AP28" s="501" t="n">
        <v>0.571527777777778</v>
      </c>
      <c r="AQ28" s="57" t="n">
        <f aca="false">(AP28+AO28)-(U28+T28)</f>
        <v>6.91875</v>
      </c>
      <c r="AR28" s="56" t="n">
        <v>45502</v>
      </c>
      <c r="AS28" s="501" t="n">
        <v>0.571527777777778</v>
      </c>
      <c r="AT28" s="833" t="s">
        <v>51</v>
      </c>
      <c r="AU28" s="59" t="n">
        <f aca="false">(AS28+AR28)-(U28+T28)</f>
        <v>6.91875</v>
      </c>
      <c r="AV28" s="61"/>
      <c r="AW28" s="61"/>
      <c r="AX28" s="61" t="s">
        <v>90</v>
      </c>
      <c r="AY28" s="61" t="s">
        <v>123</v>
      </c>
      <c r="AZ28" s="61" t="s">
        <v>673</v>
      </c>
      <c r="BA28" s="61" t="s">
        <v>930</v>
      </c>
      <c r="BB28" s="122" t="s">
        <v>931</v>
      </c>
      <c r="BC28" s="101" t="s">
        <v>932</v>
      </c>
      <c r="BD28" s="66"/>
      <c r="BE28" s="68" t="s">
        <v>64</v>
      </c>
      <c r="BF28" s="68"/>
      <c r="BJ28" s="865" t="s">
        <v>189</v>
      </c>
      <c r="BK28" s="567" t="n">
        <v>4</v>
      </c>
      <c r="BL28" s="866" t="n">
        <f aca="false">BK28/BK31</f>
        <v>0.5</v>
      </c>
      <c r="BM28" s="478"/>
      <c r="BN28" s="838"/>
      <c r="BO28" s="838"/>
      <c r="BP28" s="838"/>
      <c r="BQ28" s="838"/>
      <c r="BR28" s="99"/>
      <c r="BS28" s="99"/>
      <c r="BT28" s="99"/>
      <c r="BU28" s="859" t="s">
        <v>52</v>
      </c>
      <c r="BV28" s="841" t="s">
        <v>48</v>
      </c>
      <c r="BW28" s="842" t="s">
        <v>67</v>
      </c>
      <c r="BX28" s="860" t="s">
        <v>138</v>
      </c>
      <c r="BY28" s="838"/>
      <c r="BZ28" s="838"/>
      <c r="CA28" s="838"/>
      <c r="CB28" s="838"/>
      <c r="CC28" s="99"/>
      <c r="CD28" s="99"/>
      <c r="CE28" s="99"/>
      <c r="CF28" s="838"/>
      <c r="CG28" s="838"/>
      <c r="CH28" s="838"/>
      <c r="CI28" s="838"/>
      <c r="CJ28" s="838"/>
      <c r="CK28" s="838"/>
      <c r="CL28" s="838"/>
      <c r="CM28" s="838"/>
      <c r="CN28" s="99"/>
      <c r="CO28" s="99"/>
      <c r="CP28" s="99"/>
      <c r="CQ28" s="576" t="s">
        <v>214</v>
      </c>
      <c r="CR28" s="492" t="n">
        <v>0</v>
      </c>
      <c r="CS28" s="867" t="n">
        <f aca="false">CR28/CR30</f>
        <v>0</v>
      </c>
      <c r="CT28" s="838"/>
      <c r="CU28" s="838"/>
      <c r="CV28" s="838"/>
      <c r="CW28" s="838"/>
      <c r="CX28" s="838"/>
      <c r="CY28" s="99"/>
      <c r="CZ28" s="478"/>
      <c r="DA28" s="478"/>
      <c r="DB28" s="478"/>
    </row>
    <row r="29" customFormat="false" ht="15" hidden="false" customHeight="true" outlineLevel="0" collapsed="false">
      <c r="A29" s="324"/>
      <c r="B29" s="430" t="n">
        <v>27</v>
      </c>
      <c r="C29" s="741" t="n">
        <v>2733</v>
      </c>
      <c r="D29" s="511" t="n">
        <v>30299421</v>
      </c>
      <c r="E29" s="512" t="s">
        <v>56</v>
      </c>
      <c r="F29" s="512" t="s">
        <v>44</v>
      </c>
      <c r="G29" s="512" t="s">
        <v>54</v>
      </c>
      <c r="H29" s="512" t="s">
        <v>597</v>
      </c>
      <c r="I29" s="513" t="n">
        <v>45497.6541666667</v>
      </c>
      <c r="J29" s="512" t="s">
        <v>77</v>
      </c>
      <c r="K29" s="758" t="s">
        <v>71</v>
      </c>
      <c r="L29" s="121" t="n">
        <v>45497</v>
      </c>
      <c r="M29" s="496" t="n">
        <v>0.64375</v>
      </c>
      <c r="N29" s="514" t="s">
        <v>77</v>
      </c>
      <c r="O29" s="121" t="n">
        <v>45497</v>
      </c>
      <c r="P29" s="496" t="n">
        <v>0.654166666666667</v>
      </c>
      <c r="Q29" s="121" t="n">
        <v>45498</v>
      </c>
      <c r="R29" s="496" t="n">
        <v>0.832638888888889</v>
      </c>
      <c r="S29" s="514" t="s">
        <v>51</v>
      </c>
      <c r="T29" s="121" t="n">
        <v>45498</v>
      </c>
      <c r="U29" s="496" t="n">
        <v>0.834722222222222</v>
      </c>
      <c r="V29" s="514" t="s">
        <v>51</v>
      </c>
      <c r="W29" s="497" t="n">
        <f aca="false">(U29+T29)-(P29+O29)</f>
        <v>1.18055555555556</v>
      </c>
      <c r="X29" s="75" t="n">
        <v>45500</v>
      </c>
      <c r="Y29" s="498" t="n">
        <v>0.829861111111111</v>
      </c>
      <c r="Z29" s="514" t="s">
        <v>77</v>
      </c>
      <c r="AA29" s="55" t="n">
        <f aca="false">(Y29+X29)-(U29+T29)</f>
        <v>1.99513888888889</v>
      </c>
      <c r="AB29" s="75" t="n">
        <v>45501</v>
      </c>
      <c r="AC29" s="498" t="n">
        <v>0.627777777777778</v>
      </c>
      <c r="AD29" s="514" t="s">
        <v>77</v>
      </c>
      <c r="AE29" s="55" t="n">
        <f aca="false">(AC29+AB29)-(Y29+X29)</f>
        <v>0.797916666666667</v>
      </c>
      <c r="AF29" s="75" t="n">
        <v>45511</v>
      </c>
      <c r="AG29" s="498" t="n">
        <v>0.445833333333333</v>
      </c>
      <c r="AH29" s="514" t="s">
        <v>51</v>
      </c>
      <c r="AI29" s="54"/>
      <c r="AJ29" s="55" t="n">
        <f aca="false">(AG29+AF29)-(U29+T29)</f>
        <v>12.6111111111111</v>
      </c>
      <c r="AK29" s="54"/>
      <c r="AL29" s="54"/>
      <c r="AM29" s="54"/>
      <c r="AN29" s="55" t="n">
        <f aca="false">(AL29+AK29)-(U29+T29)</f>
        <v>-45498.8347222222</v>
      </c>
      <c r="AO29" s="56"/>
      <c r="AP29" s="501"/>
      <c r="AQ29" s="57" t="n">
        <f aca="false">(AP29+AO29)-(U29+T29)</f>
        <v>-45498.8347222222</v>
      </c>
      <c r="AR29" s="56"/>
      <c r="AS29" s="501"/>
      <c r="AT29" s="581"/>
      <c r="AU29" s="59" t="n">
        <f aca="false">(AS29+AR29)-(U29+T29)</f>
        <v>-45498.8347222222</v>
      </c>
      <c r="AV29" s="61"/>
      <c r="AW29" s="61"/>
      <c r="AX29" s="61" t="s">
        <v>578</v>
      </c>
      <c r="AY29" s="61" t="s">
        <v>110</v>
      </c>
      <c r="AZ29" s="43" t="s">
        <v>132</v>
      </c>
      <c r="BA29" s="61" t="s">
        <v>112</v>
      </c>
      <c r="BB29" s="122" t="s">
        <v>933</v>
      </c>
      <c r="BC29" s="101" t="s">
        <v>934</v>
      </c>
      <c r="BD29" s="66"/>
      <c r="BE29" s="68" t="s">
        <v>64</v>
      </c>
      <c r="BF29" s="68"/>
      <c r="BJ29" s="576" t="s">
        <v>193</v>
      </c>
      <c r="BK29" s="492" t="n">
        <v>4</v>
      </c>
      <c r="BL29" s="867" t="n">
        <f aca="false">BK29/BK31</f>
        <v>0.5</v>
      </c>
      <c r="BM29" s="478"/>
      <c r="BN29" s="838"/>
      <c r="BO29" s="838"/>
      <c r="BP29" s="838"/>
      <c r="BQ29" s="838"/>
      <c r="BR29" s="99"/>
      <c r="BS29" s="99"/>
      <c r="BT29" s="99"/>
      <c r="BU29" s="576" t="n">
        <v>3</v>
      </c>
      <c r="BV29" s="492" t="n">
        <v>3</v>
      </c>
      <c r="BW29" s="492" t="n">
        <v>0</v>
      </c>
      <c r="BX29" s="706" t="n">
        <v>7</v>
      </c>
      <c r="BY29" s="838"/>
      <c r="BZ29" s="838"/>
      <c r="CA29" s="838"/>
      <c r="CB29" s="838"/>
      <c r="CC29" s="99"/>
      <c r="CD29" s="99"/>
      <c r="CE29" s="99"/>
      <c r="CF29" s="859" t="s">
        <v>52</v>
      </c>
      <c r="CG29" s="841" t="s">
        <v>48</v>
      </c>
      <c r="CH29" s="842" t="s">
        <v>67</v>
      </c>
      <c r="CI29" s="860" t="s">
        <v>138</v>
      </c>
      <c r="CJ29" s="838"/>
      <c r="CK29" s="838"/>
      <c r="CL29" s="838"/>
      <c r="CM29" s="838"/>
      <c r="CN29" s="478"/>
      <c r="CO29" s="99"/>
      <c r="CP29" s="99"/>
      <c r="CQ29" s="576" t="s">
        <v>218</v>
      </c>
      <c r="CR29" s="492" t="n">
        <v>0</v>
      </c>
      <c r="CS29" s="867" t="n">
        <f aca="false">CR29/CR30</f>
        <v>0</v>
      </c>
      <c r="CT29" s="838"/>
      <c r="CU29" s="838"/>
      <c r="CV29" s="838"/>
      <c r="CW29" s="838"/>
      <c r="CX29" s="838"/>
      <c r="CY29" s="99"/>
      <c r="CZ29" s="478"/>
      <c r="DA29" s="478"/>
      <c r="DB29" s="478"/>
    </row>
    <row r="30" customFormat="false" ht="15" hidden="false" customHeight="true" outlineLevel="0" collapsed="false">
      <c r="A30" s="324"/>
      <c r="B30" s="430" t="n">
        <v>28</v>
      </c>
      <c r="C30" s="741" t="n">
        <v>2734</v>
      </c>
      <c r="D30" s="511" t="n">
        <v>30327831</v>
      </c>
      <c r="E30" s="512" t="s">
        <v>53</v>
      </c>
      <c r="F30" s="512" t="s">
        <v>44</v>
      </c>
      <c r="G30" s="512" t="s">
        <v>45</v>
      </c>
      <c r="H30" s="512" t="s">
        <v>888</v>
      </c>
      <c r="I30" s="513" t="n">
        <v>45498.7430555556</v>
      </c>
      <c r="J30" s="512" t="s">
        <v>51</v>
      </c>
      <c r="K30" s="758" t="s">
        <v>71</v>
      </c>
      <c r="L30" s="121" t="n">
        <v>45498</v>
      </c>
      <c r="M30" s="496" t="n">
        <v>0.738888888888889</v>
      </c>
      <c r="N30" s="514" t="s">
        <v>51</v>
      </c>
      <c r="O30" s="121" t="n">
        <v>45498</v>
      </c>
      <c r="P30" s="496" t="n">
        <v>0.743055555555556</v>
      </c>
      <c r="Q30" s="121" t="n">
        <v>45498</v>
      </c>
      <c r="R30" s="496" t="n">
        <v>0.809027777777778</v>
      </c>
      <c r="S30" s="514" t="s">
        <v>51</v>
      </c>
      <c r="T30" s="121" t="n">
        <v>45498</v>
      </c>
      <c r="U30" s="496" t="n">
        <v>0.809027777777778</v>
      </c>
      <c r="V30" s="514" t="s">
        <v>51</v>
      </c>
      <c r="W30" s="497" t="n">
        <f aca="false">(U30+T30)-(P30+O30)</f>
        <v>0.0659722222222222</v>
      </c>
      <c r="X30" s="75" t="n">
        <v>45500</v>
      </c>
      <c r="Y30" s="498" t="n">
        <v>0.419444444444444</v>
      </c>
      <c r="Z30" s="514" t="s">
        <v>51</v>
      </c>
      <c r="AA30" s="55" t="n">
        <f aca="false">(Y30+X30)-(U30+T30)</f>
        <v>1.61041666666667</v>
      </c>
      <c r="AB30" s="75"/>
      <c r="AC30" s="498"/>
      <c r="AD30" s="54"/>
      <c r="AE30" s="55" t="n">
        <f aca="false">(AC30+AB30)-(Y30+X30)</f>
        <v>-45500.4194444444</v>
      </c>
      <c r="AF30" s="75"/>
      <c r="AG30" s="54"/>
      <c r="AH30" s="54"/>
      <c r="AI30" s="54"/>
      <c r="AJ30" s="55" t="n">
        <f aca="false">(AG30+AF30)-(U30+T30)</f>
        <v>-45498.8090277778</v>
      </c>
      <c r="AK30" s="54"/>
      <c r="AL30" s="54"/>
      <c r="AM30" s="54"/>
      <c r="AN30" s="55" t="n">
        <f aca="false">(AL30+AK30)-(U30+T30)</f>
        <v>-45498.8090277778</v>
      </c>
      <c r="AO30" s="56" t="n">
        <v>45502</v>
      </c>
      <c r="AP30" s="501" t="n">
        <v>0.582638888888889</v>
      </c>
      <c r="AQ30" s="57" t="n">
        <f aca="false">(AP30+AO30)-(U30+T30)</f>
        <v>3.77361111111111</v>
      </c>
      <c r="AR30" s="56" t="n">
        <v>45502</v>
      </c>
      <c r="AS30" s="501" t="n">
        <v>0.582638888888889</v>
      </c>
      <c r="AT30" s="833" t="s">
        <v>51</v>
      </c>
      <c r="AU30" s="59" t="n">
        <f aca="false">(AS30+AR30)-(U30+T30)</f>
        <v>3.77361111111111</v>
      </c>
      <c r="AV30" s="61"/>
      <c r="AW30" s="61"/>
      <c r="AX30" s="61" t="s">
        <v>58</v>
      </c>
      <c r="AY30" s="61" t="s">
        <v>72</v>
      </c>
      <c r="AZ30" s="61" t="s">
        <v>200</v>
      </c>
      <c r="BA30" s="61" t="s">
        <v>807</v>
      </c>
      <c r="BB30" s="122" t="s">
        <v>935</v>
      </c>
      <c r="BC30" s="101" t="s">
        <v>936</v>
      </c>
      <c r="BD30" s="66"/>
      <c r="BE30" s="68" t="s">
        <v>64</v>
      </c>
      <c r="BF30" s="68"/>
      <c r="BJ30" s="576" t="s">
        <v>199</v>
      </c>
      <c r="BK30" s="492" t="n">
        <v>0</v>
      </c>
      <c r="BL30" s="867" t="n">
        <f aca="false">BK30/BK31</f>
        <v>0</v>
      </c>
      <c r="BM30" s="478"/>
      <c r="BN30" s="838"/>
      <c r="BO30" s="838"/>
      <c r="BP30" s="838"/>
      <c r="BQ30" s="838"/>
      <c r="BR30" s="99"/>
      <c r="BS30" s="99"/>
      <c r="BT30" s="99"/>
      <c r="BU30" s="861" t="n">
        <f aca="false">BU29/BV26</f>
        <v>0.230769230769231</v>
      </c>
      <c r="BV30" s="862" t="n">
        <f aca="false">BV29/BV26</f>
        <v>0.230769230769231</v>
      </c>
      <c r="BW30" s="862" t="n">
        <f aca="false">BW29/BV26</f>
        <v>0</v>
      </c>
      <c r="BX30" s="863" t="n">
        <f aca="false">BX29/BV26</f>
        <v>0.538461538461538</v>
      </c>
      <c r="BY30" s="838"/>
      <c r="BZ30" s="838"/>
      <c r="CA30" s="838"/>
      <c r="CB30" s="838"/>
      <c r="CC30" s="99"/>
      <c r="CD30" s="99"/>
      <c r="CE30" s="99"/>
      <c r="CF30" s="576" t="n">
        <v>0</v>
      </c>
      <c r="CG30" s="492" t="n">
        <v>2</v>
      </c>
      <c r="CH30" s="492" t="n">
        <v>1</v>
      </c>
      <c r="CI30" s="706" t="n">
        <v>9</v>
      </c>
      <c r="CJ30" s="838"/>
      <c r="CK30" s="838"/>
      <c r="CL30" s="838"/>
      <c r="CM30" s="838"/>
      <c r="CN30" s="478"/>
      <c r="CO30" s="99"/>
      <c r="CP30" s="99"/>
      <c r="CQ30" s="849" t="s">
        <v>139</v>
      </c>
      <c r="CR30" s="873" t="n">
        <f aca="false">CR26+CR27+CR28+CR29</f>
        <v>4</v>
      </c>
      <c r="CS30" s="863" t="n">
        <f aca="false">CS29+CS28+CS27+CS26</f>
        <v>1</v>
      </c>
      <c r="CT30" s="838"/>
      <c r="CU30" s="868"/>
      <c r="CV30" s="868"/>
      <c r="CW30" s="868"/>
      <c r="CX30" s="868"/>
      <c r="CY30" s="99"/>
      <c r="CZ30" s="478"/>
      <c r="DA30" s="478"/>
      <c r="DB30" s="478"/>
    </row>
    <row r="31" customFormat="false" ht="15" hidden="false" customHeight="true" outlineLevel="0" collapsed="false">
      <c r="A31" s="324"/>
      <c r="B31" s="436" t="n">
        <v>29</v>
      </c>
      <c r="C31" s="741" t="n">
        <v>2735</v>
      </c>
      <c r="D31" s="511" t="n">
        <v>30031545</v>
      </c>
      <c r="E31" s="512" t="s">
        <v>56</v>
      </c>
      <c r="F31" s="512" t="s">
        <v>44</v>
      </c>
      <c r="G31" s="512" t="s">
        <v>54</v>
      </c>
      <c r="H31" s="512" t="s">
        <v>104</v>
      </c>
      <c r="I31" s="513" t="n">
        <v>45498.8138888889</v>
      </c>
      <c r="J31" s="512" t="s">
        <v>51</v>
      </c>
      <c r="K31" s="758" t="s">
        <v>71</v>
      </c>
      <c r="L31" s="121" t="n">
        <v>45498</v>
      </c>
      <c r="M31" s="496" t="n">
        <v>0.806944444444445</v>
      </c>
      <c r="N31" s="514" t="s">
        <v>51</v>
      </c>
      <c r="O31" s="121" t="n">
        <v>45498</v>
      </c>
      <c r="P31" s="496" t="n">
        <v>0.813888888888889</v>
      </c>
      <c r="Q31" s="121" t="n">
        <v>45498</v>
      </c>
      <c r="R31" s="496" t="n">
        <v>0.834027777777778</v>
      </c>
      <c r="S31" s="514" t="s">
        <v>51</v>
      </c>
      <c r="T31" s="121" t="n">
        <v>45498</v>
      </c>
      <c r="U31" s="496" t="n">
        <v>0.834722222222222</v>
      </c>
      <c r="V31" s="514" t="s">
        <v>51</v>
      </c>
      <c r="W31" s="497" t="n">
        <f aca="false">(U31+T31)-(P31+O31)</f>
        <v>0.0208333333333333</v>
      </c>
      <c r="X31" s="75" t="n">
        <v>45502</v>
      </c>
      <c r="Y31" s="498" t="n">
        <v>0.440972222222222</v>
      </c>
      <c r="Z31" s="514" t="s">
        <v>51</v>
      </c>
      <c r="AA31" s="55" t="n">
        <f aca="false">(Y31+X31)-(U31+T31)</f>
        <v>3.60625</v>
      </c>
      <c r="AB31" s="75" t="n">
        <v>45502</v>
      </c>
      <c r="AC31" s="498" t="n">
        <v>0.580555555555556</v>
      </c>
      <c r="AD31" s="514" t="s">
        <v>51</v>
      </c>
      <c r="AE31" s="55" t="n">
        <f aca="false">(AC31+AB31)-(Y31+X31)</f>
        <v>0.139583333333333</v>
      </c>
      <c r="AF31" s="75"/>
      <c r="AG31" s="54"/>
      <c r="AH31" s="54"/>
      <c r="AI31" s="54"/>
      <c r="AJ31" s="55" t="n">
        <f aca="false">(AG31+AF31)-(U31+T31)</f>
        <v>-45498.8347222222</v>
      </c>
      <c r="AK31" s="54"/>
      <c r="AL31" s="54"/>
      <c r="AM31" s="54"/>
      <c r="AN31" s="55" t="n">
        <f aca="false">(AL31+AK31)-(U31+T31)</f>
        <v>-45498.8347222222</v>
      </c>
      <c r="AO31" s="56" t="n">
        <v>45504</v>
      </c>
      <c r="AP31" s="501" t="n">
        <v>0.434722222222222</v>
      </c>
      <c r="AQ31" s="57" t="n">
        <f aca="false">(AP31+AO31)-(U31+T31)</f>
        <v>5.6</v>
      </c>
      <c r="AR31" s="56" t="n">
        <v>45504</v>
      </c>
      <c r="AS31" s="501" t="n">
        <v>0.434722222222222</v>
      </c>
      <c r="AT31" s="514" t="s">
        <v>51</v>
      </c>
      <c r="AU31" s="59" t="n">
        <f aca="false">(AS31+AR31)-(U31+T31)</f>
        <v>5.6</v>
      </c>
      <c r="AV31" s="61"/>
      <c r="AW31" s="61"/>
      <c r="AX31" s="61" t="s">
        <v>90</v>
      </c>
      <c r="AY31" s="61" t="s">
        <v>91</v>
      </c>
      <c r="AZ31" s="61" t="s">
        <v>92</v>
      </c>
      <c r="BA31" s="61" t="s">
        <v>93</v>
      </c>
      <c r="BB31" s="122" t="s">
        <v>937</v>
      </c>
      <c r="BC31" s="101" t="s">
        <v>938</v>
      </c>
      <c r="BD31" s="66"/>
      <c r="BE31" s="68" t="s">
        <v>64</v>
      </c>
      <c r="BF31" s="68"/>
      <c r="BJ31" s="869" t="s">
        <v>139</v>
      </c>
      <c r="BK31" s="870" t="n">
        <f aca="false">BK28+BK29+BK30</f>
        <v>8</v>
      </c>
      <c r="BL31" s="867" t="n">
        <f aca="false">BL30+BL29+BL28</f>
        <v>1</v>
      </c>
      <c r="BM31" s="838"/>
      <c r="BN31" s="838"/>
      <c r="BO31" s="838"/>
      <c r="BP31" s="838"/>
      <c r="BQ31" s="838"/>
      <c r="BR31" s="99"/>
      <c r="BS31" s="99"/>
      <c r="BT31" s="99"/>
      <c r="BU31" s="838"/>
      <c r="BV31" s="838"/>
      <c r="BW31" s="838"/>
      <c r="BX31" s="838"/>
      <c r="BY31" s="868"/>
      <c r="BZ31" s="868"/>
      <c r="CA31" s="868"/>
      <c r="CB31" s="868"/>
      <c r="CC31" s="99"/>
      <c r="CD31" s="99"/>
      <c r="CE31" s="99"/>
      <c r="CF31" s="861" t="n">
        <f aca="false">CF30/CG27</f>
        <v>0</v>
      </c>
      <c r="CG31" s="862" t="n">
        <f aca="false">CG30/CG27</f>
        <v>0.166666666666667</v>
      </c>
      <c r="CH31" s="862" t="n">
        <f aca="false">CH30/CG27</f>
        <v>0.0833333333333333</v>
      </c>
      <c r="CI31" s="863" t="n">
        <f aca="false">CI30/CG27</f>
        <v>0.75</v>
      </c>
      <c r="CJ31" s="838"/>
      <c r="CK31" s="838"/>
      <c r="CL31" s="838"/>
      <c r="CM31" s="838"/>
      <c r="CN31" s="478"/>
      <c r="CO31" s="99"/>
      <c r="CP31" s="99"/>
      <c r="CY31" s="99"/>
      <c r="CZ31" s="478"/>
      <c r="DA31" s="478"/>
      <c r="DB31" s="478"/>
    </row>
    <row r="32" customFormat="false" ht="15" hidden="false" customHeight="true" outlineLevel="0" collapsed="false">
      <c r="A32" s="324"/>
      <c r="B32" s="430" t="n">
        <v>30</v>
      </c>
      <c r="C32" s="741" t="n">
        <v>2736</v>
      </c>
      <c r="D32" s="511" t="n">
        <v>30337017</v>
      </c>
      <c r="E32" s="512" t="s">
        <v>49</v>
      </c>
      <c r="F32" s="512" t="s">
        <v>65</v>
      </c>
      <c r="G32" s="512" t="s">
        <v>54</v>
      </c>
      <c r="H32" s="512" t="s">
        <v>358</v>
      </c>
      <c r="I32" s="513" t="n">
        <v>45498.8381944444</v>
      </c>
      <c r="J32" s="512" t="s">
        <v>51</v>
      </c>
      <c r="K32" s="758" t="s">
        <v>71</v>
      </c>
      <c r="L32" s="121" t="n">
        <v>45498</v>
      </c>
      <c r="M32" s="496" t="n">
        <v>0.838194444444445</v>
      </c>
      <c r="N32" s="514" t="s">
        <v>51</v>
      </c>
      <c r="O32" s="121" t="n">
        <v>45498</v>
      </c>
      <c r="P32" s="496" t="n">
        <v>0.838194444444445</v>
      </c>
      <c r="Q32" s="121"/>
      <c r="R32" s="496"/>
      <c r="S32" s="54"/>
      <c r="T32" s="121" t="n">
        <v>45498</v>
      </c>
      <c r="U32" s="496" t="n">
        <v>0.857638888888889</v>
      </c>
      <c r="V32" s="514" t="s">
        <v>51</v>
      </c>
      <c r="W32" s="497" t="n">
        <f aca="false">(U32+T32)-(P32+O32)</f>
        <v>0.0194444444444444</v>
      </c>
      <c r="X32" s="75" t="n">
        <v>45502</v>
      </c>
      <c r="Y32" s="498" t="n">
        <v>0.438888888888889</v>
      </c>
      <c r="Z32" s="514" t="s">
        <v>51</v>
      </c>
      <c r="AA32" s="55" t="n">
        <f aca="false">(Y32+X32)-(U32+T32)</f>
        <v>3.58125</v>
      </c>
      <c r="AB32" s="75" t="n">
        <v>45502</v>
      </c>
      <c r="AC32" s="498" t="n">
        <v>0.438888888888889</v>
      </c>
      <c r="AD32" s="514" t="s">
        <v>51</v>
      </c>
      <c r="AE32" s="55" t="n">
        <f aca="false">(AC32+AB32)-(Y32+X32)</f>
        <v>0</v>
      </c>
      <c r="AF32" s="75"/>
      <c r="AG32" s="54"/>
      <c r="AH32" s="54"/>
      <c r="AI32" s="54"/>
      <c r="AJ32" s="55" t="n">
        <f aca="false">(AG32+AF32)-(U32+T32)</f>
        <v>-45498.8576388889</v>
      </c>
      <c r="AK32" s="54"/>
      <c r="AL32" s="54"/>
      <c r="AM32" s="54"/>
      <c r="AN32" s="55" t="n">
        <f aca="false">(AL32+AK32)-(U32+T32)</f>
        <v>-45498.8576388889</v>
      </c>
      <c r="AO32" s="56" t="n">
        <v>45502</v>
      </c>
      <c r="AP32" s="501" t="n">
        <v>0.64375</v>
      </c>
      <c r="AQ32" s="57" t="n">
        <f aca="false">(AP32+AO32)-(U32+T32)</f>
        <v>3.78611111111111</v>
      </c>
      <c r="AR32" s="56" t="n">
        <v>45502</v>
      </c>
      <c r="AS32" s="501" t="n">
        <v>0.64375</v>
      </c>
      <c r="AT32" s="833" t="s">
        <v>51</v>
      </c>
      <c r="AU32" s="59" t="n">
        <f aca="false">(AS32+AR32)-(U32+T32)</f>
        <v>3.78611111111111</v>
      </c>
      <c r="AV32" s="61"/>
      <c r="AW32" s="61"/>
      <c r="AX32" s="61" t="s">
        <v>58</v>
      </c>
      <c r="AY32" s="61" t="s">
        <v>72</v>
      </c>
      <c r="AZ32" s="61" t="s">
        <v>200</v>
      </c>
      <c r="BA32" s="61" t="s">
        <v>939</v>
      </c>
      <c r="BB32" s="122" t="s">
        <v>940</v>
      </c>
      <c r="BC32" s="101" t="s">
        <v>941</v>
      </c>
      <c r="BD32" s="66"/>
      <c r="BE32" s="68" t="s">
        <v>64</v>
      </c>
      <c r="BF32" s="68"/>
      <c r="BJ32" s="576" t="s">
        <v>206</v>
      </c>
      <c r="BK32" s="492" t="n">
        <v>0</v>
      </c>
      <c r="BL32" s="867" t="n">
        <f aca="false">BK32/BK36</f>
        <v>0</v>
      </c>
      <c r="BM32" s="838"/>
      <c r="BN32" s="868"/>
      <c r="BO32" s="868"/>
      <c r="BP32" s="868"/>
      <c r="BQ32" s="868"/>
      <c r="BR32" s="99"/>
      <c r="BS32" s="99"/>
      <c r="BT32" s="99"/>
      <c r="BU32" s="865" t="s">
        <v>189</v>
      </c>
      <c r="BV32" s="567" t="n">
        <v>5</v>
      </c>
      <c r="BW32" s="866" t="n">
        <f aca="false">BV32/BV35</f>
        <v>0.384615384615385</v>
      </c>
      <c r="BX32" s="838"/>
      <c r="BY32" s="838"/>
      <c r="BZ32" s="838"/>
      <c r="CA32" s="838"/>
      <c r="CB32" s="838"/>
      <c r="CC32" s="99"/>
      <c r="CD32" s="99"/>
      <c r="CE32" s="99"/>
      <c r="CF32" s="838"/>
      <c r="CG32" s="838"/>
      <c r="CH32" s="838"/>
      <c r="CI32" s="838"/>
      <c r="CJ32" s="868"/>
      <c r="CK32" s="868"/>
      <c r="CL32" s="868"/>
      <c r="CM32" s="868"/>
      <c r="CN32" s="478"/>
      <c r="CO32" s="99"/>
      <c r="CP32" s="99"/>
      <c r="CY32" s="99"/>
      <c r="CZ32" s="478"/>
      <c r="DA32" s="478"/>
      <c r="DB32" s="478"/>
    </row>
    <row r="33" customFormat="false" ht="15" hidden="false" customHeight="true" outlineLevel="0" collapsed="false">
      <c r="A33" s="324"/>
      <c r="B33" s="430" t="n">
        <v>31</v>
      </c>
      <c r="C33" s="770" t="n">
        <v>2737</v>
      </c>
      <c r="D33" s="511" t="n">
        <v>30336599</v>
      </c>
      <c r="E33" s="512" t="s">
        <v>56</v>
      </c>
      <c r="F33" s="512" t="s">
        <v>69</v>
      </c>
      <c r="G33" s="512" t="s">
        <v>45</v>
      </c>
      <c r="H33" s="512" t="s">
        <v>115</v>
      </c>
      <c r="I33" s="513" t="n">
        <v>45498.9173611111</v>
      </c>
      <c r="J33" s="512" t="s">
        <v>51</v>
      </c>
      <c r="K33" s="758" t="s">
        <v>67</v>
      </c>
      <c r="L33" s="121" t="n">
        <v>45498</v>
      </c>
      <c r="M33" s="496" t="n">
        <v>0.861805555555556</v>
      </c>
      <c r="N33" s="514" t="s">
        <v>51</v>
      </c>
      <c r="O33" s="121" t="n">
        <v>45498</v>
      </c>
      <c r="P33" s="496" t="n">
        <v>0.917361111111111</v>
      </c>
      <c r="Q33" s="121" t="n">
        <v>45500</v>
      </c>
      <c r="R33" s="496" t="n">
        <v>0.427083333333333</v>
      </c>
      <c r="S33" s="514" t="s">
        <v>51</v>
      </c>
      <c r="T33" s="121" t="n">
        <v>45500</v>
      </c>
      <c r="U33" s="496" t="n">
        <v>0.427777777777778</v>
      </c>
      <c r="V33" s="514" t="s">
        <v>51</v>
      </c>
      <c r="W33" s="497" t="n">
        <f aca="false">(U33+T33)-(P33+O33)</f>
        <v>1.51041666666667</v>
      </c>
      <c r="X33" s="75"/>
      <c r="Y33" s="498"/>
      <c r="Z33" s="54"/>
      <c r="AA33" s="55" t="n">
        <f aca="false">(Y33+X33)-(U33+T33)</f>
        <v>-45500.4277777778</v>
      </c>
      <c r="AB33" s="75"/>
      <c r="AC33" s="498"/>
      <c r="AD33" s="54"/>
      <c r="AE33" s="55" t="n">
        <f aca="false">(AC33+AB33)-(Y33+X33)</f>
        <v>0</v>
      </c>
      <c r="AF33" s="75"/>
      <c r="AG33" s="54"/>
      <c r="AH33" s="54"/>
      <c r="AI33" s="54"/>
      <c r="AJ33" s="55" t="n">
        <f aca="false">(AG33+AF33)-(U33+T33)</f>
        <v>-45500.4277777778</v>
      </c>
      <c r="AK33" s="54"/>
      <c r="AL33" s="54"/>
      <c r="AM33" s="54"/>
      <c r="AN33" s="55" t="n">
        <f aca="false">(AL33+AK33)-(U33+T33)</f>
        <v>-45500.4277777778</v>
      </c>
      <c r="AO33" s="56" t="n">
        <v>45502</v>
      </c>
      <c r="AP33" s="501" t="n">
        <v>0.577083333333333</v>
      </c>
      <c r="AQ33" s="57" t="n">
        <f aca="false">(AP33+AO33)-(U33+T33)</f>
        <v>2.14930555555556</v>
      </c>
      <c r="AR33" s="56" t="n">
        <v>45502</v>
      </c>
      <c r="AS33" s="501" t="n">
        <v>0.577083333333333</v>
      </c>
      <c r="AT33" s="833" t="s">
        <v>51</v>
      </c>
      <c r="AU33" s="59" t="n">
        <f aca="false">(AS33+AR33)-(U33+T33)</f>
        <v>2.14930555555556</v>
      </c>
      <c r="AV33" s="61"/>
      <c r="AW33" s="61"/>
      <c r="AX33" s="61" t="s">
        <v>58</v>
      </c>
      <c r="AY33" s="61" t="s">
        <v>572</v>
      </c>
      <c r="AZ33" s="43" t="s">
        <v>203</v>
      </c>
      <c r="BA33" s="61" t="s">
        <v>942</v>
      </c>
      <c r="BB33" s="122" t="s">
        <v>943</v>
      </c>
      <c r="BC33" s="101" t="s">
        <v>944</v>
      </c>
      <c r="BD33" s="66"/>
      <c r="BE33" s="68" t="s">
        <v>64</v>
      </c>
      <c r="BF33" s="68"/>
      <c r="BJ33" s="576" t="s">
        <v>210</v>
      </c>
      <c r="BK33" s="492" t="n">
        <v>8</v>
      </c>
      <c r="BL33" s="867" t="n">
        <f aca="false">BK33/BK36</f>
        <v>1</v>
      </c>
      <c r="BM33" s="838"/>
      <c r="BN33" s="838"/>
      <c r="BO33" s="838"/>
      <c r="BP33" s="838"/>
      <c r="BQ33" s="838"/>
      <c r="BR33" s="99"/>
      <c r="BS33" s="99"/>
      <c r="BT33" s="99"/>
      <c r="BU33" s="576" t="s">
        <v>193</v>
      </c>
      <c r="BV33" s="492" t="n">
        <v>6</v>
      </c>
      <c r="BW33" s="867" t="n">
        <f aca="false">BV33/BV35</f>
        <v>0.461538461538462</v>
      </c>
      <c r="BX33" s="868"/>
      <c r="BY33" s="838"/>
      <c r="BZ33" s="838"/>
      <c r="CA33" s="838"/>
      <c r="CB33" s="838"/>
      <c r="CC33" s="99"/>
      <c r="CD33" s="99"/>
      <c r="CE33" s="99"/>
      <c r="CF33" s="865" t="s">
        <v>189</v>
      </c>
      <c r="CG33" s="567" t="n">
        <v>0</v>
      </c>
      <c r="CH33" s="866" t="n">
        <f aca="false">CG33/CG36</f>
        <v>0</v>
      </c>
      <c r="CI33" s="838"/>
      <c r="CJ33" s="838"/>
      <c r="CK33" s="838"/>
      <c r="CL33" s="838"/>
      <c r="CM33" s="838"/>
      <c r="CN33" s="478"/>
      <c r="CO33" s="99"/>
      <c r="CP33" s="99"/>
      <c r="CY33" s="99"/>
      <c r="CZ33" s="478"/>
      <c r="DA33" s="478"/>
      <c r="DB33" s="478"/>
    </row>
    <row r="34" customFormat="false" ht="15" hidden="false" customHeight="true" outlineLevel="0" collapsed="false">
      <c r="A34" s="324"/>
      <c r="B34" s="430" t="n">
        <v>32</v>
      </c>
      <c r="C34" s="770" t="n">
        <v>2740</v>
      </c>
      <c r="D34" s="511" t="n">
        <v>30039220</v>
      </c>
      <c r="E34" s="512" t="s">
        <v>49</v>
      </c>
      <c r="F34" s="512" t="s">
        <v>44</v>
      </c>
      <c r="G34" s="512" t="s">
        <v>54</v>
      </c>
      <c r="H34" s="512" t="s">
        <v>104</v>
      </c>
      <c r="I34" s="513" t="n">
        <v>45500.8159722222</v>
      </c>
      <c r="J34" s="512" t="s">
        <v>77</v>
      </c>
      <c r="K34" s="758" t="s">
        <v>52</v>
      </c>
      <c r="L34" s="121" t="n">
        <v>45500</v>
      </c>
      <c r="M34" s="496" t="n">
        <v>0.815972222222222</v>
      </c>
      <c r="N34" s="514" t="s">
        <v>77</v>
      </c>
      <c r="O34" s="121" t="n">
        <v>45500</v>
      </c>
      <c r="P34" s="496" t="n">
        <v>0.815972222222222</v>
      </c>
      <c r="Q34" s="121"/>
      <c r="R34" s="496"/>
      <c r="S34" s="54"/>
      <c r="T34" s="121" t="n">
        <v>45500</v>
      </c>
      <c r="U34" s="496" t="n">
        <v>0.820138888888889</v>
      </c>
      <c r="V34" s="514" t="s">
        <v>77</v>
      </c>
      <c r="W34" s="497" t="n">
        <f aca="false">(U34+T34)-(P34+O34)</f>
        <v>0.00416666666666667</v>
      </c>
      <c r="X34" s="75"/>
      <c r="Y34" s="498"/>
      <c r="Z34" s="54"/>
      <c r="AA34" s="55" t="n">
        <f aca="false">(Y34+X34)-(U34+T34)</f>
        <v>-45500.8201388889</v>
      </c>
      <c r="AB34" s="75"/>
      <c r="AC34" s="498"/>
      <c r="AD34" s="54"/>
      <c r="AE34" s="55" t="n">
        <f aca="false">(AC34+AB34)-(Y34+X34)</f>
        <v>0</v>
      </c>
      <c r="AF34" s="75"/>
      <c r="AG34" s="54"/>
      <c r="AH34" s="54"/>
      <c r="AI34" s="54"/>
      <c r="AJ34" s="55" t="n">
        <f aca="false">(AG34+AF34)-(U34+T34)</f>
        <v>-45500.8201388889</v>
      </c>
      <c r="AK34" s="54"/>
      <c r="AL34" s="54"/>
      <c r="AM34" s="54"/>
      <c r="AN34" s="55" t="n">
        <f aca="false">(AL34+AK34)-(U34+T34)</f>
        <v>-45500.8201388889</v>
      </c>
      <c r="AO34" s="56" t="n">
        <v>45501</v>
      </c>
      <c r="AP34" s="501" t="n">
        <v>0.6125</v>
      </c>
      <c r="AQ34" s="57" t="n">
        <f aca="false">(AP34+AO34)-(U34+T34)</f>
        <v>0.792361111111111</v>
      </c>
      <c r="AR34" s="56" t="n">
        <v>45501</v>
      </c>
      <c r="AS34" s="501" t="n">
        <v>0.6125</v>
      </c>
      <c r="AT34" s="833" t="s">
        <v>77</v>
      </c>
      <c r="AU34" s="59" t="n">
        <f aca="false">(AS34+AR34)-(U34+T34)</f>
        <v>0.792361111111111</v>
      </c>
      <c r="AV34" s="61"/>
      <c r="AW34" s="61"/>
      <c r="AX34" s="61" t="s">
        <v>90</v>
      </c>
      <c r="AY34" s="61" t="s">
        <v>91</v>
      </c>
      <c r="AZ34" s="61" t="s">
        <v>92</v>
      </c>
      <c r="BA34" s="61" t="s">
        <v>636</v>
      </c>
      <c r="BB34" s="122" t="s">
        <v>945</v>
      </c>
      <c r="BC34" s="101" t="s">
        <v>946</v>
      </c>
      <c r="BD34" s="66"/>
      <c r="BE34" s="68" t="s">
        <v>64</v>
      </c>
      <c r="BF34" s="68"/>
      <c r="BJ34" s="576" t="s">
        <v>214</v>
      </c>
      <c r="BK34" s="492" t="n">
        <v>0</v>
      </c>
      <c r="BL34" s="867" t="n">
        <f aca="false">BK34/BK36</f>
        <v>0</v>
      </c>
      <c r="BM34" s="838"/>
      <c r="BN34" s="838"/>
      <c r="BO34" s="838"/>
      <c r="BP34" s="838"/>
      <c r="BQ34" s="838"/>
      <c r="BR34" s="99"/>
      <c r="BS34" s="99"/>
      <c r="BT34" s="99"/>
      <c r="BU34" s="576" t="s">
        <v>199</v>
      </c>
      <c r="BV34" s="492" t="n">
        <v>2</v>
      </c>
      <c r="BW34" s="867" t="n">
        <f aca="false">BV34/BV35</f>
        <v>0.153846153846154</v>
      </c>
      <c r="BX34" s="838"/>
      <c r="BY34" s="838"/>
      <c r="BZ34" s="838"/>
      <c r="CA34" s="838"/>
      <c r="CB34" s="838"/>
      <c r="CC34" s="99"/>
      <c r="CD34" s="99"/>
      <c r="CE34" s="99"/>
      <c r="CF34" s="576" t="s">
        <v>193</v>
      </c>
      <c r="CG34" s="492" t="n">
        <v>11</v>
      </c>
      <c r="CH34" s="867" t="n">
        <f aca="false">CG34/CG36</f>
        <v>0.916666666666667</v>
      </c>
      <c r="CI34" s="868"/>
      <c r="CJ34" s="838"/>
      <c r="CK34" s="838"/>
      <c r="CL34" s="838"/>
      <c r="CM34" s="838"/>
      <c r="CN34" s="478"/>
      <c r="CO34" s="99"/>
      <c r="CP34" s="99"/>
      <c r="CY34" s="99"/>
      <c r="CZ34" s="478"/>
      <c r="DA34" s="478"/>
      <c r="DB34" s="478"/>
    </row>
    <row r="35" customFormat="false" ht="15" hidden="false" customHeight="true" outlineLevel="0" collapsed="false">
      <c r="A35" s="324" t="n">
        <v>5</v>
      </c>
      <c r="B35" s="436" t="n">
        <v>33</v>
      </c>
      <c r="C35" s="741" t="n">
        <v>2746</v>
      </c>
      <c r="D35" s="511" t="n">
        <v>30066800</v>
      </c>
      <c r="E35" s="512" t="s">
        <v>53</v>
      </c>
      <c r="F35" s="512" t="s">
        <v>65</v>
      </c>
      <c r="G35" s="512" t="s">
        <v>54</v>
      </c>
      <c r="H35" s="512" t="s">
        <v>358</v>
      </c>
      <c r="I35" s="513" t="n">
        <v>45502.8979166667</v>
      </c>
      <c r="J35" s="512" t="s">
        <v>51</v>
      </c>
      <c r="K35" s="758" t="s">
        <v>71</v>
      </c>
      <c r="L35" s="121" t="n">
        <v>45502</v>
      </c>
      <c r="M35" s="496" t="n">
        <v>0.897916666666667</v>
      </c>
      <c r="N35" s="54" t="s">
        <v>298</v>
      </c>
      <c r="O35" s="121" t="n">
        <v>45502</v>
      </c>
      <c r="P35" s="496" t="n">
        <v>0.897916666666667</v>
      </c>
      <c r="Q35" s="121" t="n">
        <v>45504</v>
      </c>
      <c r="R35" s="496" t="n">
        <v>0.432638888888889</v>
      </c>
      <c r="S35" s="514" t="s">
        <v>51</v>
      </c>
      <c r="T35" s="121" t="n">
        <v>45504</v>
      </c>
      <c r="U35" s="496" t="n">
        <v>0.433333333333333</v>
      </c>
      <c r="V35" s="514" t="s">
        <v>51</v>
      </c>
      <c r="W35" s="497" t="n">
        <f aca="false">(U35+T35)-(P35+O35)</f>
        <v>1.53541666666667</v>
      </c>
      <c r="X35" s="75" t="n">
        <v>45505</v>
      </c>
      <c r="Y35" s="498" t="n">
        <v>0.415277777777778</v>
      </c>
      <c r="Z35" s="514" t="s">
        <v>51</v>
      </c>
      <c r="AA35" s="55" t="n">
        <f aca="false">(Y35+X35)-(U35+T35)</f>
        <v>0.981944444444444</v>
      </c>
      <c r="AB35" s="75"/>
      <c r="AC35" s="498"/>
      <c r="AD35" s="54"/>
      <c r="AE35" s="55" t="n">
        <f aca="false">(AC35+AB35)-(Y35+X35)</f>
        <v>-45505.4152777778</v>
      </c>
      <c r="AF35" s="75"/>
      <c r="AG35" s="54"/>
      <c r="AH35" s="54"/>
      <c r="AI35" s="54"/>
      <c r="AJ35" s="55" t="n">
        <f aca="false">(AG35+AF35)-(U35+T35)</f>
        <v>-45504.4333333333</v>
      </c>
      <c r="AK35" s="54"/>
      <c r="AL35" s="54"/>
      <c r="AM35" s="54"/>
      <c r="AN35" s="55" t="n">
        <f aca="false">(AL35+AK35)-(U35+T35)</f>
        <v>-45504.4333333333</v>
      </c>
      <c r="AO35" s="56" t="n">
        <v>45511</v>
      </c>
      <c r="AP35" s="501" t="n">
        <v>0.648611111111111</v>
      </c>
      <c r="AQ35" s="57" t="n">
        <f aca="false">(AP35+AO35)-(U35+T35)</f>
        <v>7.21527777777778</v>
      </c>
      <c r="AR35" s="56" t="n">
        <v>45511</v>
      </c>
      <c r="AS35" s="501" t="n">
        <v>0.648611111111111</v>
      </c>
      <c r="AT35" s="833" t="s">
        <v>51</v>
      </c>
      <c r="AU35" s="59" t="n">
        <f aca="false">(AS35+AR35)-(U35+T35)</f>
        <v>7.21527777777778</v>
      </c>
      <c r="AV35" s="61"/>
      <c r="AW35" s="61"/>
      <c r="AX35" s="61" t="s">
        <v>90</v>
      </c>
      <c r="AY35" s="61" t="s">
        <v>91</v>
      </c>
      <c r="AZ35" s="61" t="s">
        <v>148</v>
      </c>
      <c r="BA35" s="61" t="s">
        <v>743</v>
      </c>
      <c r="BB35" s="122" t="s">
        <v>947</v>
      </c>
      <c r="BC35" s="101" t="s">
        <v>948</v>
      </c>
      <c r="BD35" s="66"/>
      <c r="BE35" s="68" t="s">
        <v>64</v>
      </c>
      <c r="BF35" s="68"/>
      <c r="BJ35" s="576" t="s">
        <v>218</v>
      </c>
      <c r="BK35" s="492" t="n">
        <v>0</v>
      </c>
      <c r="BL35" s="867" t="n">
        <f aca="false">BK35/BK36</f>
        <v>0</v>
      </c>
      <c r="BM35" s="838"/>
      <c r="BN35" s="838"/>
      <c r="BO35" s="838"/>
      <c r="BP35" s="838"/>
      <c r="BQ35" s="838"/>
      <c r="BR35" s="99"/>
      <c r="BS35" s="99"/>
      <c r="BT35" s="99"/>
      <c r="BU35" s="869" t="s">
        <v>139</v>
      </c>
      <c r="BV35" s="870" t="n">
        <f aca="false">BV32+BV33+BV34</f>
        <v>13</v>
      </c>
      <c r="BW35" s="867" t="n">
        <f aca="false">BW34+BW33+BW32</f>
        <v>1</v>
      </c>
      <c r="BX35" s="838"/>
      <c r="BY35" s="838"/>
      <c r="BZ35" s="838"/>
      <c r="CA35" s="838"/>
      <c r="CB35" s="838"/>
      <c r="CC35" s="99"/>
      <c r="CD35" s="99"/>
      <c r="CE35" s="99"/>
      <c r="CF35" s="576" t="s">
        <v>199</v>
      </c>
      <c r="CG35" s="492" t="n">
        <v>1</v>
      </c>
      <c r="CH35" s="867" t="n">
        <f aca="false">CG35/CG36</f>
        <v>0.0833333333333333</v>
      </c>
      <c r="CI35" s="838"/>
      <c r="CJ35" s="838"/>
      <c r="CK35" s="838"/>
      <c r="CL35" s="838"/>
      <c r="CM35" s="838"/>
      <c r="CN35" s="478"/>
      <c r="CO35" s="99"/>
      <c r="CP35" s="99"/>
      <c r="CY35" s="478"/>
      <c r="CZ35" s="478"/>
      <c r="DA35" s="478"/>
      <c r="DB35" s="478"/>
    </row>
    <row r="36" customFormat="false" ht="15" hidden="false" customHeight="true" outlineLevel="0" collapsed="false">
      <c r="A36" s="324"/>
      <c r="B36" s="430" t="n">
        <v>34</v>
      </c>
      <c r="C36" s="757" t="n">
        <v>2752</v>
      </c>
      <c r="D36" s="512" t="s">
        <v>896</v>
      </c>
      <c r="E36" s="512" t="s">
        <v>53</v>
      </c>
      <c r="F36" s="512" t="s">
        <v>44</v>
      </c>
      <c r="G36" s="512" t="s">
        <v>54</v>
      </c>
      <c r="H36" s="512" t="s">
        <v>97</v>
      </c>
      <c r="I36" s="513" t="n">
        <v>45503.8034722222</v>
      </c>
      <c r="J36" s="512" t="s">
        <v>77</v>
      </c>
      <c r="K36" s="758" t="s">
        <v>48</v>
      </c>
      <c r="L36" s="121" t="n">
        <v>45503</v>
      </c>
      <c r="M36" s="496" t="n">
        <v>0.738194444444444</v>
      </c>
      <c r="N36" s="514" t="s">
        <v>77</v>
      </c>
      <c r="O36" s="121" t="n">
        <v>45503</v>
      </c>
      <c r="P36" s="496" t="n">
        <v>0.803472222222222</v>
      </c>
      <c r="Q36" s="121" t="n">
        <v>45508</v>
      </c>
      <c r="R36" s="496" t="n">
        <v>0.402777777777778</v>
      </c>
      <c r="S36" s="514" t="s">
        <v>77</v>
      </c>
      <c r="T36" s="121" t="n">
        <v>45508</v>
      </c>
      <c r="U36" s="496" t="n">
        <v>0.521527777777778</v>
      </c>
      <c r="V36" s="514" t="s">
        <v>77</v>
      </c>
      <c r="W36" s="497" t="n">
        <f aca="false">(U36+T36)-(P36+O36)</f>
        <v>4.71805555555556</v>
      </c>
      <c r="X36" s="75"/>
      <c r="Y36" s="498"/>
      <c r="Z36" s="54"/>
      <c r="AA36" s="55" t="n">
        <f aca="false">(Y36+X36)-(U36+T36)</f>
        <v>-45508.5215277778</v>
      </c>
      <c r="AB36" s="75"/>
      <c r="AC36" s="498"/>
      <c r="AD36" s="54"/>
      <c r="AE36" s="55" t="n">
        <f aca="false">(AC36+AB36)-(Y36+X36)</f>
        <v>0</v>
      </c>
      <c r="AF36" s="75"/>
      <c r="AG36" s="54"/>
      <c r="AH36" s="54"/>
      <c r="AI36" s="54"/>
      <c r="AJ36" s="55" t="n">
        <f aca="false">(AG36+AF36)-(U36+T36)</f>
        <v>-45508.5215277778</v>
      </c>
      <c r="AK36" s="54"/>
      <c r="AL36" s="54"/>
      <c r="AM36" s="54"/>
      <c r="AN36" s="55" t="n">
        <f aca="false">(AL36+AK36)-(U36+T36)</f>
        <v>-45508.5215277778</v>
      </c>
      <c r="AO36" s="56" t="n">
        <v>45510</v>
      </c>
      <c r="AP36" s="501" t="n">
        <v>0.547916666666667</v>
      </c>
      <c r="AQ36" s="57" t="n">
        <f aca="false">(AP36+AO36)-(U36+T36)</f>
        <v>2.02638888888889</v>
      </c>
      <c r="AR36" s="56" t="n">
        <v>45510</v>
      </c>
      <c r="AS36" s="501" t="n">
        <v>0.547916666666667</v>
      </c>
      <c r="AT36" s="833" t="s">
        <v>77</v>
      </c>
      <c r="AU36" s="59" t="n">
        <f aca="false">(AS36+AR36)-(U36+T36)</f>
        <v>2.02638888888889</v>
      </c>
      <c r="AV36" s="61"/>
      <c r="AW36" s="61"/>
      <c r="AX36" s="61" t="s">
        <v>58</v>
      </c>
      <c r="AY36" s="61" t="s">
        <v>572</v>
      </c>
      <c r="AZ36" s="43" t="s">
        <v>181</v>
      </c>
      <c r="BA36" s="61" t="s">
        <v>163</v>
      </c>
      <c r="BB36" s="122" t="s">
        <v>949</v>
      </c>
      <c r="BC36" s="101" t="s">
        <v>950</v>
      </c>
      <c r="BD36" s="66"/>
      <c r="BE36" s="68" t="s">
        <v>64</v>
      </c>
      <c r="BF36" s="68"/>
      <c r="BJ36" s="849" t="s">
        <v>139</v>
      </c>
      <c r="BK36" s="873" t="n">
        <f aca="false">BK32+BK33+BK34+BK35</f>
        <v>8</v>
      </c>
      <c r="BL36" s="863" t="n">
        <f aca="false">BL35+BL34+BL33+BL32</f>
        <v>1</v>
      </c>
      <c r="BM36" s="838"/>
      <c r="BN36" s="838"/>
      <c r="BO36" s="838"/>
      <c r="BP36" s="838"/>
      <c r="BQ36" s="838"/>
      <c r="BR36" s="99"/>
      <c r="BS36" s="99"/>
      <c r="BT36" s="99"/>
      <c r="BU36" s="576" t="s">
        <v>206</v>
      </c>
      <c r="BV36" s="492" t="n">
        <v>5</v>
      </c>
      <c r="BW36" s="867" t="n">
        <f aca="false">BV36/BV40</f>
        <v>0.384615384615385</v>
      </c>
      <c r="BX36" s="838"/>
      <c r="BY36" s="838"/>
      <c r="BZ36" s="838"/>
      <c r="CA36" s="838"/>
      <c r="CB36" s="838"/>
      <c r="CC36" s="99"/>
      <c r="CD36" s="99"/>
      <c r="CE36" s="99"/>
      <c r="CF36" s="869" t="s">
        <v>139</v>
      </c>
      <c r="CG36" s="870" t="n">
        <f aca="false">CG33+CG34+CG35</f>
        <v>12</v>
      </c>
      <c r="CH36" s="867" t="n">
        <f aca="false">CH35+CH34+CH33</f>
        <v>1</v>
      </c>
      <c r="CI36" s="838"/>
      <c r="CJ36" s="838"/>
      <c r="CK36" s="838"/>
      <c r="CL36" s="838"/>
      <c r="CM36" s="838"/>
      <c r="CN36" s="478"/>
      <c r="CO36" s="99"/>
      <c r="CP36" s="99"/>
      <c r="CY36" s="478"/>
    </row>
    <row r="37" customFormat="false" ht="15" hidden="false" customHeight="true" outlineLevel="0" collapsed="false">
      <c r="A37" s="324"/>
      <c r="B37" s="436" t="n">
        <v>35</v>
      </c>
      <c r="C37" s="741" t="n">
        <v>2753</v>
      </c>
      <c r="D37" s="511" t="n">
        <v>816612</v>
      </c>
      <c r="E37" s="512" t="s">
        <v>53</v>
      </c>
      <c r="F37" s="512" t="s">
        <v>44</v>
      </c>
      <c r="G37" s="512" t="s">
        <v>54</v>
      </c>
      <c r="H37" s="512" t="s">
        <v>171</v>
      </c>
      <c r="I37" s="513" t="n">
        <v>45503.7951388889</v>
      </c>
      <c r="J37" s="512" t="s">
        <v>77</v>
      </c>
      <c r="K37" s="758" t="s">
        <v>71</v>
      </c>
      <c r="L37" s="121" t="n">
        <v>45503</v>
      </c>
      <c r="M37" s="496" t="n">
        <v>0.780555555555556</v>
      </c>
      <c r="N37" s="514" t="s">
        <v>77</v>
      </c>
      <c r="O37" s="121" t="n">
        <v>45503</v>
      </c>
      <c r="P37" s="496" t="n">
        <v>0.795138888888889</v>
      </c>
      <c r="Q37" s="121" t="n">
        <v>45503</v>
      </c>
      <c r="R37" s="496" t="n">
        <v>0.80625</v>
      </c>
      <c r="S37" s="514" t="s">
        <v>77</v>
      </c>
      <c r="T37" s="121" t="n">
        <v>45504</v>
      </c>
      <c r="U37" s="496" t="n">
        <v>0.658333333333333</v>
      </c>
      <c r="V37" s="514" t="s">
        <v>77</v>
      </c>
      <c r="W37" s="497" t="n">
        <f aca="false">(U37+T37)-(P37+O37)</f>
        <v>0.863194444444445</v>
      </c>
      <c r="X37" s="75" t="n">
        <v>45505</v>
      </c>
      <c r="Y37" s="498" t="n">
        <v>0.849305555555556</v>
      </c>
      <c r="Z37" s="514" t="s">
        <v>77</v>
      </c>
      <c r="AA37" s="55" t="n">
        <f aca="false">(Y37+X37)-(U37+T37)</f>
        <v>1.19097222222222</v>
      </c>
      <c r="AB37" s="75"/>
      <c r="AC37" s="498"/>
      <c r="AD37" s="54"/>
      <c r="AE37" s="55" t="n">
        <f aca="false">(AC37+AB37)-(Y37+X37)</f>
        <v>-45505.8493055556</v>
      </c>
      <c r="AF37" s="75"/>
      <c r="AG37" s="54"/>
      <c r="AH37" s="54"/>
      <c r="AI37" s="54"/>
      <c r="AJ37" s="55" t="n">
        <f aca="false">(AG37+AF37)-(U37+T37)</f>
        <v>-45504.6583333333</v>
      </c>
      <c r="AK37" s="54"/>
      <c r="AL37" s="54"/>
      <c r="AM37" s="54"/>
      <c r="AN37" s="55" t="n">
        <f aca="false">(AL37+AK37)-(U37+T37)</f>
        <v>-45504.6583333333</v>
      </c>
      <c r="AO37" s="56" t="n">
        <v>45511</v>
      </c>
      <c r="AP37" s="501" t="n">
        <v>0.445833333333333</v>
      </c>
      <c r="AQ37" s="57" t="n">
        <f aca="false">(AP37+AO37)-(U37+T37)</f>
        <v>6.7875</v>
      </c>
      <c r="AR37" s="56" t="n">
        <v>45511</v>
      </c>
      <c r="AS37" s="501" t="n">
        <v>0.445833333333333</v>
      </c>
      <c r="AT37" s="833" t="s">
        <v>51</v>
      </c>
      <c r="AU37" s="59" t="n">
        <f aca="false">(AS37+AR37)-(U37+T37)</f>
        <v>6.7875</v>
      </c>
      <c r="AV37" s="61"/>
      <c r="AW37" s="61"/>
      <c r="AX37" s="61" t="s">
        <v>90</v>
      </c>
      <c r="AY37" s="61" t="s">
        <v>123</v>
      </c>
      <c r="AZ37" s="61" t="s">
        <v>673</v>
      </c>
      <c r="BA37" s="61" t="s">
        <v>930</v>
      </c>
      <c r="BB37" s="122" t="s">
        <v>951</v>
      </c>
      <c r="BC37" s="101" t="s">
        <v>952</v>
      </c>
      <c r="BD37" s="66"/>
      <c r="BE37" s="68" t="s">
        <v>64</v>
      </c>
      <c r="BF37" s="68"/>
      <c r="BJ37" s="478"/>
      <c r="BK37" s="478"/>
      <c r="BL37" s="478"/>
      <c r="BM37" s="559"/>
      <c r="BN37" s="558"/>
      <c r="BO37" s="558"/>
      <c r="BP37" s="558"/>
      <c r="BQ37" s="558"/>
      <c r="BR37" s="99"/>
      <c r="BS37" s="99"/>
      <c r="BT37" s="99"/>
      <c r="BU37" s="576" t="s">
        <v>210</v>
      </c>
      <c r="BV37" s="492" t="n">
        <v>5</v>
      </c>
      <c r="BW37" s="867" t="n">
        <f aca="false">BV37/BV40</f>
        <v>0.384615384615385</v>
      </c>
      <c r="BX37" s="838"/>
      <c r="BY37" s="838"/>
      <c r="BZ37" s="838"/>
      <c r="CA37" s="838"/>
      <c r="CB37" s="838"/>
      <c r="CC37" s="99"/>
      <c r="CD37" s="99"/>
      <c r="CE37" s="99"/>
      <c r="CF37" s="576" t="s">
        <v>206</v>
      </c>
      <c r="CG37" s="492" t="n">
        <v>9</v>
      </c>
      <c r="CH37" s="867" t="n">
        <f aca="false">CG37/CG41</f>
        <v>0.75</v>
      </c>
      <c r="CI37" s="838"/>
      <c r="CJ37" s="838"/>
      <c r="CK37" s="838"/>
      <c r="CL37" s="838"/>
      <c r="CM37" s="838"/>
      <c r="CN37" s="478"/>
      <c r="CO37" s="99"/>
      <c r="CP37" s="99"/>
      <c r="CY37" s="478"/>
    </row>
    <row r="38" customFormat="false" ht="15" hidden="false" customHeight="true" outlineLevel="0" collapsed="false">
      <c r="A38" s="324"/>
      <c r="B38" s="430" t="n">
        <v>36</v>
      </c>
      <c r="C38" s="757" t="n">
        <v>2756</v>
      </c>
      <c r="D38" s="511" t="n">
        <v>30014213</v>
      </c>
      <c r="E38" s="512" t="s">
        <v>43</v>
      </c>
      <c r="F38" s="512" t="s">
        <v>44</v>
      </c>
      <c r="G38" s="512" t="s">
        <v>45</v>
      </c>
      <c r="H38" s="512" t="s">
        <v>46</v>
      </c>
      <c r="I38" s="513" t="n">
        <v>45504.4388888889</v>
      </c>
      <c r="J38" s="512" t="s">
        <v>51</v>
      </c>
      <c r="K38" s="758" t="s">
        <v>52</v>
      </c>
      <c r="L38" s="121" t="n">
        <v>45504</v>
      </c>
      <c r="M38" s="496" t="n">
        <v>0.438888888888889</v>
      </c>
      <c r="N38" s="514" t="s">
        <v>51</v>
      </c>
      <c r="O38" s="121" t="n">
        <v>45504</v>
      </c>
      <c r="P38" s="496" t="n">
        <v>0.438888888888889</v>
      </c>
      <c r="Q38" s="121"/>
      <c r="R38" s="496"/>
      <c r="S38" s="54"/>
      <c r="T38" s="121" t="n">
        <v>45504</v>
      </c>
      <c r="U38" s="496" t="n">
        <v>0.448611111111111</v>
      </c>
      <c r="V38" s="514" t="s">
        <v>51</v>
      </c>
      <c r="W38" s="497" t="n">
        <f aca="false">(U38+T38)-(P38+O38)</f>
        <v>0.00972222222222222</v>
      </c>
      <c r="X38" s="75"/>
      <c r="Y38" s="498"/>
      <c r="Z38" s="54"/>
      <c r="AA38" s="55" t="n">
        <f aca="false">(Y38+X38)-(U38+T38)</f>
        <v>-45504.4486111111</v>
      </c>
      <c r="AB38" s="75"/>
      <c r="AC38" s="498"/>
      <c r="AD38" s="54"/>
      <c r="AE38" s="55" t="n">
        <f aca="false">(AC38+AB38)-(Y38+X38)</f>
        <v>0</v>
      </c>
      <c r="AF38" s="75"/>
      <c r="AG38" s="54"/>
      <c r="AH38" s="54"/>
      <c r="AI38" s="54"/>
      <c r="AJ38" s="55" t="n">
        <f aca="false">(AG38+AF38)-(U38+T38)</f>
        <v>-45504.4486111111</v>
      </c>
      <c r="AK38" s="54"/>
      <c r="AL38" s="54"/>
      <c r="AM38" s="54"/>
      <c r="AN38" s="55" t="n">
        <f aca="false">(AL38+AK38)-(U38+T38)</f>
        <v>-45504.4486111111</v>
      </c>
      <c r="AO38" s="56" t="n">
        <v>45504</v>
      </c>
      <c r="AP38" s="501" t="n">
        <v>0.564583333333333</v>
      </c>
      <c r="AQ38" s="57" t="n">
        <f aca="false">(AP38+AO38)-(U38+T38)</f>
        <v>0.115972222222222</v>
      </c>
      <c r="AR38" s="56" t="n">
        <v>45504</v>
      </c>
      <c r="AS38" s="501" t="n">
        <v>0.564583333333333</v>
      </c>
      <c r="AT38" s="833" t="s">
        <v>51</v>
      </c>
      <c r="AU38" s="59" t="n">
        <f aca="false">(AS38+AR38)-(U38+T38)</f>
        <v>0.115972222222222</v>
      </c>
      <c r="AV38" s="61"/>
      <c r="AW38" s="61"/>
      <c r="AX38" s="61" t="s">
        <v>58</v>
      </c>
      <c r="AY38" s="61" t="s">
        <v>572</v>
      </c>
      <c r="AZ38" s="43" t="s">
        <v>203</v>
      </c>
      <c r="BA38" s="61" t="s">
        <v>215</v>
      </c>
      <c r="BB38" s="122" t="s">
        <v>953</v>
      </c>
      <c r="BC38" s="101" t="s">
        <v>954</v>
      </c>
      <c r="BD38" s="66"/>
      <c r="BE38" s="68" t="s">
        <v>64</v>
      </c>
      <c r="BF38" s="68"/>
      <c r="BJ38" s="478"/>
      <c r="BK38" s="478"/>
      <c r="BL38" s="478"/>
      <c r="BM38" s="559"/>
      <c r="BN38" s="558"/>
      <c r="BO38" s="558"/>
      <c r="BP38" s="558"/>
      <c r="BQ38" s="558"/>
      <c r="BR38" s="99"/>
      <c r="BS38" s="99"/>
      <c r="BT38" s="99"/>
      <c r="BU38" s="576" t="s">
        <v>214</v>
      </c>
      <c r="BV38" s="492" t="n">
        <v>2</v>
      </c>
      <c r="BW38" s="867" t="n">
        <f aca="false">BV38/BV40</f>
        <v>0.153846153846154</v>
      </c>
      <c r="BX38" s="838"/>
      <c r="BY38" s="838"/>
      <c r="BZ38" s="838"/>
      <c r="CA38" s="838"/>
      <c r="CB38" s="838"/>
      <c r="CC38" s="99"/>
      <c r="CD38" s="99"/>
      <c r="CE38" s="99"/>
      <c r="CF38" s="576" t="s">
        <v>210</v>
      </c>
      <c r="CG38" s="492" t="n">
        <v>3</v>
      </c>
      <c r="CH38" s="867" t="n">
        <f aca="false">CG38/CG41</f>
        <v>0.25</v>
      </c>
      <c r="CI38" s="838"/>
      <c r="CJ38" s="838"/>
      <c r="CK38" s="838"/>
      <c r="CL38" s="838"/>
      <c r="CM38" s="838"/>
      <c r="CN38" s="478"/>
      <c r="CO38" s="99"/>
      <c r="CP38" s="99"/>
      <c r="CY38" s="478"/>
    </row>
    <row r="39" customFormat="false" ht="15" hidden="false" customHeight="true" outlineLevel="0" collapsed="false">
      <c r="A39" s="324"/>
      <c r="B39" s="430" t="n">
        <v>37</v>
      </c>
      <c r="C39" s="757" t="n">
        <v>2760</v>
      </c>
      <c r="D39" s="511" t="n">
        <v>30338841</v>
      </c>
      <c r="E39" s="512" t="s">
        <v>53</v>
      </c>
      <c r="F39" s="512" t="s">
        <v>44</v>
      </c>
      <c r="G39" s="512" t="s">
        <v>54</v>
      </c>
      <c r="H39" s="512" t="s">
        <v>87</v>
      </c>
      <c r="I39" s="513" t="n">
        <v>45504.6673611111</v>
      </c>
      <c r="J39" s="512" t="s">
        <v>77</v>
      </c>
      <c r="K39" s="758" t="s">
        <v>71</v>
      </c>
      <c r="L39" s="121" t="n">
        <v>45504</v>
      </c>
      <c r="M39" s="496" t="n">
        <v>0.6625</v>
      </c>
      <c r="N39" s="514" t="s">
        <v>77</v>
      </c>
      <c r="O39" s="121" t="n">
        <v>45504</v>
      </c>
      <c r="P39" s="496" t="n">
        <v>0.667361111111111</v>
      </c>
      <c r="Q39" s="121" t="n">
        <v>45508</v>
      </c>
      <c r="R39" s="496" t="n">
        <v>0.400694444444444</v>
      </c>
      <c r="S39" s="514" t="s">
        <v>77</v>
      </c>
      <c r="T39" s="121" t="n">
        <v>45508</v>
      </c>
      <c r="U39" s="496" t="n">
        <v>0.520138888888889</v>
      </c>
      <c r="V39" s="514" t="s">
        <v>77</v>
      </c>
      <c r="W39" s="497" t="n">
        <f aca="false">(U39+T39)-(P39+O39)</f>
        <v>3.85277777777778</v>
      </c>
      <c r="X39" s="75"/>
      <c r="Y39" s="498"/>
      <c r="Z39" s="54"/>
      <c r="AA39" s="55" t="n">
        <f aca="false">(Y39+X39)-(U39+T39)</f>
        <v>-45508.5201388889</v>
      </c>
      <c r="AB39" s="75"/>
      <c r="AC39" s="498"/>
      <c r="AD39" s="54"/>
      <c r="AE39" s="55" t="n">
        <f aca="false">(AC39+AB39)-(Y39+X39)</f>
        <v>0</v>
      </c>
      <c r="AF39" s="75"/>
      <c r="AG39" s="54"/>
      <c r="AH39" s="54"/>
      <c r="AI39" s="54"/>
      <c r="AJ39" s="55" t="n">
        <f aca="false">(AG39+AF39)-(U39+T39)</f>
        <v>-45508.5201388889</v>
      </c>
      <c r="AK39" s="54"/>
      <c r="AL39" s="54"/>
      <c r="AM39" s="54"/>
      <c r="AN39" s="55" t="n">
        <f aca="false">(AL39+AK39)-(U39+T39)</f>
        <v>-45508.5201388889</v>
      </c>
      <c r="AO39" s="56" t="n">
        <v>45515</v>
      </c>
      <c r="AP39" s="501" t="n">
        <v>0.590277777777778</v>
      </c>
      <c r="AQ39" s="57" t="n">
        <f aca="false">(AP39+AO39)-(U39+T39)</f>
        <v>7.07013888888889</v>
      </c>
      <c r="AR39" s="56" t="n">
        <v>45515</v>
      </c>
      <c r="AS39" s="501" t="n">
        <v>0.590277777777778</v>
      </c>
      <c r="AT39" s="833" t="s">
        <v>77</v>
      </c>
      <c r="AU39" s="59" t="n">
        <f aca="false">(AS39+AR39)-(U39+T39)</f>
        <v>7.07013888888889</v>
      </c>
      <c r="AV39" s="61"/>
      <c r="AW39" s="61"/>
      <c r="AX39" s="61" t="s">
        <v>578</v>
      </c>
      <c r="AY39" s="61" t="s">
        <v>110</v>
      </c>
      <c r="AZ39" s="43" t="s">
        <v>132</v>
      </c>
      <c r="BA39" s="61" t="s">
        <v>209</v>
      </c>
      <c r="BB39" s="122" t="s">
        <v>955</v>
      </c>
      <c r="BC39" s="101" t="s">
        <v>956</v>
      </c>
      <c r="BD39" s="66"/>
      <c r="BE39" s="68" t="s">
        <v>64</v>
      </c>
      <c r="BF39" s="68"/>
      <c r="BJ39" s="478"/>
      <c r="BK39" s="478"/>
      <c r="BL39" s="478"/>
      <c r="BM39" s="559"/>
      <c r="BN39" s="558"/>
      <c r="BO39" s="558"/>
      <c r="BP39" s="558"/>
      <c r="BQ39" s="558"/>
      <c r="BR39" s="99"/>
      <c r="BS39" s="99"/>
      <c r="BT39" s="99"/>
      <c r="BU39" s="576" t="s">
        <v>218</v>
      </c>
      <c r="BV39" s="492" t="n">
        <v>1</v>
      </c>
      <c r="BW39" s="867" t="n">
        <f aca="false">BV39/BV40</f>
        <v>0.0769230769230769</v>
      </c>
      <c r="BX39" s="838"/>
      <c r="BY39" s="838"/>
      <c r="BZ39" s="838"/>
      <c r="CA39" s="838"/>
      <c r="CB39" s="838"/>
      <c r="CC39" s="99"/>
      <c r="CD39" s="99"/>
      <c r="CE39" s="99"/>
      <c r="CF39" s="576" t="s">
        <v>214</v>
      </c>
      <c r="CG39" s="492" t="n">
        <v>0</v>
      </c>
      <c r="CH39" s="867" t="n">
        <f aca="false">CG39/CG41</f>
        <v>0</v>
      </c>
      <c r="CI39" s="838"/>
      <c r="CJ39" s="838"/>
      <c r="CK39" s="838"/>
      <c r="CL39" s="838"/>
      <c r="CM39" s="838"/>
      <c r="CN39" s="478"/>
      <c r="CO39" s="99"/>
      <c r="CP39" s="99"/>
      <c r="CY39" s="478"/>
    </row>
    <row r="40" customFormat="false" ht="15.75" hidden="false" customHeight="true" outlineLevel="0" collapsed="false">
      <c r="A40" s="478"/>
      <c r="B40" s="478"/>
      <c r="C40" s="478"/>
      <c r="D40" s="478"/>
      <c r="E40" s="478"/>
      <c r="F40" s="478"/>
      <c r="G40" s="478"/>
      <c r="H40" s="478"/>
      <c r="I40" s="478"/>
      <c r="J40" s="478"/>
      <c r="K40" s="478"/>
      <c r="L40" s="478"/>
      <c r="M40" s="478"/>
      <c r="N40" s="478"/>
      <c r="O40" s="478"/>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8"/>
      <c r="AM40" s="478"/>
      <c r="AN40" s="478"/>
      <c r="AO40" s="478"/>
      <c r="AP40" s="478"/>
      <c r="AQ40" s="478"/>
      <c r="AR40" s="478"/>
      <c r="AS40" s="478"/>
      <c r="AT40" s="478"/>
      <c r="AU40" s="478"/>
      <c r="AV40" s="478"/>
      <c r="AW40" s="478"/>
      <c r="AX40" s="478"/>
      <c r="AY40" s="478"/>
      <c r="AZ40" s="478"/>
      <c r="BA40" s="478"/>
      <c r="BB40" s="478"/>
      <c r="BC40" s="478"/>
      <c r="BD40" s="478"/>
      <c r="BE40" s="478"/>
      <c r="BF40" s="478"/>
      <c r="BJ40" s="478"/>
      <c r="BK40" s="478"/>
      <c r="BL40" s="478"/>
      <c r="BM40" s="559"/>
      <c r="BN40" s="558"/>
      <c r="BO40" s="558"/>
      <c r="BP40" s="558"/>
      <c r="BQ40" s="558"/>
      <c r="BR40" s="99"/>
      <c r="BS40" s="99"/>
      <c r="BT40" s="99"/>
      <c r="BU40" s="849" t="s">
        <v>139</v>
      </c>
      <c r="BV40" s="873" t="n">
        <f aca="false">BV36+BV37+BV38+BV39</f>
        <v>13</v>
      </c>
      <c r="BW40" s="863" t="n">
        <f aca="false">BW39+BW38+BW37+BW36</f>
        <v>1</v>
      </c>
      <c r="BX40" s="838"/>
      <c r="BY40" s="838"/>
      <c r="BZ40" s="838"/>
      <c r="CA40" s="838"/>
      <c r="CB40" s="838"/>
      <c r="CC40" s="99"/>
      <c r="CD40" s="99"/>
      <c r="CE40" s="99"/>
      <c r="CF40" s="576" t="s">
        <v>218</v>
      </c>
      <c r="CG40" s="492" t="n">
        <v>0</v>
      </c>
      <c r="CH40" s="867" t="n">
        <f aca="false">CG40/CG41</f>
        <v>0</v>
      </c>
      <c r="CI40" s="838"/>
      <c r="CJ40" s="838"/>
      <c r="CK40" s="838"/>
      <c r="CL40" s="838"/>
      <c r="CM40" s="838"/>
      <c r="CN40" s="478"/>
      <c r="CO40" s="99"/>
      <c r="CP40" s="99"/>
      <c r="CY40" s="478"/>
    </row>
    <row r="41" customFormat="false" ht="15" hidden="false" customHeight="true" outlineLevel="0" collapsed="false">
      <c r="A41" s="478"/>
      <c r="B41" s="478"/>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8"/>
      <c r="AM41" s="478"/>
      <c r="AN41" s="478"/>
      <c r="AO41" s="478"/>
      <c r="AP41" s="478"/>
      <c r="AQ41" s="478"/>
      <c r="AR41" s="478"/>
      <c r="AS41" s="478"/>
      <c r="AT41" s="478"/>
      <c r="AU41" s="478"/>
      <c r="AV41" s="478"/>
      <c r="AW41" s="478"/>
      <c r="AX41" s="478"/>
      <c r="AY41" s="478"/>
      <c r="AZ41" s="478"/>
      <c r="BA41" s="478"/>
      <c r="BB41" s="478"/>
      <c r="BC41" s="478"/>
      <c r="BD41" s="478"/>
      <c r="BE41" s="478"/>
      <c r="BF41" s="478"/>
      <c r="BN41" s="558"/>
      <c r="BO41" s="558"/>
      <c r="BP41" s="558"/>
      <c r="BQ41" s="558"/>
      <c r="BR41" s="99"/>
      <c r="BS41" s="99"/>
      <c r="BT41" s="99"/>
      <c r="BU41" s="478"/>
      <c r="BV41" s="478"/>
      <c r="BW41" s="478"/>
      <c r="BX41" s="559"/>
      <c r="BY41" s="558"/>
      <c r="BZ41" s="558"/>
      <c r="CA41" s="558"/>
      <c r="CB41" s="558"/>
      <c r="CC41" s="99"/>
      <c r="CD41" s="99"/>
      <c r="CE41" s="99"/>
      <c r="CF41" s="849" t="s">
        <v>139</v>
      </c>
      <c r="CG41" s="873" t="n">
        <f aca="false">CG37+CG38+CG39+CG40</f>
        <v>12</v>
      </c>
      <c r="CH41" s="863" t="n">
        <f aca="false">CH40+CH39+CH38+CH37</f>
        <v>1</v>
      </c>
      <c r="CI41" s="838"/>
      <c r="CJ41" s="838"/>
      <c r="CK41" s="838"/>
      <c r="CL41" s="838"/>
      <c r="CM41" s="838"/>
      <c r="CN41" s="478"/>
      <c r="CO41" s="99"/>
      <c r="CP41" s="99"/>
      <c r="CY41" s="478"/>
    </row>
    <row r="42" customFormat="false" ht="15" hidden="false" customHeight="true" outlineLevel="0" collapsed="false">
      <c r="A42" s="478"/>
      <c r="B42" s="478"/>
      <c r="C42" s="478"/>
      <c r="D42" s="478"/>
      <c r="E42" s="478"/>
      <c r="F42" s="478"/>
      <c r="G42" s="478"/>
      <c r="H42" s="478"/>
      <c r="I42" s="478"/>
      <c r="J42" s="478"/>
      <c r="K42" s="478"/>
      <c r="L42" s="478"/>
      <c r="M42" s="478"/>
      <c r="N42" s="478"/>
      <c r="O42" s="478"/>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8"/>
      <c r="AM42" s="478"/>
      <c r="AN42" s="478"/>
      <c r="AO42" s="478"/>
      <c r="AP42" s="478"/>
      <c r="AQ42" s="478"/>
      <c r="AR42" s="478"/>
      <c r="AS42" s="478"/>
      <c r="AT42" s="478"/>
      <c r="AU42" s="478"/>
      <c r="AV42" s="478"/>
      <c r="AW42" s="478"/>
      <c r="AX42" s="478"/>
      <c r="AY42" s="478"/>
      <c r="AZ42" s="478"/>
      <c r="BA42" s="478"/>
      <c r="BB42" s="478"/>
      <c r="BC42" s="478"/>
      <c r="BD42" s="478"/>
      <c r="BE42" s="478"/>
      <c r="BF42" s="478"/>
      <c r="BJ42" s="99"/>
      <c r="BK42" s="99"/>
      <c r="BL42" s="99"/>
      <c r="BM42" s="99"/>
      <c r="BN42" s="99"/>
      <c r="BO42" s="99"/>
      <c r="BP42" s="99"/>
      <c r="BQ42" s="99"/>
      <c r="BR42" s="99"/>
      <c r="BS42" s="99"/>
      <c r="BT42" s="99"/>
      <c r="BU42" s="99"/>
      <c r="BV42" s="99"/>
      <c r="BW42" s="99"/>
      <c r="BX42" s="99"/>
      <c r="BY42" s="99"/>
      <c r="BZ42" s="99"/>
      <c r="CA42" s="99"/>
      <c r="CB42" s="99"/>
      <c r="CC42" s="99"/>
      <c r="CD42" s="99"/>
      <c r="CE42" s="99"/>
      <c r="CF42" s="478"/>
      <c r="CG42" s="478"/>
      <c r="CH42" s="478"/>
      <c r="CI42" s="99"/>
      <c r="CJ42" s="478"/>
      <c r="CK42" s="478"/>
      <c r="CL42" s="478"/>
      <c r="CM42" s="478"/>
      <c r="CN42" s="478"/>
      <c r="CO42" s="99"/>
      <c r="CP42" s="99"/>
      <c r="CQ42" s="478"/>
      <c r="CR42" s="478"/>
      <c r="CS42" s="478"/>
      <c r="CT42" s="559"/>
      <c r="CU42" s="558"/>
      <c r="CV42" s="558"/>
      <c r="CW42" s="478"/>
      <c r="CX42" s="478"/>
      <c r="CY42" s="478"/>
    </row>
    <row r="43" customFormat="false" ht="15" hidden="false" customHeight="true" outlineLevel="0" collapsed="false">
      <c r="A43" s="478"/>
      <c r="B43" s="478"/>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8"/>
      <c r="AM43" s="478"/>
      <c r="AN43" s="478"/>
      <c r="AO43" s="478"/>
      <c r="AP43" s="478"/>
      <c r="AQ43" s="478"/>
      <c r="AR43" s="478"/>
      <c r="AS43" s="478"/>
      <c r="AT43" s="478"/>
      <c r="AU43" s="478"/>
      <c r="AV43" s="478"/>
      <c r="AW43" s="478"/>
      <c r="AX43" s="478"/>
      <c r="AY43" s="478"/>
      <c r="AZ43" s="478"/>
      <c r="BA43" s="478"/>
      <c r="BB43" s="478"/>
      <c r="BC43" s="478"/>
      <c r="BD43" s="478"/>
      <c r="BE43" s="478"/>
      <c r="BF43" s="478"/>
      <c r="BJ43" s="99"/>
      <c r="BK43" s="99"/>
      <c r="BL43" s="99"/>
      <c r="BM43" s="99"/>
      <c r="BN43" s="99"/>
      <c r="BO43" s="99"/>
      <c r="BP43" s="99"/>
      <c r="BQ43" s="99"/>
      <c r="BR43" s="99"/>
      <c r="BS43" s="99"/>
      <c r="BT43" s="99"/>
      <c r="BU43" s="99"/>
      <c r="BV43" s="478"/>
      <c r="BW43" s="478"/>
      <c r="BX43" s="478"/>
      <c r="BY43" s="99"/>
      <c r="BZ43" s="99"/>
      <c r="CA43" s="99"/>
      <c r="CB43" s="99"/>
      <c r="CC43" s="99"/>
      <c r="CD43" s="99"/>
      <c r="CE43" s="99"/>
      <c r="CF43" s="478"/>
      <c r="CG43" s="478"/>
      <c r="CH43" s="478"/>
      <c r="CI43" s="99"/>
      <c r="CJ43" s="478"/>
      <c r="CK43" s="478"/>
      <c r="CL43" s="478"/>
      <c r="CM43" s="478"/>
      <c r="CN43" s="478"/>
      <c r="CO43" s="99"/>
      <c r="CP43" s="99"/>
      <c r="CQ43" s="478"/>
      <c r="CR43" s="478"/>
      <c r="CS43" s="478"/>
      <c r="CT43" s="99"/>
      <c r="CU43" s="99"/>
      <c r="CV43" s="99"/>
      <c r="CW43" s="478"/>
      <c r="CX43" s="478"/>
      <c r="CY43" s="478"/>
    </row>
    <row r="44" customFormat="false" ht="15" hidden="false" customHeight="true" outlineLevel="0" collapsed="false">
      <c r="A44" s="478"/>
      <c r="B44" s="478"/>
      <c r="C44" s="478"/>
      <c r="D44" s="478"/>
      <c r="E44" s="478"/>
      <c r="F44" s="478"/>
      <c r="G44" s="478"/>
      <c r="H44" s="478"/>
      <c r="I44" s="478"/>
      <c r="J44" s="478"/>
      <c r="K44" s="478"/>
      <c r="L44" s="478"/>
      <c r="M44" s="478"/>
      <c r="N44" s="478"/>
      <c r="O44" s="478"/>
      <c r="P44" s="478"/>
      <c r="Q44" s="478"/>
      <c r="R44" s="478"/>
      <c r="S44" s="478"/>
      <c r="T44" s="478"/>
      <c r="U44" s="478"/>
      <c r="V44" s="478"/>
      <c r="W44" s="478"/>
      <c r="X44" s="478"/>
      <c r="Y44" s="478"/>
      <c r="Z44" s="478"/>
      <c r="AA44" s="478"/>
      <c r="AB44" s="478"/>
      <c r="AC44" s="478"/>
      <c r="AD44" s="478"/>
      <c r="AE44" s="478"/>
      <c r="AF44" s="478"/>
      <c r="AG44" s="478"/>
      <c r="AH44" s="478"/>
      <c r="AI44" s="478"/>
      <c r="AJ44" s="478"/>
      <c r="AK44" s="478"/>
      <c r="AL44" s="478"/>
      <c r="AM44" s="478"/>
      <c r="AN44" s="478"/>
      <c r="AO44" s="478"/>
      <c r="AP44" s="478"/>
      <c r="AQ44" s="478"/>
      <c r="AR44" s="478"/>
      <c r="AS44" s="478"/>
      <c r="AT44" s="478"/>
      <c r="AU44" s="478"/>
      <c r="AV44" s="478"/>
      <c r="AW44" s="478"/>
      <c r="AX44" s="478"/>
      <c r="AY44" s="478"/>
      <c r="AZ44" s="478"/>
      <c r="BA44" s="478"/>
      <c r="BB44" s="478"/>
      <c r="BC44" s="478"/>
      <c r="BD44" s="478"/>
      <c r="BE44" s="478"/>
      <c r="BF44" s="478"/>
      <c r="BJ44" s="99"/>
      <c r="BK44" s="99"/>
      <c r="BL44" s="99"/>
      <c r="BM44" s="99"/>
      <c r="BN44" s="99"/>
      <c r="BO44" s="99"/>
      <c r="BP44" s="99"/>
      <c r="BQ44" s="99"/>
      <c r="BR44" s="99"/>
      <c r="BS44" s="99"/>
      <c r="BT44" s="99"/>
      <c r="BV44" s="478"/>
      <c r="BW44" s="478"/>
      <c r="BX44" s="478"/>
      <c r="CD44" s="99"/>
      <c r="CE44" s="99"/>
      <c r="CF44" s="99"/>
      <c r="CG44" s="99"/>
      <c r="CH44" s="99"/>
      <c r="CI44" s="99"/>
      <c r="CJ44" s="478"/>
      <c r="CK44" s="478"/>
      <c r="CL44" s="478"/>
      <c r="CM44" s="478"/>
      <c r="CN44" s="478"/>
      <c r="CO44" s="99"/>
      <c r="CP44" s="99"/>
      <c r="CQ44" s="478"/>
      <c r="CR44" s="478"/>
      <c r="CS44" s="478"/>
      <c r="CT44" s="99"/>
      <c r="CU44" s="99"/>
      <c r="CV44" s="99"/>
      <c r="CW44" s="478"/>
      <c r="CX44" s="478"/>
      <c r="CY44" s="478"/>
    </row>
    <row r="45" customFormat="false" ht="15" hidden="false" customHeight="true" outlineLevel="0" collapsed="false">
      <c r="A45" s="478"/>
      <c r="B45" s="478"/>
      <c r="C45" s="478"/>
      <c r="D45" s="478"/>
      <c r="E45" s="478"/>
      <c r="F45" s="478"/>
      <c r="G45" s="478"/>
      <c r="H45" s="478"/>
      <c r="I45" s="478"/>
      <c r="J45" s="478"/>
      <c r="K45" s="478"/>
      <c r="L45" s="478"/>
      <c r="M45" s="478"/>
      <c r="N45" s="478"/>
      <c r="O45" s="478"/>
      <c r="P45" s="478"/>
      <c r="Q45" s="478"/>
      <c r="R45" s="478"/>
      <c r="S45" s="478"/>
      <c r="T45" s="478"/>
      <c r="U45" s="478"/>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J45" s="99"/>
      <c r="BK45" s="99"/>
      <c r="BL45" s="99"/>
      <c r="BM45" s="99"/>
      <c r="BN45" s="99"/>
      <c r="BO45" s="99"/>
      <c r="BP45" s="99"/>
      <c r="BQ45" s="99"/>
      <c r="BR45" s="99"/>
      <c r="BS45" s="99"/>
      <c r="BT45" s="99"/>
      <c r="BU45" s="99"/>
      <c r="BV45" s="478"/>
      <c r="BW45" s="478"/>
      <c r="BX45" s="478"/>
      <c r="BY45" s="99"/>
      <c r="BZ45" s="99"/>
      <c r="CA45" s="99"/>
      <c r="CB45" s="99"/>
      <c r="CC45" s="99"/>
      <c r="CD45" s="99"/>
      <c r="CE45" s="99"/>
      <c r="CF45" s="99"/>
      <c r="CG45" s="99"/>
      <c r="CH45" s="99"/>
      <c r="CI45" s="99"/>
      <c r="CJ45" s="478"/>
      <c r="CK45" s="478"/>
      <c r="CL45" s="478"/>
      <c r="CM45" s="478"/>
      <c r="CN45" s="478"/>
      <c r="CO45" s="99"/>
      <c r="CP45" s="99"/>
      <c r="CQ45" s="99"/>
      <c r="CR45" s="99"/>
      <c r="CS45" s="99"/>
      <c r="CT45" s="99"/>
      <c r="CU45" s="99"/>
      <c r="CV45" s="99"/>
      <c r="CW45" s="478"/>
      <c r="CX45" s="478"/>
      <c r="CY45" s="478"/>
    </row>
    <row r="46" customFormat="false" ht="15" hidden="false" customHeight="true" outlineLevel="0" collapsed="false">
      <c r="A46" s="478"/>
      <c r="B46" s="478"/>
      <c r="C46" s="478"/>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c r="AM46" s="478"/>
      <c r="AN46" s="478"/>
      <c r="AO46" s="478"/>
      <c r="AP46" s="478"/>
      <c r="AQ46" s="478"/>
      <c r="AR46" s="478"/>
      <c r="AS46" s="478"/>
      <c r="AT46" s="478"/>
      <c r="AU46" s="478"/>
      <c r="AV46" s="478"/>
      <c r="AW46" s="478"/>
      <c r="AX46" s="478"/>
      <c r="AY46" s="478"/>
      <c r="AZ46" s="478"/>
      <c r="BA46" s="478"/>
      <c r="BB46" s="478"/>
      <c r="BC46" s="478"/>
      <c r="BD46" s="478"/>
      <c r="BE46" s="478"/>
      <c r="BF46" s="478"/>
      <c r="BJ46" s="99"/>
      <c r="BK46" s="99"/>
      <c r="BL46" s="99"/>
      <c r="BM46" s="99"/>
      <c r="BN46" s="99"/>
      <c r="BO46" s="99"/>
      <c r="BP46" s="99"/>
      <c r="BQ46" s="99"/>
      <c r="BR46" s="99"/>
      <c r="BS46" s="99"/>
      <c r="BT46" s="99"/>
      <c r="BU46" s="99"/>
      <c r="BV46" s="478"/>
      <c r="BW46" s="478"/>
      <c r="BX46" s="478"/>
      <c r="BY46" s="99"/>
      <c r="BZ46" s="99"/>
      <c r="CA46" s="99"/>
      <c r="CB46" s="99"/>
      <c r="CC46" s="99"/>
      <c r="CD46" s="99"/>
      <c r="CE46" s="99"/>
      <c r="CF46" s="99"/>
      <c r="CG46" s="99"/>
      <c r="CH46" s="99"/>
      <c r="CI46" s="99"/>
      <c r="CJ46" s="478"/>
      <c r="CK46" s="478"/>
      <c r="CL46" s="478"/>
      <c r="CM46" s="478"/>
      <c r="CN46" s="478"/>
      <c r="CO46" s="99"/>
      <c r="CP46" s="99"/>
      <c r="CQ46" s="99"/>
      <c r="CR46" s="99"/>
      <c r="CS46" s="99"/>
      <c r="CT46" s="99"/>
      <c r="CU46" s="99"/>
      <c r="CV46" s="99"/>
      <c r="CW46" s="478"/>
      <c r="CX46" s="478"/>
      <c r="CY46" s="478"/>
    </row>
    <row r="47" customFormat="false" ht="15" hidden="false" customHeight="true" outlineLevel="0" collapsed="false">
      <c r="A47" s="582"/>
      <c r="B47" s="582"/>
      <c r="C47" s="583"/>
      <c r="K47" s="582"/>
      <c r="AS47" s="582"/>
      <c r="AU47" s="478"/>
      <c r="BI47" s="99"/>
      <c r="BJ47" s="99"/>
      <c r="BK47" s="99"/>
      <c r="BL47" s="99"/>
      <c r="BM47" s="99"/>
      <c r="BN47" s="99"/>
      <c r="BO47" s="99"/>
      <c r="BP47" s="99"/>
      <c r="BQ47" s="99"/>
      <c r="BR47" s="99"/>
      <c r="BS47" s="99"/>
      <c r="BT47" s="99"/>
      <c r="BU47" s="478"/>
      <c r="BV47" s="478"/>
      <c r="BW47" s="478"/>
      <c r="BX47" s="99"/>
      <c r="BY47" s="99"/>
      <c r="BZ47" s="99"/>
      <c r="CA47" s="99"/>
      <c r="CB47" s="99"/>
      <c r="CC47" s="99"/>
      <c r="CD47" s="99"/>
      <c r="CE47" s="99"/>
      <c r="CF47" s="99"/>
      <c r="CG47" s="99"/>
      <c r="CH47" s="99"/>
      <c r="CI47" s="478"/>
      <c r="CJ47" s="478"/>
      <c r="CK47" s="478"/>
      <c r="CL47" s="99"/>
      <c r="CM47" s="99"/>
      <c r="CN47" s="99"/>
      <c r="CO47" s="99"/>
      <c r="CP47" s="99"/>
      <c r="CQ47" s="99"/>
      <c r="CR47" s="99"/>
      <c r="CS47" s="99"/>
      <c r="CT47" s="99"/>
      <c r="CU47" s="99"/>
      <c r="CV47" s="478"/>
      <c r="CW47" s="478"/>
      <c r="CX47" s="478"/>
    </row>
    <row r="48" s="194" customFormat="true" ht="15" hidden="false" customHeight="true" outlineLevel="0" collapsed="false">
      <c r="A48" s="584"/>
      <c r="C48" s="585"/>
      <c r="K48" s="586"/>
      <c r="AR48" s="478"/>
      <c r="AS48" s="478"/>
      <c r="AT48" s="478"/>
      <c r="AU48" s="478"/>
      <c r="BI48" s="99"/>
      <c r="BJ48" s="99"/>
      <c r="BK48" s="99"/>
      <c r="BL48" s="99"/>
      <c r="BM48" s="99"/>
      <c r="BN48" s="99"/>
      <c r="BO48" s="99"/>
      <c r="BP48" s="99"/>
      <c r="BQ48" s="99"/>
      <c r="BR48" s="99"/>
      <c r="BS48" s="99"/>
      <c r="BT48" s="99"/>
      <c r="BU48" s="478"/>
      <c r="BV48" s="478"/>
      <c r="BW48" s="478"/>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478"/>
      <c r="CW48" s="478"/>
      <c r="CX48" s="478"/>
      <c r="CY48" s="1"/>
    </row>
    <row r="49" s="194" customFormat="true" ht="30.75" hidden="false" customHeight="true" outlineLevel="0" collapsed="false">
      <c r="C49" s="557"/>
      <c r="D49" s="557"/>
      <c r="H49" s="557"/>
      <c r="K49" s="557"/>
      <c r="L49" s="874" t="s">
        <v>9</v>
      </c>
      <c r="M49" s="858" t="s">
        <v>135</v>
      </c>
      <c r="N49" s="858" t="s">
        <v>136</v>
      </c>
      <c r="O49" s="875" t="s">
        <v>137</v>
      </c>
      <c r="P49" s="876" t="s">
        <v>52</v>
      </c>
      <c r="Q49" s="877" t="s">
        <v>48</v>
      </c>
      <c r="R49" s="878" t="s">
        <v>67</v>
      </c>
      <c r="S49" s="879" t="s">
        <v>138</v>
      </c>
      <c r="T49" s="858" t="s">
        <v>139</v>
      </c>
      <c r="U49" s="880" t="s">
        <v>298</v>
      </c>
      <c r="Y49" s="881" t="s">
        <v>306</v>
      </c>
      <c r="Z49" s="881"/>
      <c r="AA49" s="882" t="s">
        <v>307</v>
      </c>
      <c r="AB49" s="883" t="s">
        <v>308</v>
      </c>
      <c r="AC49" s="883" t="s">
        <v>307</v>
      </c>
      <c r="AD49" s="884" t="s">
        <v>139</v>
      </c>
      <c r="AE49" s="99"/>
      <c r="AF49" s="599" t="s">
        <v>299</v>
      </c>
      <c r="AG49" s="600" t="s">
        <v>690</v>
      </c>
      <c r="AH49" s="600" t="s">
        <v>301</v>
      </c>
      <c r="AI49" s="600" t="s">
        <v>302</v>
      </c>
      <c r="AJ49" s="601" t="s">
        <v>303</v>
      </c>
      <c r="AK49" s="99"/>
      <c r="AL49" s="99"/>
      <c r="AM49" s="99"/>
      <c r="AN49" s="99"/>
      <c r="AO49" s="602" t="s">
        <v>206</v>
      </c>
      <c r="AP49" s="602"/>
      <c r="AQ49" s="603" t="s">
        <v>691</v>
      </c>
      <c r="AR49" s="478"/>
      <c r="AS49" s="478"/>
      <c r="AT49" s="478"/>
      <c r="AU49" s="478"/>
      <c r="AV49" s="99"/>
      <c r="AW49" s="99"/>
      <c r="AX49" s="99"/>
      <c r="AY49" s="99"/>
      <c r="AZ49" s="99"/>
      <c r="BA49" s="99"/>
      <c r="BB49" s="99"/>
      <c r="BC49" s="99"/>
      <c r="BD49" s="604" t="s">
        <v>692</v>
      </c>
      <c r="BE49" s="604" t="n">
        <f aca="false">B59</f>
        <v>37</v>
      </c>
      <c r="BF49" s="99"/>
      <c r="BH49" s="557"/>
      <c r="BI49" s="99"/>
      <c r="BJ49" s="99"/>
      <c r="BK49" s="99"/>
      <c r="BL49" s="99"/>
      <c r="BM49" s="99"/>
      <c r="BN49" s="99"/>
      <c r="BO49" s="99"/>
      <c r="BP49" s="99"/>
      <c r="BQ49" s="99"/>
      <c r="BR49" s="99"/>
      <c r="BS49" s="99"/>
      <c r="BT49" s="99"/>
      <c r="BU49" s="478"/>
      <c r="BV49" s="478"/>
      <c r="BW49" s="478"/>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478"/>
      <c r="CW49" s="478"/>
      <c r="CX49" s="478"/>
      <c r="CY49" s="1"/>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194" customFormat="true" ht="15.75" hidden="false" customHeight="true" outlineLevel="0" collapsed="false">
      <c r="A50" s="605" t="s">
        <v>297</v>
      </c>
      <c r="B50" s="606" t="n">
        <v>1</v>
      </c>
      <c r="C50" s="557"/>
      <c r="D50" s="607" t="s">
        <v>228</v>
      </c>
      <c r="E50" s="567" t="n">
        <v>13</v>
      </c>
      <c r="F50" s="609" t="n">
        <f aca="false">E50/E54</f>
        <v>0.351351351351351</v>
      </c>
      <c r="H50" s="885" t="s">
        <v>206</v>
      </c>
      <c r="I50" s="819" t="s">
        <v>358</v>
      </c>
      <c r="J50" s="820" t="n">
        <v>2</v>
      </c>
      <c r="L50" s="874"/>
      <c r="M50" s="886" t="s">
        <v>51</v>
      </c>
      <c r="N50" s="887" t="n">
        <v>17</v>
      </c>
      <c r="O50" s="888" t="n">
        <f aca="false">N50/N54</f>
        <v>0.45945945945946</v>
      </c>
      <c r="P50" s="492" t="n">
        <v>2</v>
      </c>
      <c r="Q50" s="492" t="n">
        <v>4</v>
      </c>
      <c r="R50" s="492" t="n">
        <v>2</v>
      </c>
      <c r="S50" s="492" t="n">
        <v>9</v>
      </c>
      <c r="T50" s="887" t="n">
        <f aca="false">P50+Q50+R50+S50</f>
        <v>17</v>
      </c>
      <c r="U50" s="706" t="n">
        <v>2</v>
      </c>
      <c r="Y50" s="548" t="s">
        <v>51</v>
      </c>
      <c r="Z50" s="889" t="n">
        <v>4</v>
      </c>
      <c r="AA50" s="890" t="n">
        <f aca="false">Z50/AD52</f>
        <v>0.108108108108108</v>
      </c>
      <c r="AB50" s="889" t="n">
        <v>13</v>
      </c>
      <c r="AC50" s="890" t="n">
        <f aca="false">AB50/AD52</f>
        <v>0.351351351351351</v>
      </c>
      <c r="AD50" s="706" t="n">
        <f aca="false">AB50+Z50</f>
        <v>17</v>
      </c>
      <c r="AE50" s="99"/>
      <c r="AF50" s="617" t="n">
        <v>1</v>
      </c>
      <c r="AG50" s="640"/>
      <c r="AH50" s="640"/>
      <c r="AI50" s="640" t="n">
        <v>1</v>
      </c>
      <c r="AJ50" s="641" t="s">
        <v>957</v>
      </c>
      <c r="AK50" s="99"/>
      <c r="AL50" s="99"/>
      <c r="AM50" s="99"/>
      <c r="AN50" s="99"/>
      <c r="AO50" s="819" t="s">
        <v>358</v>
      </c>
      <c r="AP50" s="891" t="n">
        <v>2</v>
      </c>
      <c r="AQ50" s="892" t="n">
        <f aca="false">(AR50+AS50)/2</f>
        <v>5.455</v>
      </c>
      <c r="AR50" s="567" t="n">
        <v>3.7</v>
      </c>
      <c r="AS50" s="567" t="n">
        <v>7.21</v>
      </c>
      <c r="AT50" s="567"/>
      <c r="AU50" s="567"/>
      <c r="AV50" s="567"/>
      <c r="AW50" s="820"/>
      <c r="AX50" s="557"/>
      <c r="AY50" s="557"/>
      <c r="AZ50" s="557"/>
      <c r="BA50" s="557"/>
      <c r="BB50" s="557"/>
      <c r="BC50" s="99"/>
      <c r="BD50" s="625" t="s">
        <v>693</v>
      </c>
      <c r="BE50" s="626"/>
      <c r="BF50" s="99"/>
      <c r="BH50" s="557"/>
      <c r="BI50" s="99"/>
      <c r="BJ50" s="99"/>
      <c r="BK50" s="99"/>
      <c r="BL50" s="99"/>
      <c r="BM50" s="99"/>
      <c r="BN50" s="99"/>
      <c r="BO50" s="99"/>
      <c r="BP50" s="99"/>
      <c r="BQ50" s="99"/>
      <c r="BR50" s="99"/>
      <c r="BS50" s="99"/>
      <c r="BT50" s="99"/>
      <c r="BU50" s="478"/>
      <c r="BV50" s="478"/>
      <c r="BW50" s="478"/>
      <c r="BX50" s="99"/>
      <c r="BY50" s="99"/>
      <c r="BZ50" s="99"/>
      <c r="CA50" s="99"/>
      <c r="CB50" s="99"/>
      <c r="CC50" s="99"/>
      <c r="CD50" s="99"/>
      <c r="CE50" s="1"/>
      <c r="CF50" s="1"/>
      <c r="CG50" s="1"/>
      <c r="CH50" s="1"/>
      <c r="CI50" s="1"/>
      <c r="CJ50" s="1"/>
      <c r="CK50" s="1"/>
      <c r="CL50" s="1"/>
      <c r="CM50" s="1"/>
      <c r="CN50" s="99"/>
      <c r="CO50" s="99"/>
      <c r="CP50" s="99"/>
      <c r="CQ50" s="99"/>
      <c r="CR50" s="99"/>
      <c r="CS50" s="99"/>
      <c r="CT50" s="99"/>
      <c r="CU50" s="99"/>
      <c r="CV50" s="478"/>
      <c r="CW50" s="478"/>
      <c r="CX50" s="478"/>
      <c r="CY50" s="1"/>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194" customFormat="true" ht="15.75" hidden="false" customHeight="true" outlineLevel="0" collapsed="false">
      <c r="A51" s="627" t="s">
        <v>304</v>
      </c>
      <c r="B51" s="628" t="n">
        <v>12</v>
      </c>
      <c r="C51" s="557"/>
      <c r="D51" s="629" t="s">
        <v>170</v>
      </c>
      <c r="E51" s="492" t="n">
        <v>8</v>
      </c>
      <c r="F51" s="631" t="n">
        <f aca="false">E51/E54</f>
        <v>0.216216216216216</v>
      </c>
      <c r="H51" s="885"/>
      <c r="I51" s="620" t="s">
        <v>97</v>
      </c>
      <c r="J51" s="706" t="n">
        <v>1</v>
      </c>
      <c r="L51" s="874"/>
      <c r="M51" s="492" t="s">
        <v>307</v>
      </c>
      <c r="N51" s="887"/>
      <c r="O51" s="888"/>
      <c r="P51" s="888" t="n">
        <f aca="false">P50/N50</f>
        <v>0.117647058823529</v>
      </c>
      <c r="Q51" s="888" t="n">
        <f aca="false">Q50/N50</f>
        <v>0.235294117647059</v>
      </c>
      <c r="R51" s="888" t="n">
        <f aca="false">R50/N50</f>
        <v>0.117647058823529</v>
      </c>
      <c r="S51" s="888" t="n">
        <f aca="false">S50/N50</f>
        <v>0.529411764705882</v>
      </c>
      <c r="T51" s="887"/>
      <c r="U51" s="706"/>
      <c r="Y51" s="548" t="s">
        <v>77</v>
      </c>
      <c r="Z51" s="889" t="n">
        <v>13</v>
      </c>
      <c r="AA51" s="890" t="n">
        <f aca="false">Z51/AD52</f>
        <v>0.351351351351351</v>
      </c>
      <c r="AB51" s="889" t="n">
        <v>7</v>
      </c>
      <c r="AC51" s="890" t="n">
        <f aca="false">AB51/AD52</f>
        <v>0.189189189189189</v>
      </c>
      <c r="AD51" s="706" t="n">
        <f aca="false">AB51+Z51</f>
        <v>20</v>
      </c>
      <c r="AE51" s="99"/>
      <c r="AF51" s="478"/>
      <c r="AG51" s="478"/>
      <c r="AH51" s="478"/>
      <c r="AI51" s="478"/>
      <c r="AJ51" s="478"/>
      <c r="AK51" s="99"/>
      <c r="AL51" s="99"/>
      <c r="AM51" s="99"/>
      <c r="AN51" s="99"/>
      <c r="AO51" s="620" t="s">
        <v>97</v>
      </c>
      <c r="AP51" s="893" t="n">
        <v>1</v>
      </c>
      <c r="AQ51" s="492" t="n">
        <v>2.01</v>
      </c>
      <c r="AR51" s="492" t="n">
        <v>2.01</v>
      </c>
      <c r="AS51" s="492"/>
      <c r="AT51" s="492"/>
      <c r="AU51" s="492"/>
      <c r="AV51" s="492"/>
      <c r="AW51" s="706"/>
      <c r="AX51" s="557"/>
      <c r="AY51" s="557"/>
      <c r="AZ51" s="557"/>
      <c r="BA51" s="557"/>
      <c r="BB51" s="557"/>
      <c r="BC51" s="99"/>
      <c r="BD51" s="625" t="s">
        <v>694</v>
      </c>
      <c r="BE51" s="626"/>
      <c r="BF51" s="99"/>
      <c r="BH51" s="557"/>
      <c r="BI51" s="1"/>
      <c r="BJ51" s="1"/>
      <c r="BK51" s="1"/>
      <c r="BL51" s="1"/>
      <c r="BM51" s="1"/>
      <c r="BN51" s="1"/>
      <c r="BO51" s="1"/>
      <c r="BP51" s="1"/>
      <c r="BQ51" s="1"/>
      <c r="BR51" s="1"/>
      <c r="BS51" s="1"/>
      <c r="BT51" s="99"/>
      <c r="BU51" s="478"/>
      <c r="BV51" s="478"/>
      <c r="BW51" s="478"/>
      <c r="BX51" s="99"/>
      <c r="BY51" s="99"/>
      <c r="BZ51" s="99"/>
      <c r="CA51" s="99"/>
      <c r="CB51" s="99"/>
      <c r="CC51" s="1"/>
      <c r="CD51" s="1"/>
      <c r="CE51" s="99"/>
      <c r="CF51" s="99"/>
      <c r="CG51" s="99"/>
      <c r="CH51" s="99"/>
      <c r="CI51" s="99"/>
      <c r="CJ51" s="99"/>
      <c r="CK51" s="99"/>
      <c r="CL51" s="99"/>
      <c r="CM51" s="99"/>
      <c r="CN51" s="1"/>
      <c r="CO51" s="1"/>
      <c r="CP51" s="1"/>
      <c r="CQ51" s="1"/>
      <c r="CR51" s="1"/>
      <c r="CS51" s="1"/>
      <c r="CT51" s="1"/>
      <c r="CU51" s="1"/>
      <c r="CV51" s="478"/>
      <c r="CW51" s="478"/>
      <c r="CX51" s="478"/>
      <c r="CY51" s="1"/>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194" customFormat="true" ht="15.75" hidden="false" customHeight="true" outlineLevel="0" collapsed="false">
      <c r="A52" s="627" t="s">
        <v>309</v>
      </c>
      <c r="B52" s="628" t="n">
        <v>10</v>
      </c>
      <c r="C52" s="638"/>
      <c r="D52" s="639" t="s">
        <v>207</v>
      </c>
      <c r="E52" s="492" t="n">
        <v>12</v>
      </c>
      <c r="F52" s="631" t="n">
        <f aca="false">E52/E54</f>
        <v>0.324324324324324</v>
      </c>
      <c r="H52" s="885"/>
      <c r="I52" s="620" t="s">
        <v>88</v>
      </c>
      <c r="J52" s="706" t="n">
        <v>1</v>
      </c>
      <c r="L52" s="874"/>
      <c r="M52" s="886" t="s">
        <v>77</v>
      </c>
      <c r="N52" s="887" t="n">
        <v>20</v>
      </c>
      <c r="O52" s="888" t="n">
        <f aca="false">N52/N54</f>
        <v>0.540540540540541</v>
      </c>
      <c r="P52" s="492" t="n">
        <v>4</v>
      </c>
      <c r="Q52" s="492" t="n">
        <v>3</v>
      </c>
      <c r="R52" s="492" t="n">
        <v>1</v>
      </c>
      <c r="S52" s="492" t="n">
        <v>12</v>
      </c>
      <c r="T52" s="887" t="n">
        <f aca="false">S52+R52+Q52+P52</f>
        <v>20</v>
      </c>
      <c r="U52" s="706" t="n">
        <v>0</v>
      </c>
      <c r="Y52" s="894" t="s">
        <v>139</v>
      </c>
      <c r="Z52" s="895" t="n">
        <f aca="false">Z51+Z50</f>
        <v>17</v>
      </c>
      <c r="AA52" s="896" t="n">
        <f aca="false">AA50+AA51</f>
        <v>0.45945945945946</v>
      </c>
      <c r="AB52" s="895" t="n">
        <f aca="false">AB50+AB51</f>
        <v>20</v>
      </c>
      <c r="AC52" s="897" t="n">
        <f aca="false">AC50+AC51</f>
        <v>0.540540540540541</v>
      </c>
      <c r="AD52" s="853" t="n">
        <f aca="false">AD50+AD51</f>
        <v>37</v>
      </c>
      <c r="AE52" s="99"/>
      <c r="AG52" s="478"/>
      <c r="AH52" s="478"/>
      <c r="AI52" s="478"/>
      <c r="AJ52" s="478"/>
      <c r="AK52" s="99"/>
      <c r="AL52" s="99"/>
      <c r="AM52" s="99"/>
      <c r="AN52" s="99"/>
      <c r="AO52" s="620" t="s">
        <v>88</v>
      </c>
      <c r="AP52" s="893" t="n">
        <v>1</v>
      </c>
      <c r="AQ52" s="492" t="n">
        <v>6.9</v>
      </c>
      <c r="AR52" s="492" t="n">
        <v>6.9</v>
      </c>
      <c r="AS52" s="492"/>
      <c r="AT52" s="492"/>
      <c r="AU52" s="492"/>
      <c r="AV52" s="492"/>
      <c r="AW52" s="706"/>
      <c r="AX52" s="557"/>
      <c r="AY52" s="557"/>
      <c r="AZ52" s="557"/>
      <c r="BA52" s="557"/>
      <c r="BB52" s="557"/>
      <c r="BC52" s="99"/>
      <c r="BD52" s="643" t="s">
        <v>696</v>
      </c>
      <c r="BE52" s="626"/>
      <c r="BF52" s="99"/>
      <c r="BH52" s="557"/>
      <c r="BI52" s="99"/>
      <c r="BJ52" s="99"/>
      <c r="BK52" s="99"/>
      <c r="BL52" s="99"/>
      <c r="BM52" s="99"/>
      <c r="BN52" s="99"/>
      <c r="BO52" s="99"/>
      <c r="BP52" s="99"/>
      <c r="BQ52" s="99"/>
      <c r="BR52" s="99"/>
      <c r="BS52" s="99"/>
      <c r="BT52" s="99"/>
      <c r="BU52" s="478"/>
      <c r="BV52" s="478"/>
      <c r="BW52" s="478"/>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478"/>
      <c r="CW52" s="478"/>
      <c r="CX52" s="478"/>
      <c r="CY52" s="1"/>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194" customFormat="true" ht="15.75" hidden="false" customHeight="true" outlineLevel="0" collapsed="false">
      <c r="A53" s="627" t="s">
        <v>310</v>
      </c>
      <c r="B53" s="628" t="n">
        <v>9</v>
      </c>
      <c r="C53" s="557"/>
      <c r="D53" s="644" t="s">
        <v>818</v>
      </c>
      <c r="E53" s="492" t="n">
        <v>4</v>
      </c>
      <c r="F53" s="631" t="n">
        <f aca="false">E53/E54</f>
        <v>0.108108108108108</v>
      </c>
      <c r="H53" s="885"/>
      <c r="I53" s="620" t="s">
        <v>171</v>
      </c>
      <c r="J53" s="706" t="n">
        <v>2</v>
      </c>
      <c r="L53" s="874"/>
      <c r="M53" s="492" t="s">
        <v>307</v>
      </c>
      <c r="N53" s="887"/>
      <c r="O53" s="888"/>
      <c r="P53" s="888" t="n">
        <f aca="false">P52/N52</f>
        <v>0.2</v>
      </c>
      <c r="Q53" s="888" t="n">
        <f aca="false">Q52/N52</f>
        <v>0.15</v>
      </c>
      <c r="R53" s="888" t="n">
        <f aca="false">R52/N52</f>
        <v>0.05</v>
      </c>
      <c r="S53" s="888" t="n">
        <f aca="false">S52/N52</f>
        <v>0.6</v>
      </c>
      <c r="T53" s="887"/>
      <c r="U53" s="706"/>
      <c r="AA53" s="99"/>
      <c r="AB53" s="99"/>
      <c r="AC53" s="99"/>
      <c r="AD53" s="99"/>
      <c r="AE53" s="99"/>
      <c r="AK53" s="99"/>
      <c r="AL53" s="99"/>
      <c r="AM53" s="99"/>
      <c r="AN53" s="99"/>
      <c r="AO53" s="620" t="s">
        <v>171</v>
      </c>
      <c r="AP53" s="893" t="n">
        <v>2</v>
      </c>
      <c r="AQ53" s="898" t="n">
        <f aca="false">(AR53+AS53)/2</f>
        <v>5.39</v>
      </c>
      <c r="AR53" s="492" t="n">
        <v>4.01</v>
      </c>
      <c r="AS53" s="492" t="n">
        <v>6.77</v>
      </c>
      <c r="AT53" s="492"/>
      <c r="AU53" s="492"/>
      <c r="AV53" s="492"/>
      <c r="AW53" s="706"/>
      <c r="AX53" s="557"/>
      <c r="AY53" s="557"/>
      <c r="AZ53" s="557"/>
      <c r="BA53" s="557"/>
      <c r="BB53" s="557"/>
      <c r="BC53" s="478"/>
      <c r="BD53" s="643" t="s">
        <v>697</v>
      </c>
      <c r="BE53" s="626"/>
      <c r="BF53" s="99"/>
      <c r="BH53" s="557"/>
      <c r="BI53" s="99"/>
      <c r="BJ53" s="99"/>
      <c r="BK53" s="99"/>
      <c r="BL53" s="99"/>
      <c r="BM53" s="99"/>
      <c r="BN53" s="99"/>
      <c r="BO53" s="99"/>
      <c r="BP53" s="99"/>
      <c r="BQ53" s="99"/>
      <c r="BR53" s="99"/>
      <c r="BS53" s="99"/>
      <c r="BT53" s="99"/>
      <c r="BU53" s="478"/>
      <c r="BV53" s="478"/>
      <c r="BW53" s="478"/>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1"/>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194" customFormat="true" ht="15.75" hidden="false" customHeight="true" outlineLevel="0" collapsed="false">
      <c r="A54" s="627" t="s">
        <v>312</v>
      </c>
      <c r="B54" s="628" t="n">
        <v>5</v>
      </c>
      <c r="C54" s="557"/>
      <c r="D54" s="652" t="s">
        <v>139</v>
      </c>
      <c r="E54" s="870" t="n">
        <f aca="false">E50+E51+E52+E53</f>
        <v>37</v>
      </c>
      <c r="F54" s="654" t="n">
        <f aca="false">F50+F51+F52+F53</f>
        <v>1</v>
      </c>
      <c r="H54" s="885"/>
      <c r="I54" s="620" t="s">
        <v>958</v>
      </c>
      <c r="J54" s="706" t="n">
        <v>1</v>
      </c>
      <c r="L54" s="874"/>
      <c r="M54" s="899" t="s">
        <v>139</v>
      </c>
      <c r="N54" s="873" t="n">
        <f aca="false">N50+N52</f>
        <v>37</v>
      </c>
      <c r="O54" s="900" t="n">
        <f aca="false">O52+O50</f>
        <v>1</v>
      </c>
      <c r="P54" s="492" t="n">
        <f aca="false">P52+P50</f>
        <v>6</v>
      </c>
      <c r="Q54" s="492" t="n">
        <f aca="false">Q52+Q50</f>
        <v>7</v>
      </c>
      <c r="R54" s="492" t="n">
        <f aca="false">R52+R50</f>
        <v>3</v>
      </c>
      <c r="S54" s="492" t="n">
        <f aca="false">S52+S50</f>
        <v>21</v>
      </c>
      <c r="T54" s="873" t="n">
        <f aca="false">T52+T50</f>
        <v>37</v>
      </c>
      <c r="U54" s="901" t="n">
        <f aca="false">U50+U52</f>
        <v>2</v>
      </c>
      <c r="AA54" s="99"/>
      <c r="AB54" s="99"/>
      <c r="AC54" s="99"/>
      <c r="AD54" s="99"/>
      <c r="AE54" s="99"/>
      <c r="AK54" s="99"/>
      <c r="AL54" s="99"/>
      <c r="AM54" s="99"/>
      <c r="AN54" s="99"/>
      <c r="AO54" s="620" t="s">
        <v>958</v>
      </c>
      <c r="AP54" s="893" t="n">
        <v>1</v>
      </c>
      <c r="AQ54" s="492" t="n">
        <v>1.1</v>
      </c>
      <c r="AR54" s="492" t="n">
        <v>1.1</v>
      </c>
      <c r="AS54" s="492"/>
      <c r="AT54" s="492"/>
      <c r="AU54" s="492"/>
      <c r="AV54" s="492"/>
      <c r="AW54" s="706"/>
      <c r="AX54" s="557"/>
      <c r="AY54" s="557"/>
      <c r="AZ54" s="557"/>
      <c r="BA54" s="557"/>
      <c r="BB54" s="557"/>
      <c r="BC54" s="478"/>
      <c r="BD54" s="656" t="s">
        <v>698</v>
      </c>
      <c r="BE54" s="626"/>
      <c r="BF54" s="99"/>
      <c r="BH54" s="557"/>
      <c r="BI54" s="99"/>
      <c r="BJ54" s="99"/>
      <c r="BK54" s="99"/>
      <c r="BL54" s="99"/>
      <c r="BM54" s="99"/>
      <c r="BN54" s="99"/>
      <c r="BO54" s="99"/>
      <c r="BP54" s="99"/>
      <c r="BQ54" s="99"/>
      <c r="BR54" s="99"/>
      <c r="BS54" s="99"/>
      <c r="BT54" s="99"/>
      <c r="BU54" s="478"/>
      <c r="BV54" s="478"/>
      <c r="BW54" s="478"/>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478"/>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194" customFormat="true" ht="15.75" hidden="false" customHeight="true" outlineLevel="0" collapsed="false">
      <c r="A55" s="650" t="s">
        <v>139</v>
      </c>
      <c r="B55" s="651" t="n">
        <f aca="false">SUM(B50:B54)</f>
        <v>37</v>
      </c>
      <c r="C55" s="557"/>
      <c r="D55" s="657" t="s">
        <v>189</v>
      </c>
      <c r="E55" s="492" t="n">
        <v>10</v>
      </c>
      <c r="F55" s="609" t="n">
        <f aca="false">E55/E58</f>
        <v>0.27027027027027</v>
      </c>
      <c r="H55" s="885"/>
      <c r="I55" s="620" t="s">
        <v>180</v>
      </c>
      <c r="J55" s="706" t="n">
        <v>1</v>
      </c>
      <c r="L55" s="874"/>
      <c r="M55" s="899"/>
      <c r="N55" s="873"/>
      <c r="O55" s="900"/>
      <c r="P55" s="862" t="n">
        <f aca="false">P54/T54</f>
        <v>0.162162162162162</v>
      </c>
      <c r="Q55" s="862" t="n">
        <f aca="false">Q54/T54</f>
        <v>0.189189189189189</v>
      </c>
      <c r="R55" s="862" t="n">
        <f aca="false">R54/T54</f>
        <v>0.0810810810810811</v>
      </c>
      <c r="S55" s="862" t="n">
        <f aca="false">S54/T54</f>
        <v>0.567567567567568</v>
      </c>
      <c r="T55" s="873"/>
      <c r="U55" s="901"/>
      <c r="AA55" s="99"/>
      <c r="AB55" s="99"/>
      <c r="AC55" s="99"/>
      <c r="AD55" s="99"/>
      <c r="AE55" s="99"/>
      <c r="AF55" s="658"/>
      <c r="AG55" s="658"/>
      <c r="AH55" s="478"/>
      <c r="AI55" s="478"/>
      <c r="AJ55" s="478"/>
      <c r="AK55" s="99"/>
      <c r="AL55" s="99"/>
      <c r="AM55" s="99"/>
      <c r="AN55" s="99"/>
      <c r="AO55" s="620" t="s">
        <v>180</v>
      </c>
      <c r="AP55" s="893" t="n">
        <v>1</v>
      </c>
      <c r="AQ55" s="492" t="n">
        <v>6.85</v>
      </c>
      <c r="AR55" s="492" t="n">
        <v>6.85</v>
      </c>
      <c r="AS55" s="492"/>
      <c r="AT55" s="492"/>
      <c r="AU55" s="492"/>
      <c r="AV55" s="492"/>
      <c r="AW55" s="706"/>
      <c r="AX55" s="557"/>
      <c r="AY55" s="557"/>
      <c r="AZ55" s="557"/>
      <c r="BA55" s="557"/>
      <c r="BB55" s="557"/>
      <c r="BC55" s="478"/>
      <c r="BD55" s="656" t="s">
        <v>699</v>
      </c>
      <c r="BE55" s="626"/>
      <c r="BF55" s="99"/>
      <c r="BH55" s="557"/>
      <c r="BI55" s="99"/>
      <c r="BJ55" s="99"/>
      <c r="BK55" s="99"/>
      <c r="BL55" s="99"/>
      <c r="BM55" s="99"/>
      <c r="BN55" s="99"/>
      <c r="BO55" s="99"/>
      <c r="BP55" s="99"/>
      <c r="BQ55" s="99"/>
      <c r="BR55" s="99"/>
      <c r="BS55" s="99"/>
      <c r="BT55" s="99"/>
      <c r="BU55" s="478"/>
      <c r="BV55" s="478"/>
      <c r="BW55" s="478"/>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194" customFormat="true" ht="15.75" hidden="false" customHeight="true" outlineLevel="0" collapsed="false">
      <c r="C56" s="557"/>
      <c r="D56" s="657" t="s">
        <v>193</v>
      </c>
      <c r="E56" s="492" t="n">
        <v>24</v>
      </c>
      <c r="F56" s="631" t="n">
        <f aca="false">E56/E58</f>
        <v>0.648648648648649</v>
      </c>
      <c r="H56" s="885"/>
      <c r="I56" s="620" t="s">
        <v>597</v>
      </c>
      <c r="J56" s="706" t="n">
        <v>2</v>
      </c>
      <c r="L56" s="478"/>
      <c r="M56" s="478"/>
      <c r="N56" s="478"/>
      <c r="O56" s="478"/>
      <c r="P56" s="478"/>
      <c r="Q56" s="478"/>
      <c r="R56" s="478"/>
      <c r="S56" s="478"/>
      <c r="T56" s="557"/>
      <c r="AE56" s="99"/>
      <c r="AF56" s="599" t="s">
        <v>318</v>
      </c>
      <c r="AG56" s="600" t="s">
        <v>690</v>
      </c>
      <c r="AH56" s="600" t="s">
        <v>301</v>
      </c>
      <c r="AI56" s="600" t="s">
        <v>302</v>
      </c>
      <c r="AJ56" s="601" t="s">
        <v>303</v>
      </c>
      <c r="AK56" s="99"/>
      <c r="AL56" s="99"/>
      <c r="AM56" s="99"/>
      <c r="AN56" s="99"/>
      <c r="AO56" s="620" t="s">
        <v>597</v>
      </c>
      <c r="AP56" s="893" t="n">
        <v>2</v>
      </c>
      <c r="AQ56" s="492" t="n">
        <v>20.13</v>
      </c>
      <c r="AR56" s="492" t="n">
        <v>20.13</v>
      </c>
      <c r="AS56" s="870"/>
      <c r="AT56" s="492"/>
      <c r="AU56" s="492"/>
      <c r="AV56" s="492"/>
      <c r="AW56" s="706"/>
      <c r="AX56" s="557"/>
      <c r="AY56" s="557"/>
      <c r="AZ56" s="557"/>
      <c r="BA56" s="557"/>
      <c r="BB56" s="557"/>
      <c r="BC56" s="478"/>
      <c r="BD56" s="656" t="s">
        <v>700</v>
      </c>
      <c r="BE56" s="626"/>
      <c r="BF56" s="99"/>
      <c r="BH56" s="557"/>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194" customFormat="true" ht="16.4" hidden="false" customHeight="false" outlineLevel="0" collapsed="false">
      <c r="A57" s="605" t="s">
        <v>319</v>
      </c>
      <c r="B57" s="606" t="n">
        <v>15</v>
      </c>
      <c r="C57" s="638"/>
      <c r="D57" s="657" t="s">
        <v>199</v>
      </c>
      <c r="E57" s="492" t="n">
        <v>3</v>
      </c>
      <c r="F57" s="631" t="n">
        <f aca="false">E57/E58</f>
        <v>0.0810810810810811</v>
      </c>
      <c r="H57" s="885"/>
      <c r="I57" s="620" t="s">
        <v>878</v>
      </c>
      <c r="J57" s="706" t="n">
        <v>1</v>
      </c>
      <c r="L57" s="478"/>
      <c r="M57" s="478"/>
      <c r="N57" s="478"/>
      <c r="O57" s="478"/>
      <c r="P57" s="478"/>
      <c r="Q57" s="478"/>
      <c r="R57" s="478"/>
      <c r="S57" s="478"/>
      <c r="T57" s="557"/>
      <c r="U57" s="478"/>
      <c r="V57" s="478"/>
      <c r="W57" s="478"/>
      <c r="AE57" s="99"/>
      <c r="AF57" s="617" t="n">
        <v>1</v>
      </c>
      <c r="AG57" s="640"/>
      <c r="AH57" s="640"/>
      <c r="AI57" s="640" t="n">
        <v>1</v>
      </c>
      <c r="AJ57" s="641" t="s">
        <v>957</v>
      </c>
      <c r="AK57" s="99"/>
      <c r="AL57" s="99"/>
      <c r="AM57" s="99"/>
      <c r="AN57" s="99"/>
      <c r="AO57" s="620" t="s">
        <v>878</v>
      </c>
      <c r="AP57" s="893" t="n">
        <v>1</v>
      </c>
      <c r="AQ57" s="492" t="n">
        <v>0.04</v>
      </c>
      <c r="AR57" s="492" t="n">
        <v>0.04</v>
      </c>
      <c r="AS57" s="492"/>
      <c r="AT57" s="492"/>
      <c r="AU57" s="492"/>
      <c r="AV57" s="492"/>
      <c r="AW57" s="706"/>
      <c r="AX57" s="557"/>
      <c r="AY57" s="557"/>
      <c r="AZ57" s="557"/>
      <c r="BA57" s="557"/>
      <c r="BB57" s="557"/>
      <c r="BC57" s="478"/>
      <c r="BD57" s="666" t="s">
        <v>702</v>
      </c>
      <c r="BE57" s="626"/>
      <c r="BF57" s="99"/>
      <c r="BH57" s="557"/>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194" customFormat="true" ht="16.4" hidden="false" customHeight="false" outlineLevel="0" collapsed="false">
      <c r="A58" s="627" t="s">
        <v>320</v>
      </c>
      <c r="B58" s="628" t="n">
        <v>22</v>
      </c>
      <c r="C58" s="557"/>
      <c r="D58" s="667" t="s">
        <v>139</v>
      </c>
      <c r="E58" s="870" t="n">
        <f aca="false">E55+E56+E57</f>
        <v>37</v>
      </c>
      <c r="F58" s="654" t="n">
        <f aca="false">F55+F56+F57</f>
        <v>1</v>
      </c>
      <c r="H58" s="885"/>
      <c r="I58" s="620" t="s">
        <v>104</v>
      </c>
      <c r="J58" s="706" t="n">
        <v>4</v>
      </c>
      <c r="L58" s="557"/>
      <c r="M58" s="557"/>
      <c r="N58" s="557"/>
      <c r="O58" s="557"/>
      <c r="P58" s="557"/>
      <c r="Q58" s="557"/>
      <c r="R58" s="557"/>
      <c r="S58" s="557"/>
      <c r="T58" s="557"/>
      <c r="U58" s="557"/>
      <c r="V58" s="557"/>
      <c r="W58" s="557"/>
      <c r="AE58" s="99"/>
      <c r="AF58" s="478"/>
      <c r="AG58" s="478"/>
      <c r="AH58" s="478"/>
      <c r="AI58" s="478"/>
      <c r="AJ58" s="478"/>
      <c r="AK58" s="99"/>
      <c r="AL58" s="99"/>
      <c r="AM58" s="99"/>
      <c r="AN58" s="99"/>
      <c r="AO58" s="620" t="s">
        <v>104</v>
      </c>
      <c r="AP58" s="902" t="n">
        <v>4</v>
      </c>
      <c r="AQ58" s="898" t="n">
        <f aca="false">(AR58+AS58+AT58+AU58)/4</f>
        <v>3.2225</v>
      </c>
      <c r="AR58" s="492" t="n">
        <v>2.8</v>
      </c>
      <c r="AS58" s="492" t="n">
        <v>3.71</v>
      </c>
      <c r="AT58" s="492" t="n">
        <v>5.59</v>
      </c>
      <c r="AU58" s="492" t="n">
        <v>0.79</v>
      </c>
      <c r="AV58" s="492"/>
      <c r="AW58" s="706"/>
      <c r="AX58" s="557"/>
      <c r="AY58" s="557"/>
      <c r="AZ58" s="557"/>
      <c r="BA58" s="557"/>
      <c r="BB58" s="557"/>
      <c r="BC58" s="478"/>
      <c r="BD58" s="669" t="s">
        <v>704</v>
      </c>
      <c r="BE58" s="670" t="e">
        <f aca="false">(BE54/BE51)*100</f>
        <v>#DIV/0!</v>
      </c>
      <c r="BF58" s="99"/>
      <c r="BH58" s="557"/>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194" customFormat="true" ht="16.4" hidden="false" customHeight="false" outlineLevel="0" collapsed="false">
      <c r="A59" s="650" t="s">
        <v>139</v>
      </c>
      <c r="B59" s="651" t="n">
        <f aca="false">B57+B58</f>
        <v>37</v>
      </c>
      <c r="C59" s="557"/>
      <c r="D59" s="657" t="s">
        <v>206</v>
      </c>
      <c r="E59" s="492" t="n">
        <v>17</v>
      </c>
      <c r="F59" s="671" t="n">
        <f aca="false">E59/E63</f>
        <v>0.45945945945946</v>
      </c>
      <c r="H59" s="885"/>
      <c r="I59" s="620" t="s">
        <v>166</v>
      </c>
      <c r="J59" s="706" t="n">
        <v>1</v>
      </c>
      <c r="L59" s="557"/>
      <c r="M59" s="557"/>
      <c r="N59" s="557"/>
      <c r="O59" s="557"/>
      <c r="P59" s="557"/>
      <c r="Q59" s="557"/>
      <c r="R59" s="557"/>
      <c r="S59" s="557"/>
      <c r="T59" s="557"/>
      <c r="U59" s="557"/>
      <c r="V59" s="99"/>
      <c r="W59" s="99"/>
      <c r="AE59" s="99"/>
      <c r="AF59" s="478"/>
      <c r="AG59" s="478"/>
      <c r="AH59" s="478"/>
      <c r="AI59" s="478"/>
      <c r="AJ59" s="478"/>
      <c r="AK59" s="99"/>
      <c r="AL59" s="99"/>
      <c r="AM59" s="99"/>
      <c r="AN59" s="99"/>
      <c r="AO59" s="620" t="s">
        <v>166</v>
      </c>
      <c r="AP59" s="893" t="n">
        <v>1</v>
      </c>
      <c r="AQ59" s="492" t="n">
        <v>14.68</v>
      </c>
      <c r="AR59" s="492" t="n">
        <v>14.68</v>
      </c>
      <c r="AS59" s="492"/>
      <c r="AT59" s="492"/>
      <c r="AU59" s="492"/>
      <c r="AV59" s="492"/>
      <c r="AW59" s="706"/>
      <c r="AX59" s="557"/>
      <c r="AY59" s="557"/>
      <c r="AZ59" s="557"/>
      <c r="BA59" s="557"/>
      <c r="BB59" s="557"/>
      <c r="BC59" s="478"/>
      <c r="BD59" s="669" t="s">
        <v>706</v>
      </c>
      <c r="BE59" s="670" t="n">
        <f aca="false">BE51/BE49</f>
        <v>0</v>
      </c>
      <c r="BF59" s="99"/>
      <c r="BH59" s="557"/>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F59" s="99"/>
      <c r="CG59" s="99"/>
      <c r="CH59" s="99"/>
      <c r="CI59" s="99"/>
      <c r="CJ59" s="99"/>
      <c r="CK59" s="99"/>
      <c r="CL59" s="99"/>
      <c r="CM59" s="99"/>
      <c r="CN59" s="99"/>
      <c r="CO59" s="99"/>
      <c r="CP59" s="99"/>
      <c r="CQ59" s="99"/>
      <c r="CR59" s="99"/>
      <c r="CS59" s="99"/>
      <c r="CT59" s="99"/>
      <c r="CU59" s="99"/>
      <c r="CV59" s="99"/>
      <c r="CW59" s="99"/>
      <c r="CX59" s="9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194" customFormat="true" ht="16.4" hidden="false" customHeight="false" outlineLevel="0" collapsed="false">
      <c r="A60" s="557"/>
      <c r="B60" s="557"/>
      <c r="C60" s="557"/>
      <c r="D60" s="657" t="s">
        <v>210</v>
      </c>
      <c r="E60" s="492" t="n">
        <v>17</v>
      </c>
      <c r="F60" s="631" t="n">
        <f aca="false">E60/E63</f>
        <v>0.45945945945946</v>
      </c>
      <c r="H60" s="885"/>
      <c r="I60" s="620" t="s">
        <v>87</v>
      </c>
      <c r="J60" s="706" t="n">
        <v>1</v>
      </c>
      <c r="L60" s="557"/>
      <c r="M60" s="672"/>
      <c r="N60" s="478"/>
      <c r="O60" s="557"/>
      <c r="P60" s="557"/>
      <c r="Q60" s="557"/>
      <c r="R60" s="557"/>
      <c r="S60" s="557"/>
      <c r="T60" s="557"/>
      <c r="U60" s="557"/>
      <c r="V60" s="99"/>
      <c r="W60" s="99"/>
      <c r="X60" s="478"/>
      <c r="Y60" s="478"/>
      <c r="Z60" s="478"/>
      <c r="AA60" s="478"/>
      <c r="AB60" s="478"/>
      <c r="AC60" s="478"/>
      <c r="AD60" s="99"/>
      <c r="AE60" s="99"/>
      <c r="AK60" s="99"/>
      <c r="AL60" s="99"/>
      <c r="AM60" s="99"/>
      <c r="AN60" s="99"/>
      <c r="AO60" s="620" t="s">
        <v>87</v>
      </c>
      <c r="AP60" s="893" t="n">
        <v>1</v>
      </c>
      <c r="AQ60" s="492" t="n">
        <v>7.05</v>
      </c>
      <c r="AR60" s="492" t="n">
        <v>7.05</v>
      </c>
      <c r="AS60" s="492"/>
      <c r="AT60" s="492"/>
      <c r="AU60" s="492"/>
      <c r="AV60" s="492"/>
      <c r="AW60" s="706"/>
      <c r="AX60" s="557"/>
      <c r="AY60" s="557"/>
      <c r="AZ60" s="557"/>
      <c r="BA60" s="557"/>
      <c r="BB60" s="557"/>
      <c r="BC60" s="478"/>
      <c r="BD60" s="478"/>
      <c r="BE60" s="557"/>
      <c r="BF60" s="99"/>
      <c r="BH60" s="557"/>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478"/>
      <c r="CI60" s="478"/>
      <c r="CJ60" s="478"/>
      <c r="CK60" s="478"/>
      <c r="CL60" s="478"/>
      <c r="CM60" s="99"/>
      <c r="CN60" s="99"/>
      <c r="CO60" s="99"/>
      <c r="CP60" s="99"/>
      <c r="CQ60" s="99"/>
      <c r="CR60" s="99"/>
      <c r="CS60" s="99"/>
      <c r="CT60" s="99"/>
      <c r="CU60" s="99"/>
      <c r="CV60" s="99"/>
      <c r="CW60" s="99"/>
      <c r="CX60" s="9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194" customFormat="true" ht="16.4" hidden="false" customHeight="false" outlineLevel="0" collapsed="false">
      <c r="A61" s="557"/>
      <c r="B61" s="557"/>
      <c r="C61" s="557"/>
      <c r="D61" s="657" t="s">
        <v>214</v>
      </c>
      <c r="E61" s="492" t="n">
        <v>2</v>
      </c>
      <c r="F61" s="631" t="n">
        <f aca="false">E61/E63</f>
        <v>0.0540540540540541</v>
      </c>
      <c r="H61" s="885"/>
      <c r="I61" s="903" t="s">
        <v>139</v>
      </c>
      <c r="J61" s="904" t="n">
        <f aca="false">J50+J51+J52+J53+J54+J55+J56+J57+J58+J59+J60+J62</f>
        <v>17</v>
      </c>
      <c r="L61" s="557"/>
      <c r="M61" s="672"/>
      <c r="N61" s="478"/>
      <c r="O61" s="557"/>
      <c r="P61" s="557"/>
      <c r="Q61" s="557"/>
      <c r="R61" s="557"/>
      <c r="S61" s="557"/>
      <c r="T61" s="557"/>
      <c r="U61" s="557"/>
      <c r="V61" s="99"/>
      <c r="W61" s="99"/>
      <c r="X61" s="478"/>
      <c r="Y61" s="478"/>
      <c r="Z61" s="478"/>
      <c r="AA61" s="478"/>
      <c r="AB61" s="478"/>
      <c r="AC61" s="478"/>
      <c r="AD61" s="99"/>
      <c r="AE61" s="99"/>
      <c r="AK61" s="99"/>
      <c r="AL61" s="99"/>
      <c r="AM61" s="99"/>
      <c r="AN61" s="99"/>
      <c r="AO61" s="903" t="s">
        <v>139</v>
      </c>
      <c r="AP61" s="905" t="n">
        <f aca="false">AP50+AP51+AP52+AP53+AP54+AP55+AP56+AP57+AP58+AP59+AP60+AP62</f>
        <v>17</v>
      </c>
      <c r="AQ61" s="906"/>
      <c r="AR61" s="492"/>
      <c r="AS61" s="492"/>
      <c r="AT61" s="492"/>
      <c r="AU61" s="492"/>
      <c r="AV61" s="492"/>
      <c r="AW61" s="706"/>
      <c r="AX61" s="557"/>
      <c r="AY61" s="557"/>
      <c r="AZ61" s="557"/>
      <c r="BA61" s="557"/>
      <c r="BB61" s="557"/>
      <c r="BC61" s="478"/>
      <c r="BD61" s="478"/>
      <c r="BE61" s="557"/>
      <c r="BF61" s="99"/>
      <c r="BH61" s="557"/>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F61" s="99"/>
      <c r="CG61" s="99"/>
      <c r="CH61" s="478"/>
      <c r="CI61" s="478"/>
      <c r="CJ61" s="478"/>
      <c r="CK61" s="478"/>
      <c r="CL61" s="478"/>
      <c r="CM61" s="478"/>
      <c r="CN61" s="99"/>
      <c r="CO61" s="99"/>
      <c r="CP61" s="99"/>
      <c r="CQ61" s="99"/>
      <c r="CR61" s="99"/>
      <c r="CS61" s="99"/>
      <c r="CT61" s="99"/>
      <c r="CU61" s="99"/>
      <c r="CV61" s="99"/>
      <c r="CW61" s="99"/>
      <c r="CX61" s="9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194" customFormat="true" ht="17.9" hidden="false" customHeight="true" outlineLevel="0" collapsed="false">
      <c r="A62" s="557"/>
      <c r="B62" s="557"/>
      <c r="C62" s="557"/>
      <c r="D62" s="657" t="s">
        <v>218</v>
      </c>
      <c r="E62" s="492" t="n">
        <v>1</v>
      </c>
      <c r="F62" s="631" t="n">
        <f aca="false">E62/E63</f>
        <v>0.027027027027027</v>
      </c>
      <c r="H62" s="907"/>
      <c r="I62" s="838"/>
      <c r="J62" s="838"/>
      <c r="L62" s="557"/>
      <c r="M62" s="672"/>
      <c r="N62" s="478"/>
      <c r="O62" s="557"/>
      <c r="P62" s="557"/>
      <c r="Q62" s="557"/>
      <c r="R62" s="557"/>
      <c r="S62" s="557"/>
      <c r="T62" s="557"/>
      <c r="U62" s="557"/>
      <c r="V62" s="99"/>
      <c r="W62" s="99"/>
      <c r="X62" s="99"/>
      <c r="Y62" s="99"/>
      <c r="Z62" s="99"/>
      <c r="AA62" s="99"/>
      <c r="AB62" s="99"/>
      <c r="AC62" s="99"/>
      <c r="AD62" s="99"/>
      <c r="AE62" s="99"/>
      <c r="AF62" s="478"/>
      <c r="AG62" s="478"/>
      <c r="AH62" s="478"/>
      <c r="AI62" s="478"/>
      <c r="AJ62" s="478"/>
      <c r="AK62" s="99"/>
      <c r="AL62" s="99"/>
      <c r="AM62" s="99"/>
      <c r="AN62" s="99"/>
      <c r="AO62" s="478"/>
      <c r="AP62" s="478"/>
      <c r="AQ62" s="478"/>
      <c r="AR62" s="478"/>
      <c r="AS62" s="478"/>
      <c r="AT62" s="478"/>
      <c r="AU62" s="478"/>
      <c r="AV62" s="478"/>
      <c r="AW62" s="478"/>
      <c r="AX62" s="557"/>
      <c r="AY62" s="557"/>
      <c r="AZ62" s="557"/>
      <c r="BA62" s="557"/>
      <c r="BB62" s="557"/>
      <c r="BC62" s="478"/>
      <c r="BD62" s="673" t="s">
        <v>39</v>
      </c>
      <c r="BE62" s="673"/>
      <c r="BF62" s="673"/>
      <c r="BH62" s="557"/>
      <c r="BI62" s="99"/>
      <c r="BJ62" s="99"/>
      <c r="BK62" s="99"/>
      <c r="BL62" s="99"/>
      <c r="BM62" s="99"/>
      <c r="BN62" s="99"/>
      <c r="BO62" s="99"/>
      <c r="BP62" s="99"/>
      <c r="BQ62" s="99"/>
      <c r="BR62" s="99"/>
      <c r="BS62" s="99"/>
      <c r="BT62" s="99"/>
      <c r="BU62" s="99"/>
      <c r="BV62" s="99"/>
      <c r="BW62" s="99"/>
      <c r="BX62" s="99"/>
      <c r="BY62" s="99"/>
      <c r="BZ62" s="99"/>
      <c r="CA62" s="99"/>
      <c r="CB62" s="99"/>
      <c r="CC62" s="99"/>
      <c r="CD62" s="99"/>
      <c r="CE62" s="478"/>
      <c r="CF62" s="478"/>
      <c r="CG62" s="478"/>
      <c r="CH62" s="478"/>
      <c r="CI62" s="478"/>
      <c r="CJ62" s="478"/>
      <c r="CK62" s="478"/>
      <c r="CL62" s="478"/>
      <c r="CM62" s="478"/>
      <c r="CN62" s="99"/>
      <c r="CO62" s="99"/>
      <c r="CP62" s="99"/>
      <c r="CQ62" s="99"/>
      <c r="CR62" s="99"/>
      <c r="CS62" s="99"/>
      <c r="CT62" s="99"/>
      <c r="CU62" s="99"/>
      <c r="CV62" s="99"/>
      <c r="CW62" s="99"/>
      <c r="CX62" s="9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194" customFormat="true" ht="17.9" hidden="false" customHeight="false" outlineLevel="0" collapsed="false">
      <c r="A63" s="557"/>
      <c r="B63" s="557"/>
      <c r="C63" s="557"/>
      <c r="D63" s="652" t="s">
        <v>139</v>
      </c>
      <c r="E63" s="653" t="n">
        <f aca="false">E59+E60+E61+E62</f>
        <v>37</v>
      </c>
      <c r="F63" s="654" t="n">
        <f aca="false">F59+F60+F61+F62</f>
        <v>1</v>
      </c>
      <c r="H63" s="908" t="s">
        <v>329</v>
      </c>
      <c r="I63" s="909" t="s">
        <v>341</v>
      </c>
      <c r="J63" s="820" t="n">
        <v>1</v>
      </c>
      <c r="L63" s="557"/>
      <c r="M63" s="557"/>
      <c r="N63" s="557"/>
      <c r="O63" s="557"/>
      <c r="P63" s="557"/>
      <c r="Q63" s="557"/>
      <c r="R63" s="557"/>
      <c r="S63" s="557"/>
      <c r="T63" s="557"/>
      <c r="U63" s="557"/>
      <c r="V63" s="99"/>
      <c r="W63" s="99"/>
      <c r="X63" s="99"/>
      <c r="Y63" s="99"/>
      <c r="Z63" s="99"/>
      <c r="AA63" s="99"/>
      <c r="AB63" s="99"/>
      <c r="AC63" s="99"/>
      <c r="AD63" s="99"/>
      <c r="AE63" s="99"/>
      <c r="AF63" s="676" t="s">
        <v>707</v>
      </c>
      <c r="AG63" s="677" t="n">
        <f aca="false">AF50</f>
        <v>1</v>
      </c>
      <c r="AH63" s="478"/>
      <c r="AI63" s="478"/>
      <c r="AJ63" s="478"/>
      <c r="AK63" s="99"/>
      <c r="AL63" s="99"/>
      <c r="AM63" s="99"/>
      <c r="AN63" s="99"/>
      <c r="AO63" s="478"/>
      <c r="AP63" s="478"/>
      <c r="AQ63" s="478"/>
      <c r="AR63" s="478"/>
      <c r="AS63" s="478"/>
      <c r="AT63" s="478"/>
      <c r="AU63" s="478"/>
      <c r="AV63" s="478"/>
      <c r="AW63" s="478"/>
      <c r="AX63" s="557"/>
      <c r="AY63" s="557"/>
      <c r="AZ63" s="557"/>
      <c r="BA63" s="557"/>
      <c r="BB63" s="557"/>
      <c r="BC63" s="478"/>
      <c r="BD63" s="673" t="s">
        <v>708</v>
      </c>
      <c r="BE63" s="680"/>
      <c r="BF63" s="681" t="e">
        <f aca="false">BE63/BE65</f>
        <v>#DIV/0!</v>
      </c>
      <c r="BH63" s="557"/>
      <c r="BI63" s="99"/>
      <c r="BJ63" s="99"/>
      <c r="BK63" s="99"/>
      <c r="BL63" s="99"/>
      <c r="BM63" s="99"/>
      <c r="BN63" s="99"/>
      <c r="BO63" s="99"/>
      <c r="BP63" s="99"/>
      <c r="BQ63" s="99"/>
      <c r="BR63" s="99"/>
      <c r="BS63" s="99"/>
      <c r="BT63" s="99"/>
      <c r="BU63" s="99"/>
      <c r="BV63" s="99"/>
      <c r="BW63" s="99"/>
      <c r="BX63" s="99"/>
      <c r="BY63" s="99"/>
      <c r="BZ63" s="99"/>
      <c r="CA63" s="99"/>
      <c r="CB63" s="99"/>
      <c r="CC63" s="99"/>
      <c r="CD63" s="99"/>
      <c r="CE63" s="478"/>
      <c r="CF63" s="478"/>
      <c r="CG63" s="478"/>
      <c r="CH63" s="557"/>
      <c r="CI63" s="557"/>
      <c r="CJ63" s="557"/>
      <c r="CK63" s="572"/>
      <c r="CL63" s="572"/>
      <c r="CM63" s="478"/>
      <c r="CN63" s="99"/>
      <c r="CO63" s="99"/>
      <c r="CP63" s="99"/>
      <c r="CQ63" s="99"/>
      <c r="CR63" s="99"/>
      <c r="CS63" s="99"/>
      <c r="CT63" s="99"/>
      <c r="CU63" s="99"/>
      <c r="CV63" s="99"/>
      <c r="CW63" s="99"/>
      <c r="CX63" s="9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row>
    <row r="64" s="194" customFormat="true" ht="17.9" hidden="false" customHeight="false" outlineLevel="0" collapsed="false">
      <c r="A64" s="557"/>
      <c r="B64" s="557"/>
      <c r="C64" s="557"/>
      <c r="D64" s="478"/>
      <c r="E64" s="557"/>
      <c r="F64" s="557"/>
      <c r="H64" s="908"/>
      <c r="I64" s="910" t="s">
        <v>888</v>
      </c>
      <c r="J64" s="706" t="n">
        <v>2</v>
      </c>
      <c r="L64" s="557"/>
      <c r="M64" s="557"/>
      <c r="N64" s="557"/>
      <c r="O64" s="557"/>
      <c r="P64" s="557"/>
      <c r="Q64" s="557"/>
      <c r="R64" s="557"/>
      <c r="S64" s="557"/>
      <c r="T64" s="557"/>
      <c r="U64" s="557"/>
      <c r="V64" s="99"/>
      <c r="W64" s="99"/>
      <c r="X64" s="99"/>
      <c r="Y64" s="99"/>
      <c r="Z64" s="99"/>
      <c r="AA64" s="99"/>
      <c r="AB64" s="99"/>
      <c r="AC64" s="99"/>
      <c r="AD64" s="99"/>
      <c r="AE64" s="99"/>
      <c r="AF64" s="684" t="s">
        <v>709</v>
      </c>
      <c r="AG64" s="685" t="n">
        <f aca="false">AF57</f>
        <v>1</v>
      </c>
      <c r="AH64" s="478"/>
      <c r="AI64" s="478"/>
      <c r="AJ64" s="478"/>
      <c r="AK64" s="99"/>
      <c r="AL64" s="99"/>
      <c r="AM64" s="99"/>
      <c r="AN64" s="99"/>
      <c r="AO64" s="557"/>
      <c r="AP64" s="557"/>
      <c r="AQ64" s="572"/>
      <c r="AR64" s="572"/>
      <c r="AS64" s="572"/>
      <c r="AT64" s="99"/>
      <c r="AU64" s="99"/>
      <c r="AV64" s="99"/>
      <c r="AW64" s="99"/>
      <c r="AX64" s="557"/>
      <c r="AY64" s="557"/>
      <c r="AZ64" s="557"/>
      <c r="BA64" s="557"/>
      <c r="BB64" s="557"/>
      <c r="BC64" s="478"/>
      <c r="BD64" s="673" t="s">
        <v>710</v>
      </c>
      <c r="BE64" s="680"/>
      <c r="BF64" s="681" t="e">
        <f aca="false">BE64/BE65</f>
        <v>#DIV/0!</v>
      </c>
      <c r="BH64" s="557"/>
      <c r="BI64" s="99"/>
      <c r="BJ64" s="99"/>
      <c r="BK64" s="99"/>
      <c r="BL64" s="99"/>
      <c r="BM64" s="99"/>
      <c r="BN64" s="99"/>
      <c r="BO64" s="99"/>
      <c r="BP64" s="99"/>
      <c r="BQ64" s="99"/>
      <c r="BR64" s="99"/>
      <c r="BS64" s="99"/>
      <c r="BT64" s="99"/>
      <c r="BU64" s="99"/>
      <c r="BV64" s="99"/>
      <c r="BW64" s="99"/>
      <c r="BX64" s="99"/>
      <c r="BY64" s="99"/>
      <c r="BZ64" s="99"/>
      <c r="CA64" s="99"/>
      <c r="CB64" s="99"/>
      <c r="CC64" s="99"/>
      <c r="CD64" s="99"/>
      <c r="CE64" s="478"/>
      <c r="CF64" s="478"/>
      <c r="CG64" s="478"/>
      <c r="CH64" s="557"/>
      <c r="CI64" s="557"/>
      <c r="CJ64" s="557"/>
      <c r="CK64" s="572"/>
      <c r="CL64" s="572"/>
      <c r="CM64" s="572"/>
      <c r="CN64" s="99"/>
      <c r="CO64" s="99"/>
      <c r="CP64" s="99"/>
      <c r="CQ64" s="99"/>
      <c r="CR64" s="99"/>
      <c r="CS64" s="99"/>
      <c r="CT64" s="99"/>
      <c r="CU64" s="99"/>
      <c r="CV64" s="99"/>
      <c r="CW64" s="99"/>
      <c r="CX64" s="9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row>
    <row r="65" s="194" customFormat="true" ht="16.5" hidden="false" customHeight="true" outlineLevel="0" collapsed="false">
      <c r="A65" s="557"/>
      <c r="B65" s="557"/>
      <c r="C65" s="557"/>
      <c r="D65" s="478"/>
      <c r="E65" s="557"/>
      <c r="F65" s="557"/>
      <c r="H65" s="908"/>
      <c r="I65" s="910" t="s">
        <v>79</v>
      </c>
      <c r="J65" s="706" t="n">
        <v>2</v>
      </c>
      <c r="L65" s="557"/>
      <c r="M65" s="557"/>
      <c r="N65" s="557"/>
      <c r="O65" s="557"/>
      <c r="P65" s="557"/>
      <c r="Q65" s="557"/>
      <c r="R65" s="557"/>
      <c r="S65" s="557"/>
      <c r="T65" s="557"/>
      <c r="U65" s="557"/>
      <c r="V65" s="99"/>
      <c r="W65" s="99"/>
      <c r="X65" s="99"/>
      <c r="Y65" s="99"/>
      <c r="Z65" s="99"/>
      <c r="AA65" s="99"/>
      <c r="AB65" s="99"/>
      <c r="AC65" s="99"/>
      <c r="AD65" s="99"/>
      <c r="AE65" s="99"/>
      <c r="AF65" s="686"/>
      <c r="AG65" s="686"/>
      <c r="AH65" s="478"/>
      <c r="AI65" s="478"/>
      <c r="AJ65" s="478"/>
      <c r="AK65" s="99"/>
      <c r="AL65" s="99"/>
      <c r="AM65" s="99"/>
      <c r="AN65" s="99"/>
      <c r="AO65" s="602" t="s">
        <v>329</v>
      </c>
      <c r="AP65" s="602"/>
      <c r="AQ65" s="687" t="s">
        <v>691</v>
      </c>
      <c r="AR65" s="557"/>
      <c r="AS65" s="557"/>
      <c r="AT65" s="557"/>
      <c r="AU65" s="557"/>
      <c r="AV65" s="572"/>
      <c r="AW65" s="572"/>
      <c r="AX65" s="557"/>
      <c r="AY65" s="557"/>
      <c r="AZ65" s="557"/>
      <c r="BA65" s="557"/>
      <c r="BB65" s="557"/>
      <c r="BC65" s="478"/>
      <c r="BD65" s="688" t="s">
        <v>139</v>
      </c>
      <c r="BE65" s="604" t="n">
        <f aca="false">BE64+BE63</f>
        <v>0</v>
      </c>
      <c r="BF65" s="604" t="e">
        <f aca="false">BF63+BF64</f>
        <v>#DIV/0!</v>
      </c>
      <c r="BH65" s="557"/>
      <c r="BI65" s="99"/>
      <c r="BJ65" s="99"/>
      <c r="BK65" s="99"/>
      <c r="BL65" s="99"/>
      <c r="BM65" s="99"/>
      <c r="BN65" s="99"/>
      <c r="BO65" s="99"/>
      <c r="BP65" s="99"/>
      <c r="BQ65" s="99"/>
      <c r="BR65" s="99"/>
      <c r="BS65" s="99"/>
      <c r="BT65" s="99"/>
      <c r="BU65" s="99"/>
      <c r="BV65" s="99"/>
      <c r="BW65" s="99"/>
      <c r="BX65" s="99"/>
      <c r="BY65" s="99"/>
      <c r="BZ65" s="99"/>
      <c r="CA65" s="99"/>
      <c r="CB65" s="99"/>
      <c r="CC65" s="99"/>
      <c r="CD65" s="99"/>
      <c r="CE65" s="557"/>
      <c r="CF65" s="557"/>
      <c r="CG65" s="557"/>
      <c r="CH65" s="557"/>
      <c r="CI65" s="557"/>
      <c r="CJ65" s="557"/>
      <c r="CK65" s="572"/>
      <c r="CL65" s="572"/>
      <c r="CM65" s="572"/>
      <c r="CN65" s="99"/>
      <c r="CO65" s="99"/>
      <c r="CP65" s="99"/>
      <c r="CQ65" s="99"/>
      <c r="CR65" s="99"/>
      <c r="CS65" s="99"/>
      <c r="CT65" s="99"/>
      <c r="CU65" s="99"/>
      <c r="CV65" s="99"/>
      <c r="CW65" s="99"/>
      <c r="CX65" s="9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row>
    <row r="66" s="194" customFormat="true" ht="16.5" hidden="false" customHeight="true" outlineLevel="0" collapsed="false">
      <c r="A66" s="557"/>
      <c r="B66" s="557"/>
      <c r="C66" s="557"/>
      <c r="D66" s="478"/>
      <c r="E66" s="557"/>
      <c r="F66" s="557"/>
      <c r="H66" s="908"/>
      <c r="I66" s="910" t="s">
        <v>66</v>
      </c>
      <c r="J66" s="706" t="n">
        <v>1</v>
      </c>
      <c r="L66" s="478"/>
      <c r="M66" s="557"/>
      <c r="N66" s="557"/>
      <c r="O66" s="478"/>
      <c r="P66" s="478"/>
      <c r="Q66" s="478"/>
      <c r="R66" s="478"/>
      <c r="S66" s="557"/>
      <c r="T66" s="557"/>
      <c r="U66" s="557"/>
      <c r="V66" s="99"/>
      <c r="W66" s="99"/>
      <c r="X66" s="99"/>
      <c r="Y66" s="99"/>
      <c r="Z66" s="99"/>
      <c r="AA66" s="99"/>
      <c r="AB66" s="99"/>
      <c r="AC66" s="99"/>
      <c r="AD66" s="99"/>
      <c r="AE66" s="99"/>
      <c r="AF66" s="689" t="s">
        <v>711</v>
      </c>
      <c r="AG66" s="690" t="s">
        <v>712</v>
      </c>
      <c r="AH66" s="690" t="s">
        <v>307</v>
      </c>
      <c r="AI66" s="582"/>
      <c r="AJ66" s="582"/>
      <c r="AK66" s="99"/>
      <c r="AL66" s="99"/>
      <c r="AM66" s="99"/>
      <c r="AN66" s="99"/>
      <c r="AO66" s="819" t="s">
        <v>341</v>
      </c>
      <c r="AP66" s="891" t="n">
        <v>1</v>
      </c>
      <c r="AQ66" s="492" t="n">
        <v>13</v>
      </c>
      <c r="AR66" s="492" t="n">
        <v>13</v>
      </c>
      <c r="AS66" s="492"/>
      <c r="AT66" s="492"/>
      <c r="AU66" s="492"/>
      <c r="AV66" s="492"/>
      <c r="AW66" s="706"/>
      <c r="AX66" s="557"/>
      <c r="AY66" s="557"/>
      <c r="AZ66" s="557"/>
      <c r="BA66" s="557"/>
      <c r="BB66" s="557"/>
      <c r="BC66" s="478"/>
      <c r="BD66" s="478"/>
      <c r="BE66" s="557"/>
      <c r="BF66" s="557"/>
      <c r="BH66" s="557"/>
      <c r="BI66" s="99"/>
      <c r="BJ66" s="99"/>
      <c r="BK66" s="99"/>
      <c r="BL66" s="99"/>
      <c r="BM66" s="99"/>
      <c r="BN66" s="99"/>
      <c r="BO66" s="99"/>
      <c r="BP66" s="99"/>
      <c r="BQ66" s="99"/>
      <c r="BR66" s="99"/>
      <c r="BS66" s="99"/>
      <c r="BT66" s="99"/>
      <c r="BU66" s="99"/>
      <c r="BV66" s="99"/>
      <c r="BW66" s="99"/>
      <c r="BX66" s="99"/>
      <c r="BY66" s="99"/>
      <c r="BZ66" s="99"/>
      <c r="CA66" s="99"/>
      <c r="CB66" s="99"/>
      <c r="CC66" s="99"/>
      <c r="CD66" s="99"/>
      <c r="CE66" s="557"/>
      <c r="CF66" s="557"/>
      <c r="CG66" s="557"/>
      <c r="CH66" s="557"/>
      <c r="CI66" s="557"/>
      <c r="CJ66" s="557"/>
      <c r="CK66" s="572"/>
      <c r="CL66" s="572"/>
      <c r="CM66" s="572"/>
      <c r="CN66" s="99"/>
      <c r="CO66" s="99"/>
      <c r="CP66" s="99"/>
      <c r="CQ66" s="99"/>
      <c r="CR66" s="99"/>
      <c r="CS66" s="99"/>
      <c r="CT66" s="99"/>
      <c r="CU66" s="99"/>
      <c r="CV66" s="99"/>
      <c r="CW66" s="99"/>
      <c r="CX66" s="9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row>
    <row r="67" s="194" customFormat="true" ht="15" hidden="false" customHeight="true" outlineLevel="0" collapsed="false">
      <c r="A67" s="557"/>
      <c r="B67" s="557"/>
      <c r="C67" s="557"/>
      <c r="D67" s="911" t="s">
        <v>959</v>
      </c>
      <c r="E67" s="912" t="n">
        <f aca="false">E52+E53</f>
        <v>16</v>
      </c>
      <c r="F67" s="613" t="n">
        <f aca="false">E67/E63</f>
        <v>0.432432432432432</v>
      </c>
      <c r="H67" s="908"/>
      <c r="I67" s="910" t="s">
        <v>734</v>
      </c>
      <c r="J67" s="706" t="n">
        <v>1</v>
      </c>
      <c r="L67" s="478"/>
      <c r="M67" s="557"/>
      <c r="N67" s="557"/>
      <c r="O67" s="478"/>
      <c r="P67" s="478"/>
      <c r="Q67" s="478"/>
      <c r="R67" s="478"/>
      <c r="S67" s="557"/>
      <c r="T67" s="557"/>
      <c r="U67" s="557"/>
      <c r="V67" s="99"/>
      <c r="W67" s="99"/>
      <c r="X67" s="99"/>
      <c r="Y67" s="99"/>
      <c r="Z67" s="99"/>
      <c r="AA67" s="99"/>
      <c r="AB67" s="99"/>
      <c r="AC67" s="99"/>
      <c r="AD67" s="99"/>
      <c r="AE67" s="99"/>
      <c r="AF67" s="695" t="s">
        <v>713</v>
      </c>
      <c r="AG67" s="696"/>
      <c r="AH67" s="697" t="e">
        <f aca="false">AG67/AG70</f>
        <v>#VALUE!</v>
      </c>
      <c r="AI67" s="582"/>
      <c r="AJ67" s="582"/>
      <c r="AK67" s="99"/>
      <c r="AL67" s="99"/>
      <c r="AM67" s="99"/>
      <c r="AN67" s="99"/>
      <c r="AO67" s="620" t="s">
        <v>888</v>
      </c>
      <c r="AP67" s="893" t="n">
        <v>2</v>
      </c>
      <c r="AQ67" s="492" t="n">
        <v>3.75</v>
      </c>
      <c r="AR67" s="492" t="n">
        <v>3.75</v>
      </c>
      <c r="AS67" s="492" t="n">
        <v>2</v>
      </c>
      <c r="AT67" s="492"/>
      <c r="AU67" s="492"/>
      <c r="AV67" s="492"/>
      <c r="AW67" s="706"/>
      <c r="AX67" s="557"/>
      <c r="AY67" s="557"/>
      <c r="AZ67" s="557"/>
      <c r="BA67" s="557"/>
      <c r="BB67" s="557"/>
      <c r="BC67" s="478"/>
      <c r="BD67" s="99"/>
      <c r="BE67" s="557"/>
      <c r="BF67" s="99"/>
      <c r="BH67" s="557"/>
      <c r="BI67" s="99"/>
      <c r="BJ67" s="99"/>
      <c r="BK67" s="99"/>
      <c r="BL67" s="99"/>
      <c r="BM67" s="99"/>
      <c r="BN67" s="99"/>
      <c r="BO67" s="99"/>
      <c r="BP67" s="99"/>
      <c r="BQ67" s="99"/>
      <c r="BR67" s="99"/>
      <c r="BS67" s="99"/>
      <c r="BT67" s="99"/>
      <c r="BU67" s="99"/>
      <c r="BV67" s="99"/>
      <c r="BW67" s="99"/>
      <c r="BX67" s="99"/>
      <c r="BY67" s="99"/>
      <c r="BZ67" s="99"/>
      <c r="CA67" s="99"/>
      <c r="CB67" s="99"/>
      <c r="CC67" s="99"/>
      <c r="CD67" s="99"/>
      <c r="CE67" s="557"/>
      <c r="CF67" s="557"/>
      <c r="CG67" s="557"/>
      <c r="CH67" s="557"/>
      <c r="CI67" s="557"/>
      <c r="CJ67" s="557"/>
      <c r="CK67" s="572"/>
      <c r="CL67" s="572"/>
      <c r="CM67" s="572"/>
      <c r="CN67" s="99"/>
      <c r="CO67" s="99"/>
      <c r="CP67" s="99"/>
      <c r="CQ67" s="99"/>
      <c r="CR67" s="99"/>
      <c r="CS67" s="99"/>
      <c r="CT67" s="99"/>
      <c r="CU67" s="99"/>
      <c r="CV67" s="99"/>
      <c r="CW67" s="99"/>
      <c r="CX67" s="9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194" customFormat="true" ht="15" hidden="false" customHeight="true" outlineLevel="0" collapsed="false">
      <c r="A68" s="557"/>
      <c r="B68" s="557"/>
      <c r="C68" s="557"/>
      <c r="D68" s="911" t="s">
        <v>960</v>
      </c>
      <c r="E68" s="912" t="n">
        <f aca="false">E50+E51</f>
        <v>21</v>
      </c>
      <c r="F68" s="613" t="n">
        <f aca="false">E68/E63</f>
        <v>0.567567567567568</v>
      </c>
      <c r="H68" s="908"/>
      <c r="I68" s="910" t="s">
        <v>115</v>
      </c>
      <c r="J68" s="706" t="n">
        <v>6</v>
      </c>
      <c r="L68" s="478"/>
      <c r="M68" s="557"/>
      <c r="N68" s="557"/>
      <c r="O68" s="478"/>
      <c r="P68" s="478"/>
      <c r="Q68" s="478"/>
      <c r="R68" s="478"/>
      <c r="S68" s="557"/>
      <c r="T68" s="557"/>
      <c r="U68" s="557"/>
      <c r="V68" s="99"/>
      <c r="W68" s="99"/>
      <c r="X68" s="99"/>
      <c r="Y68" s="99"/>
      <c r="Z68" s="99"/>
      <c r="AA68" s="99"/>
      <c r="AB68" s="99"/>
      <c r="AC68" s="99"/>
      <c r="AD68" s="99"/>
      <c r="AE68" s="99"/>
      <c r="AF68" s="698" t="s">
        <v>714</v>
      </c>
      <c r="AG68" s="696"/>
      <c r="AH68" s="697" t="e">
        <f aca="false">AG68/AG70</f>
        <v>#VALUE!</v>
      </c>
      <c r="AI68" s="478"/>
      <c r="AJ68" s="478"/>
      <c r="AK68" s="99"/>
      <c r="AL68" s="99"/>
      <c r="AM68" s="99"/>
      <c r="AN68" s="99"/>
      <c r="AO68" s="620" t="s">
        <v>79</v>
      </c>
      <c r="AP68" s="893" t="n">
        <v>2</v>
      </c>
      <c r="AQ68" s="898" t="n">
        <f aca="false">(AR68+AS68)/2</f>
        <v>5.4</v>
      </c>
      <c r="AR68" s="492" t="n">
        <v>3.9</v>
      </c>
      <c r="AS68" s="492" t="n">
        <v>6.9</v>
      </c>
      <c r="AT68" s="492"/>
      <c r="AU68" s="492"/>
      <c r="AV68" s="492"/>
      <c r="AW68" s="706"/>
      <c r="AX68" s="557"/>
      <c r="AY68" s="557"/>
      <c r="AZ68" s="557"/>
      <c r="BA68" s="557"/>
      <c r="BB68" s="557"/>
      <c r="BC68" s="478"/>
      <c r="BD68" s="99"/>
      <c r="BE68" s="557"/>
      <c r="BF68" s="99"/>
      <c r="BH68" s="557"/>
      <c r="BI68" s="99"/>
      <c r="BJ68" s="99"/>
      <c r="BK68" s="99"/>
      <c r="BL68" s="99"/>
      <c r="BM68" s="99"/>
      <c r="BN68" s="99"/>
      <c r="BO68" s="99"/>
      <c r="BP68" s="99"/>
      <c r="BQ68" s="99"/>
      <c r="BR68" s="99"/>
      <c r="BS68" s="99"/>
      <c r="BT68" s="99"/>
      <c r="BU68" s="99"/>
      <c r="BV68" s="99"/>
      <c r="BW68" s="99"/>
      <c r="BX68" s="99"/>
      <c r="BY68" s="99"/>
      <c r="BZ68" s="99"/>
      <c r="CA68" s="99"/>
      <c r="CB68" s="99"/>
      <c r="CC68" s="99"/>
      <c r="CD68" s="99"/>
      <c r="CE68" s="557"/>
      <c r="CF68" s="557"/>
      <c r="CG68" s="557"/>
      <c r="CH68" s="557"/>
      <c r="CI68" s="557"/>
      <c r="CJ68" s="557"/>
      <c r="CK68" s="572"/>
      <c r="CL68" s="572"/>
      <c r="CM68" s="572"/>
      <c r="CN68" s="99"/>
      <c r="CO68" s="99"/>
      <c r="CP68" s="99"/>
      <c r="CQ68" s="99"/>
      <c r="CR68" s="99"/>
      <c r="CS68" s="99"/>
      <c r="CT68" s="99"/>
      <c r="CU68" s="99"/>
      <c r="CV68" s="99"/>
      <c r="CW68" s="99"/>
      <c r="CX68" s="9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194" customFormat="true" ht="15" hidden="false" customHeight="true" outlineLevel="0" collapsed="false">
      <c r="A69" s="557"/>
      <c r="B69" s="557"/>
      <c r="C69" s="557"/>
      <c r="D69" s="672"/>
      <c r="E69" s="478"/>
      <c r="F69" s="557"/>
      <c r="G69" s="557"/>
      <c r="H69" s="908"/>
      <c r="I69" s="910" t="s">
        <v>46</v>
      </c>
      <c r="J69" s="706" t="n">
        <v>3</v>
      </c>
      <c r="L69" s="478"/>
      <c r="M69" s="557"/>
      <c r="N69" s="557"/>
      <c r="O69" s="557"/>
      <c r="P69" s="557"/>
      <c r="Q69" s="557"/>
      <c r="R69" s="557"/>
      <c r="S69" s="557"/>
      <c r="T69" s="557"/>
      <c r="U69" s="557"/>
      <c r="V69" s="99"/>
      <c r="W69" s="99"/>
      <c r="X69" s="99"/>
      <c r="Y69" s="99"/>
      <c r="Z69" s="99"/>
      <c r="AA69" s="99"/>
      <c r="AB69" s="99"/>
      <c r="AC69" s="99"/>
      <c r="AD69" s="99"/>
      <c r="AE69" s="99"/>
      <c r="AF69" s="698" t="s">
        <v>715</v>
      </c>
      <c r="AG69" s="700"/>
      <c r="AH69" s="701" t="e">
        <f aca="false">AG69/AG70</f>
        <v>#VALUE!</v>
      </c>
      <c r="AI69" s="557"/>
      <c r="AJ69" s="557"/>
      <c r="AK69" s="99"/>
      <c r="AL69" s="99"/>
      <c r="AM69" s="99"/>
      <c r="AN69" s="99"/>
      <c r="AO69" s="620" t="s">
        <v>66</v>
      </c>
      <c r="AP69" s="893" t="n">
        <v>1</v>
      </c>
      <c r="AQ69" s="492" t="n">
        <v>0.9</v>
      </c>
      <c r="AR69" s="492" t="n">
        <v>0.9</v>
      </c>
      <c r="AS69" s="492"/>
      <c r="AT69" s="492"/>
      <c r="AU69" s="492"/>
      <c r="AV69" s="492"/>
      <c r="AW69" s="706"/>
      <c r="AX69" s="557"/>
      <c r="AY69" s="557"/>
      <c r="AZ69" s="557"/>
      <c r="BA69" s="557"/>
      <c r="BB69" s="557"/>
      <c r="BC69" s="478"/>
      <c r="BD69" s="99"/>
      <c r="BE69" s="557"/>
      <c r="BF69" s="99"/>
      <c r="BH69" s="557"/>
      <c r="BI69" s="99"/>
      <c r="BJ69" s="99"/>
      <c r="BK69" s="99"/>
      <c r="BL69" s="99"/>
      <c r="BM69" s="99"/>
      <c r="BN69" s="99"/>
      <c r="BO69" s="99"/>
      <c r="BP69" s="99"/>
      <c r="BQ69" s="99"/>
      <c r="BR69" s="99"/>
      <c r="BS69" s="99"/>
      <c r="BT69" s="99"/>
      <c r="BU69" s="99"/>
      <c r="BV69" s="99"/>
      <c r="BW69" s="99"/>
      <c r="BX69" s="99"/>
      <c r="BY69" s="99"/>
      <c r="BZ69" s="99"/>
      <c r="CA69" s="99"/>
      <c r="CB69" s="99"/>
      <c r="CC69" s="99"/>
      <c r="CD69" s="99"/>
      <c r="CE69" s="557"/>
      <c r="CF69" s="557"/>
      <c r="CG69" s="557"/>
      <c r="CH69" s="557"/>
      <c r="CI69" s="557"/>
      <c r="CJ69" s="557"/>
      <c r="CK69" s="572"/>
      <c r="CL69" s="572"/>
      <c r="CM69" s="572"/>
      <c r="CN69" s="99"/>
      <c r="CO69" s="99"/>
      <c r="CP69" s="99"/>
      <c r="CQ69" s="99"/>
      <c r="CR69" s="99"/>
      <c r="CS69" s="99"/>
      <c r="CT69" s="99"/>
      <c r="CU69" s="99"/>
      <c r="CV69" s="99"/>
      <c r="CW69" s="99"/>
      <c r="CX69" s="9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194" customFormat="true" ht="15" hidden="false" customHeight="true" outlineLevel="0" collapsed="false">
      <c r="A70" s="557"/>
      <c r="B70" s="557"/>
      <c r="C70" s="557"/>
      <c r="D70" s="672"/>
      <c r="E70" s="478"/>
      <c r="F70" s="557"/>
      <c r="G70" s="557"/>
      <c r="H70" s="908"/>
      <c r="I70" s="910" t="s">
        <v>122</v>
      </c>
      <c r="J70" s="706" t="n">
        <v>1</v>
      </c>
      <c r="L70" s="478"/>
      <c r="M70" s="557"/>
      <c r="N70" s="557"/>
      <c r="O70" s="557"/>
      <c r="P70" s="557"/>
      <c r="Q70" s="557"/>
      <c r="R70" s="557"/>
      <c r="S70" s="557"/>
      <c r="T70" s="557"/>
      <c r="U70" s="557"/>
      <c r="V70" s="478"/>
      <c r="W70" s="478"/>
      <c r="X70" s="478"/>
      <c r="Y70" s="478"/>
      <c r="Z70" s="478"/>
      <c r="AA70" s="478"/>
      <c r="AB70" s="478"/>
      <c r="AC70" s="478"/>
      <c r="AD70" s="99"/>
      <c r="AE70" s="99"/>
      <c r="AF70" s="703" t="s">
        <v>717</v>
      </c>
      <c r="AG70" s="703" t="e">
        <f aca="false">AG67+AG68+AF69</f>
        <v>#VALUE!</v>
      </c>
      <c r="AH70" s="703" t="e">
        <f aca="false">AH67+AH69+AH68</f>
        <v>#VALUE!</v>
      </c>
      <c r="AI70" s="557"/>
      <c r="AJ70" s="557"/>
      <c r="AK70" s="99"/>
      <c r="AL70" s="99"/>
      <c r="AM70" s="99"/>
      <c r="AN70" s="99"/>
      <c r="AO70" s="620" t="s">
        <v>734</v>
      </c>
      <c r="AP70" s="893" t="n">
        <v>1</v>
      </c>
      <c r="AQ70" s="492" t="n">
        <v>1.85</v>
      </c>
      <c r="AR70" s="492" t="n">
        <v>1.85</v>
      </c>
      <c r="AS70" s="492"/>
      <c r="AT70" s="492"/>
      <c r="AU70" s="492"/>
      <c r="AV70" s="492"/>
      <c r="AW70" s="706"/>
      <c r="AX70" s="557"/>
      <c r="AY70" s="557"/>
      <c r="AZ70" s="557"/>
      <c r="BA70" s="557"/>
      <c r="BB70" s="557"/>
      <c r="BC70" s="478"/>
      <c r="BD70" s="99"/>
      <c r="BE70" s="557"/>
      <c r="BF70" s="99"/>
      <c r="BH70" s="557"/>
      <c r="BI70" s="99"/>
      <c r="BJ70" s="99"/>
      <c r="BK70" s="99"/>
      <c r="BL70" s="99"/>
      <c r="BM70" s="99"/>
      <c r="BN70" s="99"/>
      <c r="BO70" s="99"/>
      <c r="BP70" s="99"/>
      <c r="BQ70" s="99"/>
      <c r="BR70" s="99"/>
      <c r="BS70" s="99"/>
      <c r="BT70" s="478"/>
      <c r="BU70" s="478"/>
      <c r="BV70" s="478"/>
      <c r="BW70" s="478"/>
      <c r="BX70" s="478"/>
      <c r="BY70" s="478"/>
      <c r="BZ70" s="478"/>
      <c r="CA70" s="478"/>
      <c r="CB70" s="99"/>
      <c r="CC70" s="99"/>
      <c r="CD70" s="99"/>
      <c r="CE70" s="557"/>
      <c r="CF70" s="557"/>
      <c r="CG70" s="557"/>
      <c r="CH70" s="557"/>
      <c r="CI70" s="557"/>
      <c r="CJ70" s="557"/>
      <c r="CK70" s="572"/>
      <c r="CL70" s="572"/>
      <c r="CM70" s="572"/>
      <c r="CN70" s="99"/>
      <c r="CO70" s="99"/>
      <c r="CP70" s="99"/>
      <c r="CQ70" s="99"/>
      <c r="CR70" s="99"/>
      <c r="CS70" s="99"/>
      <c r="CT70" s="99"/>
      <c r="CU70" s="99"/>
      <c r="CV70" s="99"/>
      <c r="CW70" s="99"/>
      <c r="CX70" s="9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194" customFormat="true" ht="15" hidden="false" customHeight="true" outlineLevel="0" collapsed="false">
      <c r="A71" s="557"/>
      <c r="B71" s="557"/>
      <c r="C71" s="557"/>
      <c r="D71" s="557"/>
      <c r="E71" s="557"/>
      <c r="F71" s="557"/>
      <c r="G71" s="557"/>
      <c r="H71" s="908"/>
      <c r="I71" s="913" t="s">
        <v>139</v>
      </c>
      <c r="J71" s="904" t="n">
        <f aca="false">J63+J64+J65+J66+J67+J68+J69+J70</f>
        <v>17</v>
      </c>
      <c r="L71" s="478"/>
      <c r="M71" s="557"/>
      <c r="N71" s="557"/>
      <c r="O71" s="557"/>
      <c r="P71" s="557"/>
      <c r="Q71" s="557"/>
      <c r="R71" s="557"/>
      <c r="S71" s="557"/>
      <c r="T71" s="557"/>
      <c r="U71" s="557"/>
      <c r="V71" s="478"/>
      <c r="W71" s="478"/>
      <c r="X71" s="478"/>
      <c r="Y71" s="478"/>
      <c r="Z71" s="478"/>
      <c r="AA71" s="478"/>
      <c r="AB71" s="478"/>
      <c r="AC71" s="478"/>
      <c r="AD71" s="478"/>
      <c r="AE71" s="99"/>
      <c r="AI71" s="478"/>
      <c r="AJ71" s="478"/>
      <c r="AK71" s="478"/>
      <c r="AL71" s="478"/>
      <c r="AM71" s="478"/>
      <c r="AN71" s="478"/>
      <c r="AO71" s="620" t="s">
        <v>115</v>
      </c>
      <c r="AP71" s="893" t="n">
        <v>6</v>
      </c>
      <c r="AQ71" s="898" t="n">
        <f aca="false">(AR71+AS71+AT71+AU71+AV71+AW71)/6</f>
        <v>2.75166666666667</v>
      </c>
      <c r="AR71" s="492" t="n">
        <v>5.71</v>
      </c>
      <c r="AS71" s="492" t="n">
        <v>2.1</v>
      </c>
      <c r="AT71" s="492" t="n">
        <v>2</v>
      </c>
      <c r="AU71" s="492" t="n">
        <v>0.9</v>
      </c>
      <c r="AV71" s="492" t="n">
        <v>3.7</v>
      </c>
      <c r="AW71" s="706" t="n">
        <v>2.1</v>
      </c>
      <c r="AX71" s="557"/>
      <c r="AY71" s="557"/>
      <c r="AZ71" s="557"/>
      <c r="BA71" s="557"/>
      <c r="BB71" s="557"/>
      <c r="BC71" s="99"/>
      <c r="BD71" s="99"/>
      <c r="BE71" s="557"/>
      <c r="BF71" s="99"/>
      <c r="BH71" s="557"/>
      <c r="BI71" s="99"/>
      <c r="BJ71" s="99"/>
      <c r="BK71" s="99"/>
      <c r="BL71" s="99"/>
      <c r="BM71" s="99"/>
      <c r="BN71" s="99"/>
      <c r="BO71" s="99"/>
      <c r="BP71" s="99"/>
      <c r="BQ71" s="99"/>
      <c r="BR71" s="99"/>
      <c r="BS71" s="99"/>
      <c r="BT71" s="478"/>
      <c r="BU71" s="478"/>
      <c r="BV71" s="478"/>
      <c r="BW71" s="478"/>
      <c r="BX71" s="478"/>
      <c r="BY71" s="478"/>
      <c r="BZ71" s="478"/>
      <c r="CA71" s="478"/>
      <c r="CB71" s="478"/>
      <c r="CC71" s="99"/>
      <c r="CD71" s="99"/>
      <c r="CE71" s="557"/>
      <c r="CF71" s="557"/>
      <c r="CG71" s="557"/>
      <c r="CH71" s="557"/>
      <c r="CI71" s="557"/>
      <c r="CJ71" s="557"/>
      <c r="CK71" s="572"/>
      <c r="CL71" s="572"/>
      <c r="CM71" s="572"/>
      <c r="CN71" s="99"/>
      <c r="CO71" s="99"/>
      <c r="CP71" s="99"/>
      <c r="CQ71" s="99"/>
      <c r="CR71" s="99"/>
      <c r="CS71" s="99"/>
      <c r="CT71" s="99"/>
      <c r="CU71" s="99"/>
      <c r="CV71" s="99"/>
      <c r="CW71" s="99"/>
      <c r="CX71" s="9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194" customFormat="true" ht="15" hidden="false" customHeight="true" outlineLevel="0" collapsed="false">
      <c r="A72" s="557"/>
      <c r="B72" s="557"/>
      <c r="C72" s="557"/>
      <c r="D72" s="557"/>
      <c r="E72" s="557"/>
      <c r="F72" s="557"/>
      <c r="G72" s="557"/>
      <c r="H72" s="838"/>
      <c r="I72" s="838"/>
      <c r="J72" s="838"/>
      <c r="L72" s="478"/>
      <c r="M72" s="557"/>
      <c r="N72" s="557"/>
      <c r="O72" s="557"/>
      <c r="P72" s="557"/>
      <c r="Q72" s="557"/>
      <c r="R72" s="557"/>
      <c r="S72" s="557"/>
      <c r="T72" s="557"/>
      <c r="U72" s="557"/>
      <c r="V72" s="478"/>
      <c r="W72" s="478"/>
      <c r="X72" s="478"/>
      <c r="Y72" s="478"/>
      <c r="Z72" s="478"/>
      <c r="AA72" s="478"/>
      <c r="AB72" s="478"/>
      <c r="AC72" s="478"/>
      <c r="AD72" s="478"/>
      <c r="AE72" s="99"/>
      <c r="AI72" s="478"/>
      <c r="AJ72" s="478"/>
      <c r="AK72" s="478"/>
      <c r="AL72" s="478"/>
      <c r="AM72" s="478"/>
      <c r="AN72" s="478"/>
      <c r="AO72" s="620" t="s">
        <v>46</v>
      </c>
      <c r="AP72" s="893" t="n">
        <v>3</v>
      </c>
      <c r="AQ72" s="492" t="n">
        <v>3.7</v>
      </c>
      <c r="AR72" s="492" t="n">
        <v>3.7</v>
      </c>
      <c r="AS72" s="492" t="n">
        <v>1</v>
      </c>
      <c r="AT72" s="492" t="n">
        <v>0.1</v>
      </c>
      <c r="AU72" s="492"/>
      <c r="AV72" s="492"/>
      <c r="AW72" s="706"/>
      <c r="AX72" s="557"/>
      <c r="AY72" s="557"/>
      <c r="AZ72" s="557"/>
      <c r="BA72" s="557"/>
      <c r="BB72" s="557"/>
      <c r="BC72" s="99"/>
      <c r="BD72" s="478"/>
      <c r="BE72" s="557"/>
      <c r="BF72" s="478"/>
      <c r="BH72" s="557"/>
      <c r="BI72" s="99"/>
      <c r="BJ72" s="99"/>
      <c r="BK72" s="99"/>
      <c r="BL72" s="99"/>
      <c r="BM72" s="99"/>
      <c r="BN72" s="99"/>
      <c r="BO72" s="99"/>
      <c r="BP72" s="99"/>
      <c r="BQ72" s="99"/>
      <c r="BR72" s="99"/>
      <c r="BS72" s="99"/>
      <c r="BT72" s="478"/>
      <c r="BU72" s="478"/>
      <c r="BV72" s="478"/>
      <c r="BW72" s="478"/>
      <c r="BX72" s="478"/>
      <c r="BY72" s="478"/>
      <c r="BZ72" s="478"/>
      <c r="CA72" s="478"/>
      <c r="CB72" s="478"/>
      <c r="CC72" s="99"/>
      <c r="CD72" s="99"/>
      <c r="CE72" s="557"/>
      <c r="CF72" s="557"/>
      <c r="CG72" s="557"/>
      <c r="CH72" s="557"/>
      <c r="CI72" s="557"/>
      <c r="CJ72" s="557"/>
      <c r="CK72" s="572"/>
      <c r="CL72" s="572"/>
      <c r="CM72" s="572"/>
      <c r="CN72" s="99"/>
      <c r="CO72" s="99"/>
      <c r="CP72" s="99"/>
      <c r="CQ72" s="99"/>
      <c r="CR72" s="99"/>
      <c r="CS72" s="99"/>
      <c r="CT72" s="99"/>
      <c r="CU72" s="99"/>
      <c r="CV72" s="99"/>
      <c r="CW72" s="99"/>
      <c r="CX72" s="9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194" customFormat="true" ht="15" hidden="false" customHeight="true" outlineLevel="0" collapsed="false">
      <c r="A73" s="557"/>
      <c r="B73" s="557"/>
      <c r="C73" s="557"/>
      <c r="D73" s="557"/>
      <c r="E73" s="557"/>
      <c r="F73" s="557"/>
      <c r="G73" s="557"/>
      <c r="H73" s="885" t="s">
        <v>214</v>
      </c>
      <c r="I73" s="819" t="s">
        <v>81</v>
      </c>
      <c r="J73" s="820" t="n">
        <v>1</v>
      </c>
      <c r="L73" s="478"/>
      <c r="M73" s="557"/>
      <c r="N73" s="557"/>
      <c r="O73" s="557"/>
      <c r="P73" s="557"/>
      <c r="Q73" s="557"/>
      <c r="R73" s="557"/>
      <c r="S73" s="557"/>
      <c r="T73" s="557"/>
      <c r="U73" s="557"/>
      <c r="V73" s="557"/>
      <c r="W73" s="557"/>
      <c r="X73" s="557"/>
      <c r="Y73" s="557"/>
      <c r="Z73" s="557"/>
      <c r="AA73" s="557"/>
      <c r="AB73" s="557"/>
      <c r="AC73" s="557"/>
      <c r="AD73" s="478"/>
      <c r="AE73" s="99"/>
      <c r="AI73" s="478"/>
      <c r="AJ73" s="478"/>
      <c r="AK73" s="478"/>
      <c r="AL73" s="478"/>
      <c r="AM73" s="478"/>
      <c r="AN73" s="478"/>
      <c r="AO73" s="620" t="s">
        <v>122</v>
      </c>
      <c r="AP73" s="893" t="n">
        <v>1</v>
      </c>
      <c r="AQ73" s="492" t="n">
        <v>1</v>
      </c>
      <c r="AR73" s="492" t="n">
        <v>1</v>
      </c>
      <c r="AS73" s="492"/>
      <c r="AT73" s="492"/>
      <c r="AU73" s="492"/>
      <c r="AV73" s="492"/>
      <c r="AW73" s="706"/>
      <c r="AX73" s="557"/>
      <c r="AY73" s="557"/>
      <c r="AZ73" s="557"/>
      <c r="BA73" s="557"/>
      <c r="BB73" s="557"/>
      <c r="BC73" s="99"/>
      <c r="BD73" s="478"/>
      <c r="BE73" s="557"/>
      <c r="BF73" s="478"/>
      <c r="BH73" s="557"/>
      <c r="BI73" s="99"/>
      <c r="BJ73" s="99"/>
      <c r="BK73" s="99"/>
      <c r="BL73" s="99"/>
      <c r="BM73" s="99"/>
      <c r="BN73" s="99"/>
      <c r="BO73" s="99"/>
      <c r="BP73" s="99"/>
      <c r="BQ73" s="99"/>
      <c r="BR73" s="99"/>
      <c r="BS73" s="99"/>
      <c r="BT73" s="557"/>
      <c r="BU73" s="557"/>
      <c r="BV73" s="557"/>
      <c r="BW73" s="557"/>
      <c r="BX73" s="557"/>
      <c r="BY73" s="557"/>
      <c r="BZ73" s="557"/>
      <c r="CA73" s="557"/>
      <c r="CB73" s="478"/>
      <c r="CC73" s="99"/>
      <c r="CD73" s="99"/>
      <c r="CE73" s="557"/>
      <c r="CF73" s="557"/>
      <c r="CG73" s="557"/>
      <c r="CH73" s="557"/>
      <c r="CI73" s="557"/>
      <c r="CJ73" s="557"/>
      <c r="CK73" s="572"/>
      <c r="CL73" s="572"/>
      <c r="CM73" s="572"/>
      <c r="CN73" s="99"/>
      <c r="CO73" s="99"/>
      <c r="CP73" s="99"/>
      <c r="CQ73" s="99"/>
      <c r="CR73" s="99"/>
      <c r="CS73" s="99"/>
      <c r="CT73" s="99"/>
      <c r="CU73" s="99"/>
      <c r="CV73" s="99"/>
      <c r="CW73" s="99"/>
      <c r="CX73" s="9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194" customFormat="true" ht="15" hidden="false" customHeight="true" outlineLevel="0" collapsed="false">
      <c r="A74" s="557"/>
      <c r="B74" s="557"/>
      <c r="C74" s="557"/>
      <c r="D74" s="557"/>
      <c r="E74" s="557"/>
      <c r="F74" s="557"/>
      <c r="G74" s="557"/>
      <c r="H74" s="885"/>
      <c r="I74" s="620" t="s">
        <v>343</v>
      </c>
      <c r="J74" s="706" t="n">
        <v>1</v>
      </c>
      <c r="L74" s="478"/>
      <c r="M74" s="557"/>
      <c r="N74" s="557"/>
      <c r="O74" s="557"/>
      <c r="P74" s="557"/>
      <c r="Q74" s="557"/>
      <c r="R74" s="557"/>
      <c r="S74" s="557"/>
      <c r="T74" s="557"/>
      <c r="U74" s="557"/>
      <c r="V74" s="557"/>
      <c r="W74" s="557"/>
      <c r="X74" s="557"/>
      <c r="Y74" s="557"/>
      <c r="Z74" s="557"/>
      <c r="AA74" s="557"/>
      <c r="AB74" s="557"/>
      <c r="AC74" s="557"/>
      <c r="AD74" s="557"/>
      <c r="AE74" s="99"/>
      <c r="AI74" s="557"/>
      <c r="AJ74" s="557"/>
      <c r="AK74" s="557"/>
      <c r="AL74" s="557"/>
      <c r="AM74" s="557"/>
      <c r="AN74" s="557"/>
      <c r="AO74" s="903" t="s">
        <v>139</v>
      </c>
      <c r="AP74" s="905" t="n">
        <f aca="false">AP66+AP67+AP68+AP69+AP70+AP71+AP72+AP73</f>
        <v>17</v>
      </c>
      <c r="AQ74" s="492"/>
      <c r="AR74" s="492"/>
      <c r="AS74" s="492"/>
      <c r="AT74" s="492"/>
      <c r="AU74" s="492"/>
      <c r="AV74" s="492"/>
      <c r="AW74" s="706"/>
      <c r="AX74" s="557"/>
      <c r="AY74" s="557"/>
      <c r="AZ74" s="557"/>
      <c r="BA74" s="557"/>
      <c r="BB74" s="557"/>
      <c r="BC74" s="99"/>
      <c r="BD74" s="478"/>
      <c r="BE74" s="557"/>
      <c r="BF74" s="478"/>
      <c r="BH74" s="557"/>
      <c r="BI74" s="99"/>
      <c r="BJ74" s="99"/>
      <c r="BK74" s="99"/>
      <c r="BL74" s="99"/>
      <c r="BM74" s="99"/>
      <c r="BN74" s="99"/>
      <c r="BO74" s="99"/>
      <c r="BP74" s="99"/>
      <c r="BQ74" s="99"/>
      <c r="BR74" s="99"/>
      <c r="BS74" s="99"/>
      <c r="BT74" s="557"/>
      <c r="BU74" s="557"/>
      <c r="BV74" s="557"/>
      <c r="BW74" s="557"/>
      <c r="BX74" s="557"/>
      <c r="BY74" s="557"/>
      <c r="BZ74" s="557"/>
      <c r="CA74" s="557"/>
      <c r="CB74" s="557"/>
      <c r="CC74" s="99"/>
      <c r="CD74" s="99"/>
      <c r="CE74" s="557"/>
      <c r="CF74" s="557"/>
      <c r="CG74" s="557"/>
      <c r="CH74" s="557"/>
      <c r="CI74" s="557"/>
      <c r="CJ74" s="557"/>
      <c r="CK74" s="572"/>
      <c r="CL74" s="572"/>
      <c r="CM74" s="572"/>
      <c r="CN74" s="99"/>
      <c r="CO74" s="99"/>
      <c r="CP74" s="99"/>
      <c r="CQ74" s="99"/>
      <c r="CR74" s="99"/>
      <c r="CS74" s="99"/>
      <c r="CT74" s="99"/>
      <c r="CU74" s="99"/>
      <c r="CV74" s="99"/>
      <c r="CW74" s="99"/>
      <c r="CX74" s="9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194" customFormat="true" ht="15" hidden="false" customHeight="true" outlineLevel="0" collapsed="false">
      <c r="A75" s="557"/>
      <c r="B75" s="557"/>
      <c r="C75" s="557"/>
      <c r="D75" s="557"/>
      <c r="E75" s="557"/>
      <c r="F75" s="557"/>
      <c r="G75" s="557"/>
      <c r="H75" s="885"/>
      <c r="I75" s="903" t="s">
        <v>139</v>
      </c>
      <c r="J75" s="904" t="n">
        <f aca="false">J73+J74</f>
        <v>2</v>
      </c>
      <c r="L75" s="478"/>
      <c r="M75" s="557"/>
      <c r="N75" s="557"/>
      <c r="O75" s="557"/>
      <c r="P75" s="557"/>
      <c r="Q75" s="557"/>
      <c r="R75" s="557"/>
      <c r="S75" s="557"/>
      <c r="T75" s="557"/>
      <c r="U75" s="557"/>
      <c r="V75" s="557"/>
      <c r="W75" s="557"/>
      <c r="X75" s="557"/>
      <c r="Y75" s="557"/>
      <c r="Z75" s="557"/>
      <c r="AA75" s="557"/>
      <c r="AB75" s="557"/>
      <c r="AC75" s="557"/>
      <c r="AD75" s="557"/>
      <c r="AE75" s="478"/>
      <c r="AI75" s="557"/>
      <c r="AJ75" s="557"/>
      <c r="AK75" s="557"/>
      <c r="AL75" s="557"/>
      <c r="AM75" s="557"/>
      <c r="AN75" s="557"/>
      <c r="AO75" s="478"/>
      <c r="AP75" s="478"/>
      <c r="AQ75" s="478"/>
      <c r="AR75" s="478"/>
      <c r="AS75" s="478"/>
      <c r="AT75" s="478"/>
      <c r="AU75" s="478"/>
      <c r="AV75" s="557"/>
      <c r="AW75" s="557"/>
      <c r="AX75" s="557"/>
      <c r="AY75" s="557"/>
      <c r="AZ75" s="557"/>
      <c r="BA75" s="557"/>
      <c r="BB75" s="557"/>
      <c r="BC75" s="478"/>
      <c r="BD75" s="557"/>
      <c r="BE75" s="557"/>
      <c r="BF75" s="557"/>
      <c r="BH75" s="557"/>
      <c r="BI75" s="99"/>
      <c r="BJ75" s="99"/>
      <c r="BK75" s="99"/>
      <c r="BL75" s="99"/>
      <c r="BM75" s="99"/>
      <c r="BN75" s="99"/>
      <c r="BO75" s="99"/>
      <c r="BP75" s="99"/>
      <c r="BQ75" s="99"/>
      <c r="BR75" s="99"/>
      <c r="BS75" s="99"/>
      <c r="BT75" s="557"/>
      <c r="BU75" s="557"/>
      <c r="BV75" s="557"/>
      <c r="BW75" s="557"/>
      <c r="BX75" s="557"/>
      <c r="BY75" s="557"/>
      <c r="BZ75" s="557"/>
      <c r="CA75" s="557"/>
      <c r="CB75" s="557"/>
      <c r="CC75" s="99"/>
      <c r="CD75" s="99"/>
      <c r="CE75" s="557"/>
      <c r="CF75" s="557"/>
      <c r="CG75" s="557"/>
      <c r="CH75" s="557"/>
      <c r="CI75" s="557"/>
      <c r="CJ75" s="557"/>
      <c r="CK75" s="572"/>
      <c r="CL75" s="572"/>
      <c r="CM75" s="572"/>
      <c r="CN75" s="99"/>
      <c r="CO75" s="99"/>
      <c r="CP75" s="99"/>
      <c r="CQ75" s="99"/>
      <c r="CR75" s="99"/>
      <c r="CS75" s="99"/>
      <c r="CT75" s="99"/>
      <c r="CU75" s="99"/>
      <c r="CV75" s="99"/>
      <c r="CW75" s="99"/>
      <c r="CX75" s="99"/>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194" customFormat="true" ht="15" hidden="false" customHeight="true" outlineLevel="0" collapsed="false">
      <c r="A76" s="557"/>
      <c r="B76" s="557"/>
      <c r="C76" s="557"/>
      <c r="D76" s="557"/>
      <c r="E76" s="557"/>
      <c r="F76" s="557"/>
      <c r="G76" s="557"/>
      <c r="H76" s="838"/>
      <c r="I76" s="838"/>
      <c r="J76" s="838"/>
      <c r="L76" s="478"/>
      <c r="M76" s="557"/>
      <c r="N76" s="557"/>
      <c r="O76" s="557"/>
      <c r="P76" s="557"/>
      <c r="Q76" s="557"/>
      <c r="R76" s="557"/>
      <c r="S76" s="557"/>
      <c r="T76" s="557"/>
      <c r="U76" s="557"/>
      <c r="V76" s="557"/>
      <c r="W76" s="557"/>
      <c r="X76" s="557"/>
      <c r="Y76" s="557"/>
      <c r="Z76" s="557"/>
      <c r="AA76" s="557"/>
      <c r="AB76" s="557"/>
      <c r="AC76" s="557"/>
      <c r="AD76" s="557"/>
      <c r="AE76" s="478"/>
      <c r="AF76" s="478"/>
      <c r="AG76" s="557"/>
      <c r="AH76" s="557"/>
      <c r="AI76" s="557"/>
      <c r="AJ76" s="557"/>
      <c r="AK76" s="557"/>
      <c r="AL76" s="557"/>
      <c r="AM76" s="557"/>
      <c r="AN76" s="557"/>
      <c r="AO76" s="602" t="s">
        <v>214</v>
      </c>
      <c r="AP76" s="602"/>
      <c r="AQ76" s="687" t="s">
        <v>691</v>
      </c>
      <c r="AR76" s="478"/>
      <c r="AS76" s="478"/>
      <c r="AT76" s="478"/>
      <c r="AU76" s="478"/>
      <c r="AV76" s="557"/>
      <c r="AW76" s="557"/>
      <c r="AX76" s="557"/>
      <c r="AY76" s="557"/>
      <c r="AZ76" s="557"/>
      <c r="BA76" s="557"/>
      <c r="BB76" s="557"/>
      <c r="BC76" s="478"/>
      <c r="BD76" s="557"/>
      <c r="BE76" s="557"/>
      <c r="BF76" s="557"/>
      <c r="BH76" s="557"/>
      <c r="BI76" s="478"/>
      <c r="BJ76" s="478"/>
      <c r="BK76" s="478"/>
      <c r="BL76" s="478"/>
      <c r="BM76" s="478"/>
      <c r="BN76" s="478"/>
      <c r="BO76" s="478"/>
      <c r="BP76" s="478"/>
      <c r="BQ76" s="99"/>
      <c r="BR76" s="99"/>
      <c r="BS76" s="99"/>
      <c r="BT76" s="557"/>
      <c r="BU76" s="557"/>
      <c r="BV76" s="557"/>
      <c r="BW76" s="557"/>
      <c r="BX76" s="557"/>
      <c r="BY76" s="557"/>
      <c r="BZ76" s="557"/>
      <c r="CA76" s="557"/>
      <c r="CB76" s="557"/>
      <c r="CC76" s="99"/>
      <c r="CD76" s="99"/>
      <c r="CE76" s="557"/>
      <c r="CF76" s="557"/>
      <c r="CG76" s="557"/>
      <c r="CH76" s="557"/>
      <c r="CI76" s="557"/>
      <c r="CJ76" s="557"/>
      <c r="CK76" s="572"/>
      <c r="CL76" s="572"/>
      <c r="CM76" s="572"/>
      <c r="CN76" s="99"/>
      <c r="CO76" s="99"/>
      <c r="CP76" s="99"/>
      <c r="CQ76" s="99"/>
      <c r="CR76" s="99"/>
      <c r="CS76" s="99"/>
      <c r="CT76" s="99"/>
      <c r="CU76" s="99"/>
      <c r="CV76" s="99"/>
      <c r="CW76" s="99"/>
      <c r="CX76" s="99"/>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194" customFormat="true" ht="15" hidden="false" customHeight="true" outlineLevel="0" collapsed="false">
      <c r="A77" s="557"/>
      <c r="B77" s="557"/>
      <c r="C77" s="557"/>
      <c r="D77" s="557"/>
      <c r="E77" s="557"/>
      <c r="F77" s="557"/>
      <c r="G77" s="557"/>
      <c r="H77" s="885" t="s">
        <v>218</v>
      </c>
      <c r="I77" s="819" t="s">
        <v>471</v>
      </c>
      <c r="J77" s="820" t="n">
        <v>1</v>
      </c>
      <c r="L77" s="478"/>
      <c r="M77" s="557"/>
      <c r="N77" s="557"/>
      <c r="O77" s="557"/>
      <c r="P77" s="557"/>
      <c r="Q77" s="557"/>
      <c r="R77" s="557"/>
      <c r="S77" s="557"/>
      <c r="T77" s="557"/>
      <c r="U77" s="557"/>
      <c r="V77" s="557"/>
      <c r="W77" s="557"/>
      <c r="X77" s="557"/>
      <c r="Y77" s="557"/>
      <c r="Z77" s="557"/>
      <c r="AA77" s="557"/>
      <c r="AB77" s="557"/>
      <c r="AC77" s="557"/>
      <c r="AD77" s="557"/>
      <c r="AE77" s="478"/>
      <c r="AF77" s="478"/>
      <c r="AG77" s="557"/>
      <c r="AH77" s="557"/>
      <c r="AI77" s="557"/>
      <c r="AJ77" s="557"/>
      <c r="AK77" s="557"/>
      <c r="AL77" s="557"/>
      <c r="AM77" s="557"/>
      <c r="AN77" s="557"/>
      <c r="AO77" s="819" t="s">
        <v>81</v>
      </c>
      <c r="AP77" s="891" t="n">
        <v>1</v>
      </c>
      <c r="AQ77" s="492" t="n">
        <v>1.9</v>
      </c>
      <c r="AR77" s="492" t="n">
        <v>1.9</v>
      </c>
      <c r="AS77" s="492"/>
      <c r="AT77" s="492"/>
      <c r="AU77" s="492"/>
      <c r="AV77" s="492"/>
      <c r="AW77" s="706"/>
      <c r="AX77" s="557"/>
      <c r="AY77" s="557"/>
      <c r="AZ77" s="557"/>
      <c r="BA77" s="557"/>
      <c r="BB77" s="557"/>
      <c r="BC77" s="478"/>
      <c r="BD77" s="557"/>
      <c r="BE77" s="557"/>
      <c r="BF77" s="557"/>
      <c r="BH77" s="557"/>
      <c r="BI77" s="478"/>
      <c r="BJ77" s="478"/>
      <c r="BK77" s="478"/>
      <c r="BL77" s="478"/>
      <c r="BM77" s="478"/>
      <c r="BN77" s="478"/>
      <c r="BO77" s="478"/>
      <c r="BP77" s="478"/>
      <c r="BQ77" s="478"/>
      <c r="BR77" s="99"/>
      <c r="BS77" s="99"/>
      <c r="BT77" s="557"/>
      <c r="BU77" s="557"/>
      <c r="BV77" s="557"/>
      <c r="BW77" s="557"/>
      <c r="BX77" s="557"/>
      <c r="BY77" s="557"/>
      <c r="BZ77" s="557"/>
      <c r="CA77" s="557"/>
      <c r="CB77" s="557"/>
      <c r="CC77" s="99"/>
      <c r="CD77" s="99"/>
      <c r="CE77" s="557"/>
      <c r="CF77" s="557"/>
      <c r="CG77" s="557"/>
      <c r="CH77" s="557"/>
      <c r="CI77" s="557"/>
      <c r="CJ77" s="557"/>
      <c r="CK77" s="572"/>
      <c r="CL77" s="572"/>
      <c r="CM77" s="572"/>
      <c r="CN77" s="99"/>
      <c r="CO77" s="99"/>
      <c r="CP77" s="99"/>
      <c r="CQ77" s="99"/>
      <c r="CR77" s="99"/>
      <c r="CS77" s="99"/>
      <c r="CT77" s="99"/>
      <c r="CU77" s="99"/>
      <c r="CV77" s="99"/>
      <c r="CW77" s="99"/>
      <c r="CX77" s="99"/>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5" hidden="false" customHeight="true" outlineLevel="0" collapsed="false">
      <c r="A78" s="557"/>
      <c r="B78" s="557"/>
      <c r="C78" s="557"/>
      <c r="D78" s="557"/>
      <c r="E78" s="557"/>
      <c r="F78" s="557"/>
      <c r="G78" s="557"/>
      <c r="H78" s="885"/>
      <c r="I78" s="903" t="s">
        <v>139</v>
      </c>
      <c r="J78" s="904" t="n">
        <f aca="false">J77</f>
        <v>1</v>
      </c>
      <c r="L78" s="478"/>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620" t="s">
        <v>343</v>
      </c>
      <c r="AP78" s="893" t="n">
        <v>1</v>
      </c>
      <c r="AQ78" s="492" t="n">
        <v>4.1</v>
      </c>
      <c r="AR78" s="492" t="n">
        <v>4.1</v>
      </c>
      <c r="AS78" s="492"/>
      <c r="AT78" s="492"/>
      <c r="AU78" s="492"/>
      <c r="AV78" s="492"/>
      <c r="AW78" s="706"/>
      <c r="AX78" s="557"/>
      <c r="AY78" s="557"/>
      <c r="AZ78" s="557"/>
      <c r="BA78" s="557"/>
      <c r="BB78" s="557"/>
      <c r="BC78" s="572"/>
      <c r="BD78" s="557"/>
      <c r="BE78" s="557"/>
      <c r="BF78" s="557"/>
      <c r="BH78" s="557"/>
      <c r="BI78" s="478"/>
      <c r="BJ78" s="478"/>
      <c r="BK78" s="478"/>
      <c r="BL78" s="478"/>
      <c r="BM78" s="478"/>
      <c r="BN78" s="478"/>
      <c r="BO78" s="478"/>
      <c r="BP78" s="478"/>
      <c r="BQ78" s="478"/>
      <c r="BR78" s="99"/>
      <c r="BS78" s="99"/>
      <c r="BT78" s="557"/>
      <c r="BU78" s="557"/>
      <c r="BV78" s="557"/>
      <c r="BW78" s="557"/>
      <c r="BX78" s="557"/>
      <c r="BY78" s="557"/>
      <c r="BZ78" s="557"/>
      <c r="CA78" s="557"/>
      <c r="CB78" s="557"/>
      <c r="CC78" s="99"/>
      <c r="CD78" s="99"/>
      <c r="CE78" s="557"/>
      <c r="CF78" s="557"/>
      <c r="CG78" s="557"/>
      <c r="CH78" s="557"/>
      <c r="CI78" s="557"/>
      <c r="CJ78" s="557"/>
      <c r="CK78" s="572"/>
      <c r="CL78" s="572"/>
      <c r="CM78" s="572"/>
      <c r="CN78" s="99"/>
      <c r="CO78" s="99"/>
      <c r="CP78" s="478"/>
      <c r="CQ78" s="478"/>
      <c r="CR78" s="478"/>
      <c r="CS78" s="478"/>
      <c r="CT78" s="478"/>
      <c r="CU78" s="478"/>
      <c r="CV78" s="478"/>
      <c r="CW78" s="478"/>
      <c r="CX78" s="478"/>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5" hidden="false" customHeight="true" outlineLevel="0" collapsed="false">
      <c r="A79" s="557"/>
      <c r="B79" s="557"/>
      <c r="C79" s="557"/>
      <c r="D79" s="557"/>
      <c r="E79" s="557"/>
      <c r="F79" s="557"/>
      <c r="G79" s="557"/>
      <c r="H79" s="838"/>
      <c r="I79" s="838"/>
      <c r="J79" s="838"/>
      <c r="L79" s="478"/>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O79" s="903" t="s">
        <v>139</v>
      </c>
      <c r="AP79" s="905" t="n">
        <f aca="false">AP77+AP78</f>
        <v>2</v>
      </c>
      <c r="AQ79" s="492"/>
      <c r="AR79" s="492"/>
      <c r="AS79" s="492"/>
      <c r="AT79" s="492"/>
      <c r="AU79" s="492"/>
      <c r="AV79" s="492"/>
      <c r="AW79" s="706"/>
      <c r="AX79" s="557"/>
      <c r="AY79" s="557"/>
      <c r="AZ79" s="557"/>
      <c r="BA79" s="557"/>
      <c r="BB79" s="557"/>
      <c r="BC79" s="572"/>
      <c r="BD79" s="557"/>
      <c r="BE79" s="557"/>
      <c r="BF79" s="557"/>
      <c r="BH79" s="557"/>
      <c r="BI79" s="557"/>
      <c r="BJ79" s="557"/>
      <c r="BK79" s="557"/>
      <c r="BL79" s="557"/>
      <c r="BM79" s="557"/>
      <c r="BN79" s="557"/>
      <c r="BO79" s="557"/>
      <c r="BP79" s="557"/>
      <c r="BQ79" s="478"/>
      <c r="BR79" s="99"/>
      <c r="BS79" s="99"/>
      <c r="BT79" s="557"/>
      <c r="BU79" s="557"/>
      <c r="BV79" s="557"/>
      <c r="BW79" s="557"/>
      <c r="BX79" s="557"/>
      <c r="BY79" s="557"/>
      <c r="BZ79" s="557"/>
      <c r="CA79" s="557"/>
      <c r="CB79" s="557"/>
      <c r="CC79" s="99"/>
      <c r="CD79" s="99"/>
      <c r="CE79" s="557"/>
      <c r="CF79" s="557"/>
      <c r="CG79" s="557"/>
      <c r="CH79" s="557"/>
      <c r="CI79" s="557"/>
      <c r="CJ79" s="557"/>
      <c r="CK79" s="572"/>
      <c r="CL79" s="572"/>
      <c r="CM79" s="572"/>
      <c r="CN79" s="99"/>
      <c r="CO79" s="99"/>
      <c r="CP79" s="478"/>
      <c r="CQ79" s="478"/>
      <c r="CR79" s="478"/>
      <c r="CS79" s="478"/>
      <c r="CT79" s="478"/>
      <c r="CU79" s="478"/>
      <c r="CV79" s="478"/>
      <c r="CW79" s="478"/>
      <c r="CX79" s="478"/>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true" outlineLevel="0" collapsed="false">
      <c r="A80" s="557"/>
      <c r="B80" s="557"/>
      <c r="C80" s="557"/>
      <c r="D80" s="557"/>
      <c r="E80" s="557"/>
      <c r="F80" s="557"/>
      <c r="G80" s="557"/>
      <c r="H80" s="838"/>
      <c r="I80" s="838"/>
      <c r="J80" s="838"/>
      <c r="L80" s="478"/>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478"/>
      <c r="AP80" s="478"/>
      <c r="AQ80" s="478"/>
      <c r="AR80" s="478"/>
      <c r="AS80" s="478"/>
      <c r="AT80" s="478"/>
      <c r="AU80" s="478"/>
      <c r="AV80" s="478"/>
      <c r="AW80" s="478"/>
      <c r="AX80" s="557"/>
      <c r="AY80" s="557"/>
      <c r="AZ80" s="557"/>
      <c r="BA80" s="557"/>
      <c r="BB80" s="557"/>
      <c r="BC80" s="572"/>
      <c r="BD80" s="557"/>
      <c r="BE80" s="557"/>
      <c r="BF80" s="557"/>
      <c r="BH80" s="557"/>
      <c r="BI80" s="557"/>
      <c r="BJ80" s="557"/>
      <c r="BK80" s="557"/>
      <c r="BL80" s="557"/>
      <c r="BM80" s="557"/>
      <c r="BN80" s="557"/>
      <c r="BO80" s="557"/>
      <c r="BP80" s="557"/>
      <c r="BQ80" s="557"/>
      <c r="BR80" s="99"/>
      <c r="BS80" s="99"/>
      <c r="BT80" s="557"/>
      <c r="BU80" s="557"/>
      <c r="BV80" s="557"/>
      <c r="BW80" s="557"/>
      <c r="BX80" s="557"/>
      <c r="BY80" s="557"/>
      <c r="BZ80" s="557"/>
      <c r="CA80" s="557"/>
      <c r="CB80" s="557"/>
      <c r="CC80" s="99"/>
      <c r="CD80" s="99"/>
      <c r="CE80" s="557"/>
      <c r="CF80" s="557"/>
      <c r="CG80" s="557"/>
      <c r="CH80" s="557"/>
      <c r="CI80" s="557"/>
      <c r="CJ80" s="557"/>
      <c r="CK80" s="572"/>
      <c r="CL80" s="572"/>
      <c r="CM80" s="572"/>
      <c r="CN80" s="99"/>
      <c r="CO80" s="99"/>
      <c r="CP80" s="478"/>
      <c r="CQ80" s="478"/>
      <c r="CR80" s="478"/>
      <c r="CS80" s="478"/>
      <c r="CT80" s="478"/>
      <c r="CU80" s="478"/>
      <c r="CV80" s="478"/>
      <c r="CW80" s="478"/>
      <c r="CX80" s="478"/>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5.75" hidden="false" customHeight="false" outlineLevel="0" collapsed="false">
      <c r="A81" s="557"/>
      <c r="B81" s="557"/>
      <c r="C81" s="557"/>
      <c r="D81" s="557"/>
      <c r="E81" s="557"/>
      <c r="F81" s="557"/>
      <c r="G81" s="557"/>
      <c r="H81" s="914" t="s">
        <v>139</v>
      </c>
      <c r="I81" s="915"/>
      <c r="J81" s="916" t="n">
        <f aca="false">J61+J71+J75+J78</f>
        <v>37</v>
      </c>
      <c r="L81" s="478"/>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602" t="s">
        <v>218</v>
      </c>
      <c r="AP81" s="602"/>
      <c r="AQ81" s="687" t="s">
        <v>691</v>
      </c>
      <c r="AR81" s="478"/>
      <c r="AS81" s="478"/>
      <c r="AT81" s="478"/>
      <c r="AU81" s="478"/>
      <c r="AV81" s="478"/>
      <c r="AW81" s="478"/>
      <c r="AX81" s="557"/>
      <c r="AY81" s="557"/>
      <c r="AZ81" s="557"/>
      <c r="BA81" s="557"/>
      <c r="BB81" s="557"/>
      <c r="BC81" s="572"/>
      <c r="BD81" s="557"/>
      <c r="BE81" s="557"/>
      <c r="BF81" s="557"/>
      <c r="BH81" s="557"/>
      <c r="BI81" s="557"/>
      <c r="BJ81" s="557"/>
      <c r="BK81" s="557"/>
      <c r="BL81" s="557"/>
      <c r="BM81" s="557"/>
      <c r="BN81" s="557"/>
      <c r="BO81" s="557"/>
      <c r="BP81" s="557"/>
      <c r="BQ81" s="557"/>
      <c r="BR81" s="478"/>
      <c r="BS81" s="478"/>
      <c r="BT81" s="557"/>
      <c r="BU81" s="557"/>
      <c r="BV81" s="557"/>
      <c r="BW81" s="557"/>
      <c r="BX81" s="557"/>
      <c r="BY81" s="557"/>
      <c r="BZ81" s="557"/>
      <c r="CA81" s="557"/>
      <c r="CB81" s="557"/>
      <c r="CC81" s="478"/>
      <c r="CD81" s="478"/>
      <c r="CE81" s="557"/>
      <c r="CF81" s="557"/>
      <c r="CG81" s="557"/>
      <c r="CH81" s="557"/>
      <c r="CI81" s="557"/>
      <c r="CJ81" s="557"/>
      <c r="CK81" s="572"/>
      <c r="CL81" s="572"/>
      <c r="CM81" s="572"/>
      <c r="CN81" s="478"/>
      <c r="CO81" s="478"/>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false" outlineLevel="0" collapsed="false">
      <c r="A82" s="557"/>
      <c r="B82" s="557"/>
      <c r="C82" s="557"/>
      <c r="D82" s="557"/>
      <c r="E82" s="557"/>
      <c r="F82" s="557"/>
      <c r="G82" s="557"/>
      <c r="H82" s="557"/>
      <c r="I82" s="478"/>
      <c r="J82" s="478"/>
      <c r="K82" s="478"/>
      <c r="L82" s="478"/>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819" t="s">
        <v>471</v>
      </c>
      <c r="AP82" s="891" t="n">
        <v>1</v>
      </c>
      <c r="AQ82" s="492" t="n">
        <v>1.8</v>
      </c>
      <c r="AR82" s="492" t="n">
        <v>1.8</v>
      </c>
      <c r="AS82" s="478"/>
      <c r="AT82" s="478"/>
      <c r="AU82" s="478"/>
      <c r="AV82" s="478"/>
      <c r="AW82" s="478"/>
      <c r="AX82" s="557"/>
      <c r="AY82" s="557"/>
      <c r="AZ82" s="557"/>
      <c r="BA82" s="557"/>
      <c r="BB82" s="557"/>
      <c r="BC82" s="572"/>
      <c r="BD82" s="557"/>
      <c r="BE82" s="557"/>
      <c r="BF82" s="557"/>
      <c r="BH82" s="557"/>
      <c r="BI82" s="557"/>
      <c r="BJ82" s="557"/>
      <c r="BK82" s="557"/>
      <c r="BL82" s="557"/>
      <c r="BM82" s="557"/>
      <c r="BN82" s="557"/>
      <c r="BO82" s="557"/>
      <c r="BP82" s="557"/>
      <c r="BQ82" s="557"/>
      <c r="BR82" s="478"/>
      <c r="BS82" s="478"/>
      <c r="BT82" s="557"/>
      <c r="BU82" s="557"/>
      <c r="BV82" s="557"/>
      <c r="BW82" s="557"/>
      <c r="BX82" s="557"/>
      <c r="BY82" s="557"/>
      <c r="BZ82" s="557"/>
      <c r="CA82" s="557"/>
      <c r="CB82" s="557"/>
      <c r="CC82" s="478"/>
      <c r="CD82" s="478"/>
      <c r="CE82" s="557"/>
      <c r="CF82" s="557"/>
      <c r="CG82" s="557"/>
      <c r="CH82" s="557"/>
      <c r="CI82" s="557"/>
      <c r="CJ82" s="557"/>
      <c r="CK82" s="572"/>
      <c r="CL82" s="572"/>
      <c r="CM82" s="572"/>
      <c r="CN82" s="478"/>
      <c r="CO82" s="478"/>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5" hidden="false" customHeight="false" outlineLevel="0" collapsed="false">
      <c r="A83" s="557"/>
      <c r="B83" s="557"/>
      <c r="C83" s="557"/>
      <c r="D83" s="557"/>
      <c r="E83" s="557"/>
      <c r="F83" s="557"/>
      <c r="G83" s="557"/>
      <c r="H83" s="557"/>
      <c r="I83" s="478"/>
      <c r="J83" s="478"/>
      <c r="K83" s="478"/>
      <c r="L83" s="478"/>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903" t="s">
        <v>139</v>
      </c>
      <c r="AP83" s="905" t="n">
        <f aca="false">AP82</f>
        <v>1</v>
      </c>
      <c r="AQ83" s="917"/>
      <c r="AR83" s="852"/>
      <c r="AS83" s="478"/>
      <c r="AT83" s="478"/>
      <c r="AU83" s="478"/>
      <c r="AV83" s="478"/>
      <c r="AW83" s="478"/>
      <c r="AX83" s="557"/>
      <c r="AY83" s="557"/>
      <c r="AZ83" s="557"/>
      <c r="BA83" s="557"/>
      <c r="BB83" s="557"/>
      <c r="BC83" s="572"/>
      <c r="BD83" s="557"/>
      <c r="BE83" s="557"/>
      <c r="BF83" s="557"/>
      <c r="BH83" s="557"/>
      <c r="BI83" s="557"/>
      <c r="BJ83" s="557"/>
      <c r="BK83" s="557"/>
      <c r="BL83" s="557"/>
      <c r="BM83" s="557"/>
      <c r="BN83" s="557"/>
      <c r="BO83" s="557"/>
      <c r="BP83" s="557"/>
      <c r="BQ83" s="557"/>
      <c r="BR83" s="478"/>
      <c r="BS83" s="478"/>
      <c r="BT83" s="557"/>
      <c r="BU83" s="557"/>
      <c r="BV83" s="557"/>
      <c r="BW83" s="557"/>
      <c r="BX83" s="557"/>
      <c r="BY83" s="557"/>
      <c r="BZ83" s="557"/>
      <c r="CA83" s="557"/>
      <c r="CB83" s="557"/>
      <c r="CC83" s="478"/>
      <c r="CD83" s="478"/>
      <c r="CE83" s="557"/>
      <c r="CF83" s="557"/>
      <c r="CG83" s="557"/>
      <c r="CM83" s="572"/>
      <c r="CN83" s="478"/>
      <c r="CO83" s="478"/>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true" outlineLevel="0" collapsed="false">
      <c r="A84" s="557"/>
      <c r="B84" s="557"/>
      <c r="C84" s="557"/>
      <c r="D84" s="557"/>
      <c r="E84" s="557"/>
      <c r="F84" s="557"/>
      <c r="G84" s="557"/>
      <c r="H84" s="557"/>
      <c r="I84" s="478"/>
      <c r="J84" s="478"/>
      <c r="K84" s="478"/>
      <c r="L84" s="478"/>
      <c r="M84" s="557"/>
      <c r="N84" s="557"/>
      <c r="O84" s="557"/>
      <c r="P84" s="557"/>
      <c r="Q84" s="557"/>
      <c r="R84" s="557"/>
      <c r="S84" s="557"/>
      <c r="T84" s="557"/>
      <c r="U84" s="557"/>
      <c r="V84" s="557"/>
      <c r="W84" s="557"/>
      <c r="X84" s="557"/>
      <c r="Y84" s="557"/>
      <c r="Z84" s="557"/>
      <c r="AA84" s="557"/>
      <c r="AB84" s="557"/>
      <c r="AC84" s="557"/>
      <c r="AD84" s="557"/>
      <c r="AE84" s="557"/>
      <c r="AF84" s="557"/>
      <c r="AG84" s="557"/>
      <c r="AH84" s="557"/>
      <c r="AI84" s="557"/>
      <c r="AJ84" s="557"/>
      <c r="AK84" s="557"/>
      <c r="AL84" s="557"/>
      <c r="AM84" s="557"/>
      <c r="AN84" s="557"/>
      <c r="AO84" s="478"/>
      <c r="AP84" s="478"/>
      <c r="AQ84" s="478"/>
      <c r="AR84" s="478"/>
      <c r="AS84" s="557"/>
      <c r="AT84" s="478"/>
      <c r="AU84" s="557"/>
      <c r="AV84" s="557"/>
      <c r="AW84" s="557"/>
      <c r="AX84" s="557"/>
      <c r="AY84" s="557"/>
      <c r="AZ84" s="557"/>
      <c r="BA84" s="557"/>
      <c r="BB84" s="557"/>
      <c r="BC84" s="572"/>
      <c r="BD84" s="557"/>
      <c r="BE84" s="557"/>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E84" s="557"/>
      <c r="CF84" s="557"/>
      <c r="CG84" s="557"/>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5" hidden="false" customHeight="true" outlineLevel="0" collapsed="false">
      <c r="A85" s="557"/>
      <c r="B85" s="557"/>
      <c r="C85" s="557"/>
      <c r="D85" s="557"/>
      <c r="E85" s="557"/>
      <c r="F85" s="557"/>
      <c r="G85" s="557"/>
      <c r="H85" s="557"/>
      <c r="I85" s="478"/>
      <c r="J85" s="478"/>
      <c r="K85" s="478"/>
      <c r="L85" s="478"/>
      <c r="M85" s="557"/>
      <c r="N85" s="557"/>
      <c r="O85" s="557"/>
      <c r="P85" s="557"/>
      <c r="Q85" s="557"/>
      <c r="R85" s="557"/>
      <c r="S85" s="557"/>
      <c r="T85" s="557"/>
      <c r="U85" s="557"/>
      <c r="V85" s="557"/>
      <c r="W85" s="557"/>
      <c r="X85" s="557"/>
      <c r="Y85" s="557"/>
      <c r="Z85" s="557"/>
      <c r="AA85" s="557"/>
      <c r="AB85" s="557"/>
      <c r="AC85" s="557"/>
      <c r="AD85" s="557"/>
      <c r="AE85" s="557"/>
      <c r="AF85" s="557"/>
      <c r="AG85" s="557"/>
      <c r="AH85" s="557"/>
      <c r="AI85" s="557"/>
      <c r="AJ85" s="557"/>
      <c r="AK85" s="557"/>
      <c r="AL85" s="557"/>
      <c r="AM85" s="557"/>
      <c r="AN85" s="557"/>
      <c r="AQ85" s="478"/>
      <c r="AR85" s="478"/>
      <c r="AS85" s="478"/>
      <c r="AT85" s="478"/>
      <c r="AU85" s="478"/>
      <c r="AV85" s="557"/>
      <c r="AW85" s="557"/>
      <c r="AX85" s="557"/>
      <c r="AY85" s="557"/>
      <c r="AZ85" s="557"/>
      <c r="BA85" s="557"/>
      <c r="BB85" s="557"/>
      <c r="BC85" s="572"/>
      <c r="BD85" s="557"/>
      <c r="BE85" s="557"/>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5" hidden="false" customHeight="true" outlineLevel="0" collapsed="false">
      <c r="A86" s="557"/>
      <c r="B86" s="557"/>
      <c r="C86" s="557"/>
      <c r="D86" s="557"/>
      <c r="E86" s="557"/>
      <c r="F86" s="557"/>
      <c r="G86" s="557"/>
      <c r="H86" s="557"/>
      <c r="I86" s="478"/>
      <c r="J86" s="478"/>
      <c r="K86" s="478"/>
      <c r="L86" s="478"/>
      <c r="M86" s="557"/>
      <c r="N86" s="557"/>
      <c r="O86" s="557"/>
      <c r="P86" s="557"/>
      <c r="Q86" s="557"/>
      <c r="R86" s="557"/>
      <c r="S86" s="557"/>
      <c r="T86" s="557"/>
      <c r="U86" s="557"/>
      <c r="V86" s="557"/>
      <c r="W86" s="557"/>
      <c r="X86" s="557"/>
      <c r="Y86" s="557"/>
      <c r="Z86" s="557"/>
      <c r="AA86" s="557"/>
      <c r="AB86" s="557"/>
      <c r="AC86" s="557"/>
      <c r="AD86" s="557"/>
      <c r="AE86" s="557"/>
      <c r="AF86" s="557"/>
      <c r="AG86" s="557"/>
      <c r="AH86" s="557"/>
      <c r="AI86" s="557"/>
      <c r="AJ86" s="557"/>
      <c r="AK86" s="557"/>
      <c r="AL86" s="557"/>
      <c r="AM86" s="557"/>
      <c r="AN86" s="557"/>
      <c r="AQ86" s="478"/>
      <c r="AR86" s="557"/>
      <c r="AS86" s="557"/>
      <c r="AT86" s="557"/>
      <c r="AU86" s="478"/>
      <c r="AV86" s="557"/>
      <c r="AW86" s="557"/>
      <c r="AX86" s="572"/>
      <c r="AY86" s="572"/>
      <c r="AZ86" s="572"/>
      <c r="BA86" s="572"/>
      <c r="BB86" s="572"/>
      <c r="BC86" s="572"/>
      <c r="BD86" s="557"/>
      <c r="BE86" s="557"/>
      <c r="BF86" s="557"/>
      <c r="BH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H86" s="557"/>
      <c r="CI86" s="557"/>
      <c r="CJ86" s="557"/>
      <c r="CK86" s="572"/>
      <c r="CL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5" hidden="false" customHeight="true" outlineLevel="0" collapsed="false">
      <c r="A87" s="557"/>
      <c r="B87" s="557"/>
      <c r="C87" s="557"/>
      <c r="D87" s="557"/>
      <c r="E87" s="557"/>
      <c r="F87" s="557"/>
      <c r="G87" s="557"/>
      <c r="H87" s="557"/>
      <c r="I87" s="478"/>
      <c r="J87" s="478"/>
      <c r="K87" s="478"/>
      <c r="L87" s="478"/>
      <c r="M87" s="478"/>
      <c r="N87" s="478"/>
      <c r="O87" s="478"/>
      <c r="P87" s="478"/>
      <c r="Q87" s="557"/>
      <c r="R87" s="557"/>
      <c r="S87" s="557"/>
      <c r="T87" s="557"/>
      <c r="U87" s="557"/>
      <c r="V87" s="557"/>
      <c r="W87" s="557"/>
      <c r="X87" s="557"/>
      <c r="Y87" s="557"/>
      <c r="Z87" s="557"/>
      <c r="AA87" s="557"/>
      <c r="AB87" s="557"/>
      <c r="AC87" s="557"/>
      <c r="AD87" s="557"/>
      <c r="AE87" s="557"/>
      <c r="AF87" s="557"/>
      <c r="AG87" s="557"/>
      <c r="AH87" s="557"/>
      <c r="AI87" s="557"/>
      <c r="AJ87" s="557"/>
      <c r="AK87" s="557"/>
      <c r="AL87" s="557"/>
      <c r="AM87" s="557"/>
      <c r="AN87" s="557"/>
      <c r="AQ87" s="478"/>
      <c r="AR87" s="557"/>
      <c r="AS87" s="557"/>
      <c r="AT87" s="557"/>
      <c r="AU87" s="557"/>
      <c r="AV87" s="557"/>
      <c r="AW87" s="557"/>
      <c r="AX87" s="572"/>
      <c r="AY87" s="572"/>
      <c r="AZ87" s="572"/>
      <c r="BA87" s="572"/>
      <c r="BB87" s="572"/>
      <c r="BC87" s="572"/>
      <c r="BD87" s="557"/>
      <c r="BE87" s="557"/>
      <c r="BF87" s="557"/>
      <c r="BH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5" hidden="false" customHeight="true" outlineLevel="0" collapsed="false">
      <c r="A88" s="584"/>
      <c r="C88" s="557"/>
      <c r="D88" s="557"/>
      <c r="E88" s="557"/>
      <c r="F88" s="557"/>
      <c r="G88" s="557"/>
      <c r="H88" s="557"/>
      <c r="I88" s="478"/>
      <c r="J88" s="478"/>
      <c r="K88" s="478"/>
      <c r="L88" s="478"/>
      <c r="M88" s="478"/>
      <c r="N88" s="478"/>
      <c r="O88" s="478"/>
      <c r="P88" s="478"/>
      <c r="Q88" s="478"/>
      <c r="R88" s="478"/>
      <c r="S88" s="557"/>
      <c r="T88" s="557"/>
      <c r="U88" s="557"/>
      <c r="V88" s="557"/>
      <c r="W88" s="557"/>
      <c r="X88" s="557"/>
      <c r="Y88" s="557"/>
      <c r="Z88" s="557"/>
      <c r="AA88" s="557"/>
      <c r="AB88" s="557"/>
      <c r="AC88" s="557"/>
      <c r="AD88" s="557"/>
      <c r="AE88" s="557"/>
      <c r="AF88" s="557"/>
      <c r="AG88" s="557"/>
      <c r="AH88" s="557"/>
      <c r="AI88" s="557"/>
      <c r="AJ88" s="557"/>
      <c r="AK88" s="557"/>
      <c r="AL88" s="557"/>
      <c r="AM88" s="557"/>
      <c r="AN88" s="557"/>
      <c r="AO88" s="710" t="s">
        <v>139</v>
      </c>
      <c r="AP88" s="711" t="n">
        <f aca="false">AP61+AP74+AP79+AP83</f>
        <v>37</v>
      </c>
      <c r="AQ88" s="478"/>
      <c r="AR88" s="557"/>
      <c r="AS88" s="557"/>
      <c r="AT88" s="557"/>
      <c r="AU88" s="557"/>
      <c r="AV88" s="557"/>
      <c r="AW88" s="557"/>
      <c r="AX88" s="572"/>
      <c r="AY88" s="572"/>
      <c r="AZ88" s="572"/>
      <c r="BA88" s="572"/>
      <c r="BB88" s="572"/>
      <c r="BC88" s="572"/>
      <c r="BD88" s="557"/>
      <c r="BE88" s="557"/>
      <c r="BF88" s="557"/>
      <c r="BH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c r="GG88" s="557"/>
      <c r="GH88" s="557"/>
      <c r="GI88" s="557"/>
      <c r="GJ88" s="557"/>
    </row>
    <row r="89" s="194" customFormat="true" ht="15" hidden="false" customHeight="true" outlineLevel="0" collapsed="false">
      <c r="A89" s="584"/>
      <c r="C89" s="585"/>
      <c r="E89" s="557"/>
      <c r="F89" s="557"/>
      <c r="G89" s="557"/>
      <c r="K89" s="478"/>
      <c r="L89" s="478"/>
      <c r="M89" s="478"/>
      <c r="N89" s="478"/>
      <c r="O89" s="478"/>
      <c r="P89" s="478"/>
      <c r="Q89" s="478"/>
      <c r="R89" s="478"/>
      <c r="S89" s="478"/>
      <c r="T89" s="478"/>
      <c r="U89" s="557"/>
      <c r="V89" s="557"/>
      <c r="W89" s="557"/>
      <c r="X89" s="557"/>
      <c r="Y89" s="557"/>
      <c r="Z89" s="557"/>
      <c r="AA89" s="557"/>
      <c r="AB89" s="557"/>
      <c r="AC89" s="557"/>
      <c r="AD89" s="557"/>
      <c r="AE89" s="557"/>
      <c r="AF89" s="557"/>
      <c r="AG89" s="557"/>
      <c r="AH89" s="557"/>
      <c r="AI89" s="557"/>
      <c r="AJ89" s="557"/>
      <c r="AK89" s="557"/>
      <c r="AL89" s="557"/>
      <c r="AM89" s="557"/>
      <c r="AN89" s="557"/>
      <c r="AO89" s="478"/>
      <c r="AP89" s="478"/>
      <c r="AQ89" s="478"/>
      <c r="AR89" s="712"/>
      <c r="AU89" s="586"/>
      <c r="AV89" s="557"/>
      <c r="AW89" s="557"/>
      <c r="AX89" s="572"/>
      <c r="AY89" s="572"/>
      <c r="AZ89" s="572"/>
      <c r="BA89" s="572"/>
      <c r="BB89" s="572"/>
      <c r="BC89" s="572"/>
      <c r="BD89" s="557"/>
      <c r="BF89" s="557"/>
      <c r="BI89" s="557"/>
      <c r="BJ89" s="557"/>
      <c r="BK89" s="557"/>
      <c r="BL89" s="557"/>
      <c r="BM89" s="557"/>
      <c r="BN89" s="557"/>
      <c r="BO89" s="557"/>
      <c r="BP89" s="557"/>
      <c r="BQ89" s="557"/>
      <c r="BR89" s="557"/>
      <c r="BS89" s="557"/>
      <c r="BT89" s="557"/>
      <c r="BU89" s="557"/>
      <c r="BV89" s="557"/>
      <c r="BW89" s="557"/>
      <c r="BX89" s="557"/>
      <c r="BY89" s="557"/>
      <c r="BZ89" s="557"/>
      <c r="CA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c r="GG89" s="557"/>
      <c r="GH89" s="557"/>
      <c r="GI89" s="557"/>
      <c r="GJ89" s="557"/>
      <c r="GK89" s="557"/>
      <c r="GL89" s="557"/>
      <c r="GM89" s="557"/>
      <c r="GN89" s="557"/>
    </row>
    <row r="90" s="194" customFormat="true" ht="15" hidden="false" customHeight="true" outlineLevel="0" collapsed="false">
      <c r="A90" s="584"/>
      <c r="C90" s="585"/>
      <c r="K90" s="586"/>
      <c r="S90" s="478"/>
      <c r="T90" s="478"/>
      <c r="U90" s="557"/>
      <c r="V90" s="557"/>
      <c r="W90" s="557"/>
      <c r="X90" s="557"/>
      <c r="Y90" s="557"/>
      <c r="Z90" s="557"/>
      <c r="AA90" s="557"/>
      <c r="AB90" s="557"/>
      <c r="AC90" s="557"/>
      <c r="AD90" s="557"/>
      <c r="AE90" s="557"/>
      <c r="AF90" s="557"/>
      <c r="AG90" s="557"/>
      <c r="AH90" s="557"/>
      <c r="AI90" s="557"/>
      <c r="AJ90" s="557"/>
      <c r="AK90" s="557"/>
      <c r="AL90" s="557"/>
      <c r="AM90" s="557"/>
      <c r="AN90" s="557"/>
      <c r="AO90" s="478"/>
      <c r="AP90" s="478"/>
      <c r="AQ90" s="478"/>
      <c r="AR90" s="712"/>
      <c r="AU90" s="586"/>
      <c r="AV90" s="557"/>
      <c r="AW90" s="557"/>
      <c r="AX90" s="572"/>
      <c r="AY90" s="572"/>
      <c r="AZ90" s="572"/>
      <c r="BA90" s="572"/>
      <c r="BB90" s="572"/>
      <c r="BC90" s="572"/>
      <c r="BD90" s="557"/>
      <c r="BF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c r="GG90" s="557"/>
      <c r="GH90" s="557"/>
      <c r="GI90" s="557"/>
      <c r="GJ90" s="557"/>
      <c r="GK90" s="557"/>
      <c r="GL90" s="557"/>
      <c r="GM90" s="557"/>
      <c r="GN90" s="557"/>
    </row>
    <row r="91" s="194" customFormat="true" ht="15" hidden="false" customHeight="true" outlineLevel="0" collapsed="false">
      <c r="A91" s="584"/>
      <c r="C91" s="585"/>
      <c r="K91" s="586"/>
      <c r="V91" s="557"/>
      <c r="W91" s="557"/>
      <c r="X91" s="557"/>
      <c r="Y91" s="557"/>
      <c r="Z91" s="557"/>
      <c r="AA91" s="557"/>
      <c r="AB91" s="557"/>
      <c r="AC91" s="557"/>
      <c r="AD91" s="557"/>
      <c r="AE91" s="557"/>
      <c r="AF91" s="557"/>
      <c r="AG91" s="557"/>
      <c r="AH91" s="557"/>
      <c r="AI91" s="557"/>
      <c r="AJ91" s="557"/>
      <c r="AK91" s="557"/>
      <c r="AL91" s="557"/>
      <c r="AM91" s="557"/>
      <c r="AN91" s="557"/>
      <c r="AO91" s="478"/>
      <c r="AP91" s="478"/>
      <c r="AQ91" s="478"/>
      <c r="AR91" s="712"/>
      <c r="AU91" s="586"/>
      <c r="AV91" s="557"/>
      <c r="AW91" s="557"/>
      <c r="AX91" s="572"/>
      <c r="AY91" s="572"/>
      <c r="AZ91" s="572"/>
      <c r="BA91" s="572"/>
      <c r="BB91" s="572"/>
      <c r="BC91" s="572"/>
      <c r="BD91" s="557"/>
      <c r="BF91" s="557"/>
      <c r="BI91" s="557"/>
      <c r="BJ91" s="557"/>
      <c r="BK91" s="557"/>
      <c r="BL91" s="557"/>
      <c r="BM91" s="557"/>
      <c r="BN91" s="557"/>
      <c r="BO91" s="557"/>
      <c r="BP91" s="557"/>
      <c r="BQ91" s="557"/>
      <c r="BR91" s="557"/>
      <c r="BS91" s="557"/>
      <c r="BT91" s="557"/>
      <c r="BU91" s="557"/>
      <c r="BV91" s="557"/>
      <c r="BW91" s="557"/>
      <c r="BX91" s="557"/>
      <c r="BY91" s="557"/>
      <c r="BZ91" s="557"/>
      <c r="CA91" s="557"/>
      <c r="CB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c r="CY91" s="557"/>
    </row>
    <row r="92" s="194" customFormat="true" ht="15" hidden="false" customHeight="true" outlineLevel="0" collapsed="false">
      <c r="A92" s="584"/>
      <c r="C92" s="585"/>
      <c r="K92" s="586"/>
      <c r="AD92" s="557"/>
      <c r="AE92" s="557"/>
      <c r="AF92" s="557"/>
      <c r="AG92" s="557"/>
      <c r="AH92" s="557"/>
      <c r="AI92" s="557"/>
      <c r="AJ92" s="557"/>
      <c r="AK92" s="557"/>
      <c r="AL92" s="557"/>
      <c r="AM92" s="557"/>
      <c r="AN92" s="557"/>
      <c r="AO92" s="478"/>
      <c r="AP92" s="478"/>
      <c r="AQ92" s="478"/>
      <c r="AR92" s="712"/>
      <c r="AU92" s="586"/>
      <c r="AV92" s="557"/>
      <c r="AW92" s="557"/>
      <c r="AX92" s="572"/>
      <c r="AY92" s="572"/>
      <c r="AZ92" s="572"/>
      <c r="BA92" s="572"/>
      <c r="BB92" s="572"/>
      <c r="BC92" s="572"/>
      <c r="BD92" s="557"/>
      <c r="BF92" s="557"/>
      <c r="BI92" s="557"/>
      <c r="BJ92" s="557"/>
      <c r="BK92" s="557"/>
      <c r="BL92" s="557"/>
      <c r="BM92" s="557"/>
      <c r="BN92" s="557"/>
      <c r="BO92" s="557"/>
      <c r="BP92" s="557"/>
      <c r="BQ92" s="557"/>
      <c r="BR92" s="557"/>
      <c r="BS92" s="557"/>
      <c r="CB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c r="CY92" s="557"/>
    </row>
    <row r="93" s="194" customFormat="true" ht="15" hidden="false" customHeight="true" outlineLevel="0" collapsed="false">
      <c r="A93" s="584"/>
      <c r="C93" s="585"/>
      <c r="I93" s="1"/>
      <c r="J93" s="1"/>
      <c r="K93" s="586"/>
      <c r="AE93" s="557"/>
      <c r="AF93" s="557"/>
      <c r="AO93" s="478"/>
      <c r="AP93" s="478"/>
      <c r="AQ93" s="478"/>
      <c r="AR93" s="712"/>
      <c r="AU93" s="586"/>
      <c r="AV93" s="557"/>
      <c r="AW93" s="557"/>
      <c r="AX93" s="572"/>
      <c r="AY93" s="572"/>
      <c r="AZ93" s="572"/>
      <c r="BA93" s="572"/>
      <c r="BB93" s="572"/>
      <c r="BC93" s="572"/>
      <c r="BD93" s="557"/>
      <c r="BF93" s="557"/>
      <c r="BI93" s="557"/>
      <c r="BJ93" s="557"/>
      <c r="BK93" s="557"/>
      <c r="BL93" s="557"/>
      <c r="BM93" s="557"/>
      <c r="BN93" s="557"/>
      <c r="BO93" s="557"/>
      <c r="BP93" s="557"/>
      <c r="BQ93" s="557"/>
      <c r="BR93" s="557"/>
      <c r="BS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c r="CY93" s="557"/>
    </row>
    <row r="94" s="194" customFormat="true" ht="15" hidden="false" customHeight="true" outlineLevel="0" collapsed="false">
      <c r="A94" s="584"/>
      <c r="C94" s="585"/>
      <c r="I94" s="1"/>
      <c r="J94" s="1"/>
      <c r="K94" s="586"/>
      <c r="AE94" s="557"/>
      <c r="AF94" s="557"/>
      <c r="AO94" s="478"/>
      <c r="AP94" s="478"/>
      <c r="AQ94" s="478"/>
      <c r="AR94" s="712"/>
      <c r="AU94" s="586"/>
      <c r="AV94" s="557"/>
      <c r="AW94" s="557"/>
      <c r="AX94" s="572"/>
      <c r="AY94" s="572"/>
      <c r="AZ94" s="572"/>
      <c r="BA94" s="572"/>
      <c r="BB94" s="572"/>
      <c r="BC94" s="572"/>
      <c r="BI94" s="557"/>
      <c r="BJ94" s="557"/>
      <c r="BK94" s="557"/>
      <c r="BL94" s="557"/>
      <c r="BM94" s="557"/>
      <c r="BN94" s="557"/>
      <c r="BO94" s="557"/>
      <c r="BP94" s="557"/>
      <c r="BQ94" s="557"/>
      <c r="BR94" s="557"/>
      <c r="BS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194" customFormat="true" ht="15" hidden="false" customHeight="true" outlineLevel="0" collapsed="false">
      <c r="A95" s="584"/>
      <c r="C95" s="585"/>
      <c r="I95" s="1"/>
      <c r="J95" s="1"/>
      <c r="K95" s="586"/>
      <c r="V95" s="557"/>
      <c r="W95" s="557"/>
      <c r="X95" s="557"/>
      <c r="Y95" s="557"/>
      <c r="Z95" s="557"/>
      <c r="AA95" s="557"/>
      <c r="AB95" s="557"/>
      <c r="AC95" s="557"/>
      <c r="AE95" s="557"/>
      <c r="AF95" s="557"/>
      <c r="AO95" s="478"/>
      <c r="AP95" s="478"/>
      <c r="AQ95" s="478"/>
      <c r="AR95" s="712"/>
      <c r="AU95" s="586"/>
      <c r="AV95" s="557"/>
      <c r="AW95" s="557"/>
      <c r="AX95" s="572"/>
      <c r="AY95" s="572"/>
      <c r="AZ95" s="572"/>
      <c r="BA95" s="572"/>
      <c r="BB95" s="572"/>
      <c r="BC95" s="572"/>
      <c r="BI95" s="557"/>
      <c r="BJ95" s="557"/>
      <c r="BK95" s="557"/>
      <c r="BL95" s="557"/>
      <c r="BM95" s="557"/>
      <c r="BN95" s="557"/>
      <c r="BO95" s="557"/>
      <c r="BP95" s="557"/>
      <c r="BQ95" s="557"/>
      <c r="BR95" s="557"/>
      <c r="BS95" s="557"/>
      <c r="BT95" s="557"/>
      <c r="BU95" s="557"/>
      <c r="BV95" s="557"/>
      <c r="BW95" s="557"/>
      <c r="BX95" s="557"/>
      <c r="BY95" s="557"/>
      <c r="BZ95" s="557"/>
      <c r="CA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194" customFormat="true" ht="15" hidden="false" customHeight="true" outlineLevel="0" collapsed="false">
      <c r="A96" s="584"/>
      <c r="C96" s="585"/>
      <c r="I96" s="1"/>
      <c r="J96" s="1"/>
      <c r="K96" s="586"/>
      <c r="V96" s="557"/>
      <c r="W96" s="557"/>
      <c r="X96" s="557"/>
      <c r="Y96" s="557"/>
      <c r="Z96" s="557"/>
      <c r="AA96" s="557"/>
      <c r="AB96" s="557"/>
      <c r="AC96" s="557"/>
      <c r="AD96" s="557"/>
      <c r="AE96" s="557"/>
      <c r="AF96" s="557"/>
      <c r="AG96" s="557"/>
      <c r="AH96" s="557"/>
      <c r="AI96" s="557"/>
      <c r="AJ96" s="557"/>
      <c r="AK96" s="557"/>
      <c r="AL96" s="557"/>
      <c r="AM96" s="557"/>
      <c r="AN96" s="557"/>
      <c r="AO96" s="478"/>
      <c r="AP96" s="478"/>
      <c r="AQ96" s="478"/>
      <c r="AR96" s="712"/>
      <c r="AU96" s="586"/>
      <c r="AV96" s="557"/>
      <c r="AW96" s="557"/>
      <c r="AX96" s="572"/>
      <c r="AY96" s="572"/>
      <c r="AZ96" s="572"/>
      <c r="BA96" s="572"/>
      <c r="BB96" s="572"/>
      <c r="BC96" s="572"/>
      <c r="BI96" s="557"/>
      <c r="BJ96" s="557"/>
      <c r="BK96" s="557"/>
      <c r="BL96" s="557"/>
      <c r="BM96" s="557"/>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194" customFormat="true" ht="15" hidden="false" customHeight="true" outlineLevel="0" collapsed="false">
      <c r="A97" s="584"/>
      <c r="C97" s="585"/>
      <c r="I97" s="1"/>
      <c r="J97" s="1"/>
      <c r="K97" s="586"/>
      <c r="V97" s="557"/>
      <c r="W97" s="557"/>
      <c r="X97" s="557"/>
      <c r="Y97" s="557"/>
      <c r="Z97" s="557"/>
      <c r="AA97" s="557"/>
      <c r="AB97" s="557"/>
      <c r="AC97" s="557"/>
      <c r="AD97" s="557"/>
      <c r="AG97" s="557"/>
      <c r="AH97" s="557"/>
      <c r="AI97" s="557"/>
      <c r="AJ97" s="557"/>
      <c r="AK97" s="557"/>
      <c r="AL97" s="557"/>
      <c r="AM97" s="557"/>
      <c r="AN97" s="557"/>
      <c r="AO97" s="478"/>
      <c r="AP97" s="478"/>
      <c r="AQ97" s="478"/>
      <c r="AR97" s="712"/>
      <c r="AU97" s="586"/>
      <c r="AV97" s="557"/>
      <c r="AW97" s="557"/>
      <c r="AX97" s="572"/>
      <c r="AY97" s="572"/>
      <c r="AZ97" s="572"/>
      <c r="BA97" s="572"/>
      <c r="BB97" s="572"/>
      <c r="BD97" s="557"/>
      <c r="BF97" s="557"/>
      <c r="BI97" s="557"/>
      <c r="BJ97" s="557"/>
      <c r="BK97" s="557"/>
      <c r="BL97" s="557"/>
      <c r="BM97" s="557"/>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row>
    <row r="98" s="194" customFormat="true" ht="15" hidden="false" customHeight="true" outlineLevel="0" collapsed="false">
      <c r="A98" s="584"/>
      <c r="C98" s="585"/>
      <c r="I98" s="1"/>
      <c r="J98" s="1"/>
      <c r="K98" s="586"/>
      <c r="V98" s="557"/>
      <c r="W98" s="557"/>
      <c r="X98" s="557"/>
      <c r="Y98" s="557"/>
      <c r="Z98" s="557"/>
      <c r="AA98" s="557"/>
      <c r="AB98" s="557"/>
      <c r="AC98" s="557"/>
      <c r="AD98" s="557"/>
      <c r="AG98" s="557"/>
      <c r="AH98" s="557"/>
      <c r="AI98" s="557"/>
      <c r="AJ98" s="557"/>
      <c r="AK98" s="557"/>
      <c r="AL98" s="557"/>
      <c r="AM98" s="557"/>
      <c r="AN98" s="557"/>
      <c r="AO98" s="478"/>
      <c r="AP98" s="478"/>
      <c r="AQ98" s="478"/>
      <c r="AR98" s="712"/>
      <c r="AU98" s="586"/>
      <c r="AV98" s="557"/>
      <c r="AW98" s="557"/>
      <c r="AX98" s="572"/>
      <c r="AY98" s="572"/>
      <c r="AZ98" s="572"/>
      <c r="BA98" s="572"/>
      <c r="BB98" s="572"/>
      <c r="BD98" s="557"/>
      <c r="BF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row>
    <row r="99" s="194" customFormat="true" ht="15" hidden="false" customHeight="true" outlineLevel="0" collapsed="false">
      <c r="A99" s="584"/>
      <c r="C99" s="585"/>
      <c r="I99" s="1"/>
      <c r="J99" s="1"/>
      <c r="K99" s="586"/>
      <c r="V99" s="557"/>
      <c r="W99" s="557"/>
      <c r="X99" s="557"/>
      <c r="Y99" s="557"/>
      <c r="Z99" s="557"/>
      <c r="AA99" s="557"/>
      <c r="AB99" s="557"/>
      <c r="AC99" s="557"/>
      <c r="AD99" s="557"/>
      <c r="AG99" s="557"/>
      <c r="AH99" s="557"/>
      <c r="AI99" s="557"/>
      <c r="AJ99" s="557"/>
      <c r="AK99" s="557"/>
      <c r="AL99" s="557"/>
      <c r="AM99" s="557"/>
      <c r="AN99" s="557"/>
      <c r="AO99" s="478"/>
      <c r="AP99" s="478"/>
      <c r="AQ99" s="478"/>
      <c r="AR99" s="712"/>
      <c r="AU99" s="586"/>
      <c r="AV99" s="557"/>
      <c r="AW99" s="557"/>
      <c r="AX99" s="572"/>
      <c r="AY99" s="572"/>
      <c r="AZ99" s="572"/>
      <c r="BA99" s="572"/>
      <c r="BB99" s="572"/>
      <c r="BD99" s="557"/>
      <c r="BF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row>
    <row r="100" s="194" customFormat="true" ht="15" hidden="false" customHeight="true" outlineLevel="0" collapsed="false">
      <c r="A100" s="584"/>
      <c r="C100" s="585"/>
      <c r="I100" s="1"/>
      <c r="J100" s="1"/>
      <c r="K100" s="586"/>
      <c r="V100" s="557"/>
      <c r="W100" s="557"/>
      <c r="X100" s="557"/>
      <c r="Y100" s="557"/>
      <c r="Z100" s="557"/>
      <c r="AA100" s="557"/>
      <c r="AB100" s="557"/>
      <c r="AC100" s="557"/>
      <c r="AD100" s="557"/>
      <c r="AE100" s="557"/>
      <c r="AF100" s="557"/>
      <c r="AG100" s="557"/>
      <c r="AH100" s="557"/>
      <c r="AI100" s="557"/>
      <c r="AJ100" s="557"/>
      <c r="AK100" s="557"/>
      <c r="AL100" s="557"/>
      <c r="AM100" s="557"/>
      <c r="AN100" s="557"/>
      <c r="AO100" s="478"/>
      <c r="AP100" s="478"/>
      <c r="AQ100" s="478"/>
      <c r="AR100" s="712"/>
      <c r="AU100" s="586"/>
      <c r="AV100" s="557"/>
      <c r="AW100" s="557"/>
      <c r="AX100" s="572"/>
      <c r="AY100" s="572"/>
      <c r="AZ100" s="572"/>
      <c r="BA100" s="572"/>
      <c r="BB100" s="572"/>
      <c r="BC100" s="572"/>
      <c r="BD100" s="557"/>
      <c r="BF100" s="557"/>
      <c r="BR100" s="557"/>
      <c r="BS100" s="557"/>
      <c r="BT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row>
    <row r="101" s="194" customFormat="true" ht="15" hidden="false" customHeight="true" outlineLevel="0" collapsed="false">
      <c r="A101" s="584"/>
      <c r="C101" s="585"/>
      <c r="I101" s="1"/>
      <c r="J101" s="1"/>
      <c r="K101" s="586"/>
      <c r="V101" s="557"/>
      <c r="W101" s="557"/>
      <c r="X101" s="557"/>
      <c r="Y101" s="557"/>
      <c r="Z101" s="557"/>
      <c r="AA101" s="557"/>
      <c r="AB101" s="557"/>
      <c r="AC101" s="557"/>
      <c r="AD101" s="557"/>
      <c r="AE101" s="557"/>
      <c r="AF101" s="557"/>
      <c r="AG101" s="557"/>
      <c r="AH101" s="557"/>
      <c r="AI101" s="557"/>
      <c r="AJ101" s="557"/>
      <c r="AK101" s="557"/>
      <c r="AL101" s="557"/>
      <c r="AM101" s="557"/>
      <c r="AN101" s="557"/>
      <c r="AO101" s="478"/>
      <c r="AP101" s="478"/>
      <c r="AQ101" s="478"/>
      <c r="AR101" s="712"/>
      <c r="AU101" s="586"/>
      <c r="AV101" s="557"/>
      <c r="AW101" s="557"/>
      <c r="AX101" s="572"/>
      <c r="AY101" s="572"/>
      <c r="AZ101" s="572"/>
      <c r="BA101" s="572"/>
      <c r="BB101" s="572"/>
      <c r="BC101" s="572"/>
      <c r="BD101" s="557"/>
      <c r="BF101" s="557"/>
      <c r="BI101" s="557"/>
      <c r="BJ101" s="557"/>
      <c r="BK101" s="557"/>
      <c r="BL101" s="557"/>
      <c r="BM101" s="557"/>
      <c r="BN101" s="557"/>
      <c r="BO101" s="557"/>
      <c r="BP101" s="557"/>
      <c r="BR101" s="557"/>
      <c r="BS101" s="557"/>
      <c r="BT101" s="557"/>
      <c r="BU101" s="557"/>
      <c r="BV101" s="557"/>
      <c r="BW101" s="557"/>
      <c r="BX101" s="557"/>
      <c r="BY101" s="557"/>
      <c r="BZ101" s="557"/>
      <c r="CA101" s="557"/>
      <c r="CB101" s="557"/>
      <c r="CC101" s="557"/>
      <c r="CD101" s="557"/>
      <c r="CE101" s="557"/>
      <c r="CF101" s="557"/>
      <c r="CG101" s="557"/>
      <c r="CH101" s="557"/>
      <c r="CI101" s="557"/>
      <c r="CJ101" s="557"/>
      <c r="CK101" s="572"/>
      <c r="CL101" s="572"/>
      <c r="CM101" s="572"/>
      <c r="CN101" s="572"/>
      <c r="CO101" s="572"/>
    </row>
    <row r="102" s="194" customFormat="true" ht="15" hidden="false" customHeight="true" outlineLevel="0" collapsed="false">
      <c r="A102" s="321"/>
      <c r="B102" s="1"/>
      <c r="C102" s="2"/>
      <c r="D102" s="1"/>
      <c r="E102" s="1"/>
      <c r="F102" s="1"/>
      <c r="G102" s="1"/>
      <c r="H102" s="1"/>
      <c r="I102" s="1"/>
      <c r="J102" s="1"/>
      <c r="K102" s="586"/>
      <c r="V102" s="557"/>
      <c r="W102" s="557"/>
      <c r="X102" s="557"/>
      <c r="Y102" s="557"/>
      <c r="Z102" s="557"/>
      <c r="AA102" s="557"/>
      <c r="AB102" s="557"/>
      <c r="AC102" s="557"/>
      <c r="AD102" s="557"/>
      <c r="AE102" s="557"/>
      <c r="AF102" s="557"/>
      <c r="AG102" s="557"/>
      <c r="AH102" s="557"/>
      <c r="AI102" s="557"/>
      <c r="AJ102" s="557"/>
      <c r="AK102" s="557"/>
      <c r="AL102" s="557"/>
      <c r="AM102" s="557"/>
      <c r="AN102" s="557"/>
      <c r="AO102" s="1"/>
      <c r="AP102" s="1"/>
      <c r="AQ102" s="4"/>
      <c r="AR102" s="5"/>
      <c r="AS102" s="1"/>
      <c r="AT102" s="1"/>
      <c r="AU102" s="1"/>
      <c r="AV102" s="557"/>
      <c r="AW102" s="557"/>
      <c r="AX102" s="572"/>
      <c r="AY102" s="572"/>
      <c r="AZ102" s="572"/>
      <c r="BA102" s="572"/>
      <c r="BB102" s="572"/>
      <c r="BC102" s="572"/>
      <c r="BD102" s="557"/>
      <c r="BF102" s="557"/>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72"/>
      <c r="CL102" s="572"/>
      <c r="CM102" s="572"/>
      <c r="CN102" s="572"/>
      <c r="CO102" s="572"/>
    </row>
    <row r="103" s="194" customFormat="true" ht="15" hidden="false" customHeight="true" outlineLevel="0" collapsed="false">
      <c r="A103" s="321"/>
      <c r="B103" s="1"/>
      <c r="C103" s="2"/>
      <c r="D103" s="1"/>
      <c r="E103" s="1"/>
      <c r="F103" s="1"/>
      <c r="G103" s="1"/>
      <c r="H103" s="1"/>
      <c r="I103" s="1"/>
      <c r="J103" s="1"/>
      <c r="K103" s="1"/>
      <c r="L103" s="1"/>
      <c r="M103" s="1"/>
      <c r="N103" s="1"/>
      <c r="O103" s="1"/>
      <c r="P103" s="1"/>
      <c r="Q103" s="1"/>
      <c r="R103" s="1"/>
      <c r="V103" s="557"/>
      <c r="W103" s="557"/>
      <c r="X103" s="557"/>
      <c r="Y103" s="557"/>
      <c r="Z103" s="557"/>
      <c r="AA103" s="557"/>
      <c r="AB103" s="557"/>
      <c r="AC103" s="557"/>
      <c r="AD103" s="557"/>
      <c r="AE103" s="557"/>
      <c r="AF103" s="557"/>
      <c r="AG103" s="557"/>
      <c r="AH103" s="557"/>
      <c r="AI103" s="557"/>
      <c r="AJ103" s="557"/>
      <c r="AK103" s="557"/>
      <c r="AL103" s="557"/>
      <c r="AM103" s="557"/>
      <c r="AN103" s="557"/>
      <c r="AO103" s="1"/>
      <c r="AP103" s="1"/>
      <c r="AQ103" s="4"/>
      <c r="AR103" s="5"/>
      <c r="AS103" s="1"/>
      <c r="AT103" s="1"/>
      <c r="AU103" s="1"/>
      <c r="AV103" s="557"/>
      <c r="AW103" s="557"/>
      <c r="AX103" s="572"/>
      <c r="AY103" s="572"/>
      <c r="AZ103" s="572"/>
      <c r="BA103" s="572"/>
      <c r="BB103" s="572"/>
      <c r="BC103" s="572"/>
      <c r="BD103" s="557"/>
      <c r="BF103" s="557"/>
      <c r="BI103" s="557"/>
      <c r="BJ103" s="557"/>
      <c r="BK103" s="557"/>
      <c r="BL103" s="557"/>
      <c r="BM103" s="557"/>
      <c r="BN103" s="557"/>
      <c r="BO103" s="557"/>
      <c r="BP103" s="557"/>
      <c r="BQ103" s="557"/>
      <c r="BT103" s="557"/>
      <c r="BU103" s="557"/>
      <c r="BV103" s="557"/>
      <c r="BW103" s="557"/>
      <c r="BX103" s="557"/>
      <c r="BY103" s="557"/>
      <c r="BZ103" s="557"/>
      <c r="CA103" s="557"/>
      <c r="CB103" s="557"/>
      <c r="CE103" s="557"/>
      <c r="CF103" s="557"/>
      <c r="CG103" s="557"/>
      <c r="CH103" s="557"/>
      <c r="CI103" s="557"/>
      <c r="CJ103" s="557"/>
      <c r="CK103" s="572"/>
      <c r="CL103" s="572"/>
      <c r="CM103" s="572"/>
      <c r="CP103" s="572"/>
      <c r="CQ103" s="572"/>
      <c r="CR103" s="572"/>
      <c r="CS103" s="557"/>
      <c r="CT103" s="557"/>
      <c r="CU103" s="557"/>
      <c r="CV103" s="557"/>
      <c r="CW103" s="557"/>
      <c r="CX103" s="557"/>
    </row>
    <row r="104" customFormat="false" ht="15" hidden="false" customHeight="true" outlineLevel="0" collapsed="false">
      <c r="V104" s="557"/>
      <c r="W104" s="557"/>
      <c r="X104" s="557"/>
      <c r="Y104" s="557"/>
      <c r="Z104" s="557"/>
      <c r="AA104" s="557"/>
      <c r="AB104" s="557"/>
      <c r="AC104" s="557"/>
      <c r="AD104" s="557"/>
      <c r="AE104" s="557"/>
      <c r="AF104" s="557"/>
      <c r="AG104" s="557"/>
      <c r="AH104" s="557"/>
      <c r="AI104" s="557"/>
      <c r="AJ104" s="557"/>
      <c r="AK104" s="557"/>
      <c r="AL104" s="557"/>
      <c r="AM104" s="557"/>
      <c r="AN104" s="557"/>
      <c r="AP104" s="1"/>
      <c r="AQ104" s="4"/>
      <c r="AR104" s="5"/>
      <c r="AS104" s="1"/>
      <c r="AT104" s="1"/>
      <c r="AV104" s="557"/>
      <c r="AW104" s="557"/>
      <c r="AX104" s="572"/>
      <c r="AY104" s="572"/>
      <c r="AZ104" s="572"/>
      <c r="BA104" s="572"/>
      <c r="BB104" s="572"/>
      <c r="BC104" s="572"/>
      <c r="BD104" s="557"/>
      <c r="BF104" s="557"/>
      <c r="BI104" s="557"/>
      <c r="BJ104" s="557"/>
      <c r="BK104" s="557"/>
      <c r="BL104" s="557"/>
      <c r="BM104" s="557"/>
      <c r="BN104" s="557"/>
      <c r="BO104" s="557"/>
      <c r="BP104" s="557"/>
      <c r="BQ104" s="557"/>
      <c r="BR104" s="194"/>
      <c r="BS104" s="194"/>
      <c r="BT104" s="557"/>
      <c r="BU104" s="557"/>
      <c r="BV104" s="557"/>
      <c r="BW104" s="557"/>
      <c r="BX104" s="557"/>
      <c r="BY104" s="557"/>
      <c r="BZ104" s="557"/>
      <c r="CA104" s="557"/>
      <c r="CB104" s="557"/>
      <c r="CC104" s="194"/>
      <c r="CD104" s="194"/>
      <c r="CE104" s="557"/>
      <c r="CF104" s="557"/>
      <c r="CG104" s="557"/>
      <c r="CH104" s="557"/>
      <c r="CI104" s="557"/>
      <c r="CJ104" s="557"/>
      <c r="CK104" s="572"/>
      <c r="CL104" s="572"/>
      <c r="CM104" s="572"/>
      <c r="CN104" s="194"/>
      <c r="CO104" s="194"/>
      <c r="CP104" s="572"/>
      <c r="CQ104" s="572"/>
      <c r="CR104" s="572"/>
      <c r="CS104" s="557"/>
      <c r="CT104" s="557"/>
      <c r="CU104" s="557"/>
      <c r="CV104" s="557"/>
      <c r="CW104" s="557"/>
      <c r="CX104" s="557"/>
      <c r="CY104" s="194"/>
    </row>
    <row r="105" customFormat="false" ht="15" hidden="false" customHeight="true" outlineLevel="0" collapsed="false">
      <c r="V105" s="557"/>
      <c r="W105" s="557"/>
      <c r="X105" s="557"/>
      <c r="Y105" s="557"/>
      <c r="Z105" s="557"/>
      <c r="AA105" s="557"/>
      <c r="AB105" s="557"/>
      <c r="AC105" s="557"/>
      <c r="AD105" s="557"/>
      <c r="AE105" s="557"/>
      <c r="AF105" s="557"/>
      <c r="AG105" s="557"/>
      <c r="AH105" s="557"/>
      <c r="AI105" s="557"/>
      <c r="AJ105" s="557"/>
      <c r="AK105" s="557"/>
      <c r="AL105" s="557"/>
      <c r="AM105" s="557"/>
      <c r="AN105" s="557"/>
      <c r="AP105" s="1"/>
      <c r="AQ105" s="4"/>
      <c r="AR105" s="5"/>
      <c r="AS105" s="1"/>
      <c r="AT105" s="1"/>
      <c r="AV105" s="557"/>
      <c r="AW105" s="557"/>
      <c r="AX105" s="572"/>
      <c r="AY105" s="572"/>
      <c r="AZ105" s="572"/>
      <c r="BA105" s="572"/>
      <c r="BB105" s="572"/>
      <c r="BC105" s="572"/>
      <c r="BD105" s="557"/>
      <c r="BF105" s="557"/>
      <c r="BI105" s="557"/>
      <c r="BJ105" s="557"/>
      <c r="BK105" s="557"/>
      <c r="BL105" s="557"/>
      <c r="BM105" s="557"/>
      <c r="BN105" s="557"/>
      <c r="BO105" s="557"/>
      <c r="BP105" s="557"/>
      <c r="BQ105" s="557"/>
      <c r="BR105" s="194"/>
      <c r="BS105" s="194"/>
      <c r="BT105" s="557"/>
      <c r="BU105" s="557"/>
      <c r="BV105" s="557"/>
      <c r="BW105" s="557"/>
      <c r="BX105" s="557"/>
      <c r="BY105" s="557"/>
      <c r="BZ105" s="557"/>
      <c r="CA105" s="557"/>
      <c r="CB105" s="557"/>
      <c r="CC105" s="194"/>
      <c r="CD105" s="194"/>
      <c r="CE105" s="557"/>
      <c r="CF105" s="557"/>
      <c r="CG105" s="557"/>
      <c r="CH105" s="557"/>
      <c r="CI105" s="557"/>
      <c r="CJ105" s="557"/>
      <c r="CK105" s="572"/>
      <c r="CL105" s="572"/>
      <c r="CM105" s="572"/>
      <c r="CN105" s="194"/>
      <c r="CO105" s="194"/>
      <c r="CP105" s="572"/>
      <c r="CQ105" s="572"/>
      <c r="CR105" s="572"/>
      <c r="CS105" s="557"/>
      <c r="CT105" s="557"/>
      <c r="CU105" s="557"/>
      <c r="CV105" s="557"/>
      <c r="CW105" s="557"/>
      <c r="CX105" s="557"/>
      <c r="CY105" s="194"/>
    </row>
    <row r="106" customFormat="false" ht="15" hidden="false" customHeight="true" outlineLevel="0" collapsed="false">
      <c r="V106" s="557"/>
      <c r="W106" s="557"/>
      <c r="X106" s="557"/>
      <c r="Y106" s="557"/>
      <c r="Z106" s="557"/>
      <c r="AA106" s="557"/>
      <c r="AB106" s="557"/>
      <c r="AC106" s="557"/>
      <c r="AD106" s="557"/>
      <c r="AE106" s="557"/>
      <c r="AF106" s="557"/>
      <c r="AG106" s="557"/>
      <c r="AH106" s="557"/>
      <c r="AI106" s="557"/>
      <c r="AJ106" s="557"/>
      <c r="AK106" s="557"/>
      <c r="AL106" s="557"/>
      <c r="AM106" s="557"/>
      <c r="AN106" s="557"/>
      <c r="AP106" s="1"/>
      <c r="AQ106" s="4"/>
      <c r="AR106" s="5"/>
      <c r="AS106" s="1"/>
      <c r="AT106" s="1"/>
      <c r="AV106" s="557"/>
      <c r="AW106" s="557"/>
      <c r="AX106" s="572"/>
      <c r="AY106" s="572"/>
      <c r="AZ106" s="572"/>
      <c r="BA106" s="572"/>
      <c r="BB106" s="572"/>
      <c r="BC106" s="572"/>
      <c r="BD106" s="557"/>
      <c r="BF106" s="557"/>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194"/>
    </row>
    <row r="107" customFormat="false" ht="15" hidden="false" customHeight="true" outlineLevel="0" collapsed="false">
      <c r="V107" s="557"/>
      <c r="W107" s="557"/>
      <c r="X107" s="557"/>
      <c r="Y107" s="557"/>
      <c r="Z107" s="557"/>
      <c r="AA107" s="557"/>
      <c r="AB107" s="557"/>
      <c r="AC107" s="557"/>
      <c r="AD107" s="557"/>
      <c r="AE107" s="557"/>
      <c r="AF107" s="557"/>
      <c r="AG107" s="557"/>
      <c r="AH107" s="557"/>
      <c r="AI107" s="557"/>
      <c r="AJ107" s="557"/>
      <c r="AK107" s="557"/>
      <c r="AL107" s="557"/>
      <c r="AM107" s="557"/>
      <c r="AN107" s="557"/>
      <c r="AP107" s="1"/>
      <c r="AQ107" s="4"/>
      <c r="AR107" s="5"/>
      <c r="AS107" s="1"/>
      <c r="AT107" s="1"/>
      <c r="AV107" s="557"/>
      <c r="AW107" s="557"/>
      <c r="AX107" s="572"/>
      <c r="AY107" s="572"/>
      <c r="AZ107" s="572"/>
      <c r="BA107" s="572"/>
      <c r="BB107" s="572"/>
      <c r="BC107" s="572"/>
      <c r="BD107" s="557"/>
      <c r="BF107" s="557"/>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c r="CY107" s="194"/>
    </row>
    <row r="108" customFormat="false" ht="15" hidden="false" customHeight="true" outlineLevel="0" collapsed="false">
      <c r="V108" s="557"/>
      <c r="W108" s="557"/>
      <c r="X108" s="557"/>
      <c r="Y108" s="557"/>
      <c r="Z108" s="557"/>
      <c r="AA108" s="557"/>
      <c r="AB108" s="557"/>
      <c r="AC108" s="557"/>
      <c r="AD108" s="557"/>
      <c r="AE108" s="557"/>
      <c r="AF108" s="557"/>
      <c r="AG108" s="557"/>
      <c r="AH108" s="557"/>
      <c r="AI108" s="557"/>
      <c r="AJ108" s="557"/>
      <c r="AK108" s="557"/>
      <c r="AL108" s="557"/>
      <c r="AM108" s="557"/>
      <c r="AN108" s="557"/>
      <c r="AP108" s="1"/>
      <c r="AQ108" s="4"/>
      <c r="AR108" s="5"/>
      <c r="AS108" s="1"/>
      <c r="AT108" s="1"/>
      <c r="AV108" s="557"/>
      <c r="AW108" s="557"/>
      <c r="AX108" s="572"/>
      <c r="AY108" s="572"/>
      <c r="AZ108" s="572"/>
      <c r="BA108" s="572"/>
      <c r="BB108" s="572"/>
      <c r="BC108" s="572"/>
      <c r="BD108" s="557"/>
      <c r="BF108" s="557"/>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c r="CY108" s="194"/>
    </row>
    <row r="109" customFormat="false" ht="15" hidden="false" customHeight="true" outlineLevel="0" collapsed="false">
      <c r="V109" s="557"/>
      <c r="W109" s="557"/>
      <c r="X109" s="557"/>
      <c r="Y109" s="557"/>
      <c r="Z109" s="557"/>
      <c r="AA109" s="557"/>
      <c r="AB109" s="557"/>
      <c r="AC109" s="557"/>
      <c r="AD109" s="557"/>
      <c r="AE109" s="557"/>
      <c r="AF109" s="557"/>
      <c r="AG109" s="557"/>
      <c r="AH109" s="557"/>
      <c r="AI109" s="557"/>
      <c r="AJ109" s="557"/>
      <c r="AK109" s="557"/>
      <c r="AL109" s="557"/>
      <c r="AM109" s="557"/>
      <c r="AN109" s="557"/>
      <c r="AP109" s="1"/>
      <c r="AQ109" s="4"/>
      <c r="AR109" s="5"/>
      <c r="AS109" s="1"/>
      <c r="AT109" s="1"/>
      <c r="AV109" s="557"/>
      <c r="AW109" s="557"/>
      <c r="AX109" s="572"/>
      <c r="AY109" s="572"/>
      <c r="AZ109" s="572"/>
      <c r="BA109" s="572"/>
      <c r="BB109" s="572"/>
      <c r="BC109" s="572"/>
      <c r="BD109" s="557"/>
      <c r="BF109" s="557"/>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c r="CY109" s="194"/>
    </row>
    <row r="110" customFormat="false" ht="15" hidden="false" customHeight="true" outlineLevel="0" collapsed="false">
      <c r="V110" s="557"/>
      <c r="W110" s="557"/>
      <c r="X110" s="557"/>
      <c r="Y110" s="557"/>
      <c r="Z110" s="557"/>
      <c r="AA110" s="557"/>
      <c r="AB110" s="557"/>
      <c r="AC110" s="557"/>
      <c r="AD110" s="557"/>
      <c r="AE110" s="557"/>
      <c r="AF110" s="557"/>
      <c r="AG110" s="557"/>
      <c r="AH110" s="557"/>
      <c r="AI110" s="557"/>
      <c r="AJ110" s="557"/>
      <c r="AK110" s="557"/>
      <c r="AL110" s="557"/>
      <c r="AM110" s="557"/>
      <c r="AN110" s="557"/>
      <c r="AP110" s="1"/>
      <c r="AQ110" s="4"/>
      <c r="AR110" s="5"/>
      <c r="AS110" s="1"/>
      <c r="AT110" s="1"/>
      <c r="AV110" s="557"/>
      <c r="AW110" s="557"/>
      <c r="AX110" s="572"/>
      <c r="AY110" s="572"/>
      <c r="AZ110" s="572"/>
      <c r="BA110" s="572"/>
      <c r="BB110" s="572"/>
      <c r="BC110" s="572"/>
      <c r="BD110" s="557"/>
      <c r="BF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V111" s="557"/>
      <c r="W111" s="557"/>
      <c r="X111" s="557"/>
      <c r="Y111" s="557"/>
      <c r="Z111" s="557"/>
      <c r="AA111" s="557"/>
      <c r="AB111" s="557"/>
      <c r="AC111" s="557"/>
      <c r="AD111" s="557"/>
      <c r="AE111" s="557"/>
      <c r="AF111" s="557"/>
      <c r="AG111" s="557"/>
      <c r="AH111" s="557"/>
      <c r="AI111" s="557"/>
      <c r="AJ111" s="557"/>
      <c r="AK111" s="557"/>
      <c r="AL111" s="557"/>
      <c r="AM111" s="557"/>
      <c r="AN111" s="557"/>
      <c r="AP111" s="1"/>
      <c r="AQ111" s="4"/>
      <c r="AR111" s="5"/>
      <c r="AS111" s="1"/>
      <c r="AT111" s="1"/>
      <c r="AV111" s="194"/>
      <c r="AW111" s="194"/>
      <c r="AX111" s="194"/>
      <c r="AY111" s="194"/>
      <c r="AZ111" s="194"/>
      <c r="BA111" s="194"/>
      <c r="BB111" s="572"/>
      <c r="BC111" s="572"/>
      <c r="BD111" s="557"/>
      <c r="BF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V112" s="557"/>
      <c r="W112" s="557"/>
      <c r="X112" s="557"/>
      <c r="Y112" s="557"/>
      <c r="Z112" s="557"/>
      <c r="AA112" s="557"/>
      <c r="AB112" s="557"/>
      <c r="AC112" s="557"/>
      <c r="AD112" s="557"/>
      <c r="AE112" s="557"/>
      <c r="AF112" s="557"/>
      <c r="AG112" s="557"/>
      <c r="AH112" s="557"/>
      <c r="AI112" s="557"/>
      <c r="AJ112" s="557"/>
      <c r="AK112" s="557"/>
      <c r="AL112" s="557"/>
      <c r="AM112" s="557"/>
      <c r="AN112" s="557"/>
      <c r="AP112" s="1"/>
      <c r="AQ112" s="4"/>
      <c r="AR112" s="5"/>
      <c r="AS112" s="1"/>
      <c r="AT112" s="1"/>
      <c r="AV112" s="194"/>
      <c r="AW112" s="194"/>
      <c r="AX112" s="194"/>
      <c r="AY112" s="194"/>
      <c r="AZ112" s="194"/>
      <c r="BA112" s="194"/>
      <c r="BB112" s="194"/>
      <c r="BC112" s="572"/>
      <c r="BD112" s="557"/>
      <c r="BF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AR113" s="194"/>
      <c r="AS113" s="194"/>
      <c r="AT113" s="194"/>
      <c r="AU113" s="194"/>
      <c r="AV113" s="194"/>
      <c r="AW113" s="194"/>
      <c r="AX113" s="194"/>
      <c r="AY113" s="194"/>
      <c r="AZ113" s="194"/>
      <c r="BA113" s="194"/>
      <c r="BB113" s="194"/>
      <c r="BC113" s="572"/>
      <c r="BD113" s="557"/>
      <c r="BF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557"/>
      <c r="CI113" s="557"/>
      <c r="CJ113" s="557"/>
      <c r="CK113" s="572"/>
      <c r="CL113" s="572"/>
      <c r="CM113" s="572"/>
      <c r="CN113" s="572"/>
      <c r="CO113" s="572"/>
      <c r="CP113" s="572"/>
      <c r="CQ113" s="572"/>
      <c r="CR113" s="572"/>
      <c r="CS113" s="557"/>
      <c r="CT113" s="557"/>
      <c r="CU113" s="557"/>
      <c r="CV113" s="557"/>
      <c r="CW113" s="557"/>
      <c r="CX113" s="557"/>
    </row>
    <row r="114" customFormat="false" ht="15" hidden="false" customHeight="true" outlineLevel="0" collapsed="false">
      <c r="V114" s="557"/>
      <c r="W114" s="557"/>
      <c r="X114" s="557"/>
      <c r="Y114" s="557"/>
      <c r="Z114" s="557"/>
      <c r="AA114" s="557"/>
      <c r="AB114" s="557"/>
      <c r="AC114" s="557"/>
      <c r="AD114" s="557"/>
      <c r="AE114" s="557"/>
      <c r="AF114" s="557"/>
      <c r="AG114" s="557"/>
      <c r="AH114" s="557"/>
      <c r="AI114" s="557"/>
      <c r="AJ114" s="557"/>
      <c r="AK114" s="557"/>
      <c r="AL114" s="557"/>
      <c r="AM114" s="557"/>
      <c r="AN114" s="557"/>
      <c r="AO114" s="557"/>
      <c r="AP114" s="557"/>
      <c r="AQ114" s="557"/>
      <c r="AR114" s="194"/>
      <c r="AS114" s="194"/>
      <c r="AT114" s="194"/>
      <c r="AU114" s="194"/>
      <c r="AV114" s="194"/>
      <c r="AW114" s="194"/>
      <c r="AX114" s="194"/>
      <c r="AY114" s="194"/>
      <c r="AZ114" s="194"/>
      <c r="BA114" s="194"/>
      <c r="BB114" s="194"/>
      <c r="BC114" s="572"/>
      <c r="BD114" s="557"/>
      <c r="BF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557"/>
      <c r="CI114" s="557"/>
      <c r="CJ114" s="557"/>
      <c r="CK114" s="572"/>
      <c r="CL114" s="572"/>
      <c r="CM114" s="572"/>
      <c r="CN114" s="572"/>
      <c r="CO114" s="572"/>
      <c r="CP114" s="572"/>
      <c r="CQ114" s="572"/>
      <c r="CR114" s="572"/>
      <c r="CS114" s="557"/>
      <c r="CT114" s="557"/>
      <c r="CU114" s="557"/>
      <c r="CV114" s="557"/>
      <c r="CW114" s="557"/>
      <c r="CX114" s="557"/>
    </row>
    <row r="115" customFormat="false" ht="15" hidden="false" customHeight="true" outlineLevel="0" collapsed="false">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AR115" s="194"/>
      <c r="AS115" s="194"/>
      <c r="AT115" s="194"/>
      <c r="AU115" s="194"/>
      <c r="AV115" s="194"/>
      <c r="AW115" s="194"/>
      <c r="AX115" s="194"/>
      <c r="AY115" s="194"/>
      <c r="AZ115" s="194"/>
      <c r="BA115" s="194"/>
      <c r="BB115" s="194"/>
      <c r="BC115" s="572"/>
      <c r="BD115" s="557"/>
      <c r="BF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72"/>
      <c r="CL115" s="572"/>
      <c r="CM115" s="572"/>
      <c r="CN115" s="572"/>
      <c r="CO115" s="572"/>
      <c r="CP115" s="572"/>
      <c r="CQ115" s="572"/>
      <c r="CR115" s="572"/>
      <c r="CS115" s="557"/>
      <c r="CT115" s="557"/>
      <c r="CU115" s="557"/>
      <c r="CV115" s="557"/>
      <c r="CW115" s="557"/>
      <c r="CX115" s="557"/>
    </row>
    <row r="116" customFormat="false" ht="15" hidden="false" customHeight="true" outlineLevel="0" collapsed="false">
      <c r="V116" s="557"/>
      <c r="W116" s="557"/>
      <c r="X116" s="557"/>
      <c r="Y116" s="557"/>
      <c r="Z116" s="557"/>
      <c r="AA116" s="557"/>
      <c r="AB116" s="557"/>
      <c r="AC116" s="557"/>
      <c r="AD116" s="557"/>
      <c r="AE116" s="557"/>
      <c r="AF116" s="557"/>
      <c r="AG116" s="557"/>
      <c r="AH116" s="557"/>
      <c r="AI116" s="557"/>
      <c r="AJ116" s="557"/>
      <c r="AK116" s="557"/>
      <c r="AL116" s="557"/>
      <c r="AM116" s="557"/>
      <c r="AN116" s="557"/>
      <c r="AO116" s="557"/>
      <c r="AP116" s="557"/>
      <c r="AQ116" s="557"/>
      <c r="AR116" s="194"/>
      <c r="AS116" s="194"/>
      <c r="AT116" s="194"/>
      <c r="AU116" s="194"/>
      <c r="AV116" s="194"/>
      <c r="AW116" s="194"/>
      <c r="AX116" s="194"/>
      <c r="AY116" s="194"/>
      <c r="AZ116" s="194"/>
      <c r="BA116" s="194"/>
      <c r="BB116" s="194"/>
      <c r="BC116" s="572"/>
      <c r="BD116" s="557"/>
      <c r="BF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194"/>
      <c r="CI116" s="194"/>
      <c r="CJ116" s="194"/>
      <c r="CK116" s="194"/>
      <c r="CL116" s="194"/>
      <c r="CM116" s="572"/>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557"/>
      <c r="AA117" s="557"/>
      <c r="AB117" s="557"/>
      <c r="AC117" s="557"/>
      <c r="AD117" s="557"/>
      <c r="AE117" s="557"/>
      <c r="AF117" s="557"/>
      <c r="AG117" s="557"/>
      <c r="AH117" s="557"/>
      <c r="AI117" s="557"/>
      <c r="AJ117" s="557"/>
      <c r="AK117" s="557"/>
      <c r="AL117" s="557"/>
      <c r="AM117" s="557"/>
      <c r="AN117" s="557"/>
      <c r="AO117" s="557"/>
      <c r="AP117" s="557"/>
      <c r="AQ117" s="557"/>
      <c r="AR117" s="194"/>
      <c r="AS117" s="194"/>
      <c r="AT117" s="194"/>
      <c r="AU117" s="194"/>
      <c r="AV117" s="194"/>
      <c r="AW117" s="194"/>
      <c r="AX117" s="194"/>
      <c r="AY117" s="194"/>
      <c r="AZ117" s="194"/>
      <c r="BA117" s="194"/>
      <c r="BB117" s="194"/>
      <c r="BC117" s="572"/>
      <c r="BD117" s="557"/>
      <c r="BF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194"/>
      <c r="CI117" s="194"/>
      <c r="CJ117" s="194"/>
      <c r="CK117" s="194"/>
      <c r="CL117" s="194"/>
      <c r="CM117" s="194"/>
      <c r="CN117" s="572"/>
      <c r="CO117" s="572"/>
      <c r="CP117" s="572"/>
      <c r="CQ117" s="572"/>
      <c r="CR117" s="572"/>
      <c r="CS117" s="557"/>
      <c r="CT117" s="557"/>
      <c r="CU117" s="557"/>
      <c r="CV117" s="557"/>
      <c r="CW117" s="557"/>
      <c r="CX117" s="557"/>
    </row>
    <row r="118" customFormat="false" ht="15" hidden="false" customHeight="true" outlineLevel="0" collapsed="false">
      <c r="V118" s="557"/>
      <c r="W118" s="557"/>
      <c r="X118" s="557"/>
      <c r="Y118" s="557"/>
      <c r="Z118" s="557"/>
      <c r="AA118" s="557"/>
      <c r="AB118" s="557"/>
      <c r="AC118" s="557"/>
      <c r="AD118" s="557"/>
      <c r="AE118" s="557"/>
      <c r="AF118" s="557"/>
      <c r="AG118" s="557"/>
      <c r="AH118" s="557"/>
      <c r="AI118" s="557"/>
      <c r="AJ118" s="557"/>
      <c r="AK118" s="557"/>
      <c r="AL118" s="557"/>
      <c r="AM118" s="557"/>
      <c r="AN118" s="557"/>
      <c r="AO118" s="557"/>
      <c r="AP118" s="557"/>
      <c r="AQ118" s="557"/>
      <c r="AR118" s="194"/>
      <c r="AS118" s="194"/>
      <c r="AT118" s="194"/>
      <c r="AU118" s="194"/>
      <c r="AV118" s="194"/>
      <c r="AW118" s="194"/>
      <c r="AX118" s="194"/>
      <c r="AY118" s="194"/>
      <c r="AZ118" s="194"/>
      <c r="BA118" s="194"/>
      <c r="BB118" s="194"/>
      <c r="BC118" s="572"/>
      <c r="BD118" s="557"/>
      <c r="BF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194"/>
      <c r="CF118" s="194"/>
      <c r="CG118" s="194"/>
      <c r="CH118" s="194"/>
      <c r="CI118" s="194"/>
      <c r="CJ118" s="194"/>
      <c r="CK118" s="194"/>
      <c r="CL118" s="194"/>
      <c r="CM118" s="194"/>
      <c r="CN118" s="572"/>
      <c r="CO118" s="572"/>
      <c r="CP118" s="572"/>
      <c r="CQ118" s="572"/>
      <c r="CR118" s="572"/>
      <c r="CS118" s="557"/>
      <c r="CT118" s="557"/>
      <c r="CU118" s="557"/>
      <c r="CV118" s="557"/>
      <c r="CW118" s="557"/>
      <c r="CX118" s="557"/>
    </row>
    <row r="119" customFormat="false" ht="15" hidden="false" customHeight="true" outlineLevel="0" collapsed="false">
      <c r="V119" s="557"/>
      <c r="W119" s="557"/>
      <c r="X119" s="557"/>
      <c r="Y119" s="557"/>
      <c r="Z119" s="557"/>
      <c r="AA119" s="557"/>
      <c r="AB119" s="557"/>
      <c r="AC119" s="557"/>
      <c r="AD119" s="557"/>
      <c r="AE119" s="557"/>
      <c r="AF119" s="557"/>
      <c r="AG119" s="557"/>
      <c r="AH119" s="557"/>
      <c r="AI119" s="557"/>
      <c r="AJ119" s="557"/>
      <c r="AK119" s="557"/>
      <c r="AL119" s="557"/>
      <c r="AM119" s="557"/>
      <c r="AN119" s="557"/>
      <c r="AO119" s="557"/>
      <c r="AP119" s="557"/>
      <c r="AQ119" s="557"/>
      <c r="AR119" s="194"/>
      <c r="AS119" s="194"/>
      <c r="AT119" s="194"/>
      <c r="AU119" s="194"/>
      <c r="AV119" s="194"/>
      <c r="AW119" s="194"/>
      <c r="AX119" s="194"/>
      <c r="AY119" s="194"/>
      <c r="AZ119" s="194"/>
      <c r="BA119" s="194"/>
      <c r="BB119" s="194"/>
      <c r="BC119" s="572"/>
      <c r="BD119" s="557"/>
      <c r="BF119" s="557"/>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194"/>
      <c r="CF119" s="194"/>
      <c r="CG119" s="194"/>
      <c r="CH119" s="194"/>
      <c r="CI119" s="194"/>
      <c r="CJ119" s="194"/>
      <c r="CK119" s="194"/>
      <c r="CL119" s="194"/>
      <c r="CM119" s="194"/>
      <c r="CN119" s="572"/>
      <c r="CO119" s="572"/>
      <c r="CP119" s="572"/>
      <c r="CQ119" s="572"/>
      <c r="CR119" s="572"/>
      <c r="CS119" s="557"/>
      <c r="CT119" s="557"/>
      <c r="CU119" s="557"/>
      <c r="CV119" s="557"/>
      <c r="CW119" s="557"/>
      <c r="CX119" s="557"/>
    </row>
    <row r="120" customFormat="false" ht="15" hidden="false" customHeight="true" outlineLevel="0" collapsed="false">
      <c r="V120" s="557"/>
      <c r="W120" s="557"/>
      <c r="X120" s="557"/>
      <c r="Y120" s="557"/>
      <c r="Z120" s="557"/>
      <c r="AA120" s="557"/>
      <c r="AB120" s="557"/>
      <c r="AC120" s="557"/>
      <c r="AD120" s="557"/>
      <c r="AE120" s="557"/>
      <c r="AF120" s="557"/>
      <c r="AG120" s="557"/>
      <c r="AH120" s="557"/>
      <c r="AI120" s="557"/>
      <c r="AJ120" s="557"/>
      <c r="AK120" s="557"/>
      <c r="AL120" s="557"/>
      <c r="AM120" s="557"/>
      <c r="AN120" s="557"/>
      <c r="AO120" s="557"/>
      <c r="AP120" s="557"/>
      <c r="AQ120" s="557"/>
      <c r="AR120" s="194"/>
      <c r="AS120" s="194"/>
      <c r="AT120" s="194"/>
      <c r="AU120" s="194"/>
      <c r="AV120" s="194"/>
      <c r="AW120" s="194"/>
      <c r="AX120" s="194"/>
      <c r="AY120" s="194"/>
      <c r="AZ120" s="194"/>
      <c r="BA120" s="194"/>
      <c r="BB120" s="194"/>
      <c r="BC120" s="572"/>
      <c r="BD120" s="557"/>
      <c r="BF120" s="557"/>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194"/>
      <c r="CF120" s="194"/>
      <c r="CG120" s="194"/>
      <c r="CH120" s="194"/>
      <c r="CI120" s="194"/>
      <c r="CJ120" s="194"/>
      <c r="CK120" s="194"/>
      <c r="CL120" s="194"/>
      <c r="CM120" s="194"/>
      <c r="CN120" s="572"/>
      <c r="CO120" s="572"/>
      <c r="CP120" s="572"/>
      <c r="CQ120" s="572"/>
      <c r="CR120" s="572"/>
      <c r="CS120" s="557"/>
      <c r="CT120" s="557"/>
      <c r="CU120" s="557"/>
      <c r="CV120" s="557"/>
      <c r="CW120" s="557"/>
      <c r="CX120" s="557"/>
    </row>
    <row r="121" customFormat="false" ht="15" hidden="false" customHeight="true" outlineLevel="0" collapsed="false">
      <c r="V121" s="557"/>
      <c r="W121" s="557"/>
      <c r="X121" s="557"/>
      <c r="Y121" s="557"/>
      <c r="Z121" s="557"/>
      <c r="AA121" s="557"/>
      <c r="AB121" s="557"/>
      <c r="AC121" s="557"/>
      <c r="AD121" s="557"/>
      <c r="AE121" s="557"/>
      <c r="AF121" s="557"/>
      <c r="AG121" s="557"/>
      <c r="AH121" s="557"/>
      <c r="AI121" s="557"/>
      <c r="AJ121" s="557"/>
      <c r="AK121" s="557"/>
      <c r="AL121" s="557"/>
      <c r="AM121" s="557"/>
      <c r="AN121" s="557"/>
      <c r="AO121" s="557"/>
      <c r="AP121" s="557"/>
      <c r="AQ121" s="557"/>
      <c r="AR121" s="194"/>
      <c r="AS121" s="194"/>
      <c r="AT121" s="194"/>
      <c r="AU121" s="194"/>
      <c r="AV121" s="194"/>
      <c r="AW121" s="194"/>
      <c r="AX121" s="194"/>
      <c r="AY121" s="194"/>
      <c r="AZ121" s="194"/>
      <c r="BA121" s="194"/>
      <c r="BB121" s="194"/>
      <c r="BC121" s="572"/>
      <c r="BD121" s="557"/>
      <c r="BF121" s="557"/>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194"/>
      <c r="CF121" s="194"/>
      <c r="CG121" s="194"/>
      <c r="CH121" s="194"/>
      <c r="CI121" s="194"/>
      <c r="CJ121" s="194"/>
      <c r="CK121" s="194"/>
      <c r="CL121" s="194"/>
      <c r="CM121" s="194"/>
      <c r="CN121" s="572"/>
      <c r="CO121" s="572"/>
      <c r="CP121" s="572"/>
      <c r="CQ121" s="572"/>
      <c r="CR121" s="572"/>
      <c r="CS121" s="557"/>
      <c r="CT121" s="557"/>
      <c r="CU121" s="557"/>
      <c r="CV121" s="557"/>
      <c r="CW121" s="557"/>
      <c r="CX121" s="557"/>
    </row>
    <row r="122" customFormat="false" ht="15" hidden="false" customHeight="true" outlineLevel="0" collapsed="false">
      <c r="V122" s="557"/>
      <c r="W122" s="557"/>
      <c r="X122" s="557"/>
      <c r="Y122" s="557"/>
      <c r="Z122" s="557"/>
      <c r="AA122" s="557"/>
      <c r="AB122" s="557"/>
      <c r="AC122" s="557"/>
      <c r="AD122" s="557"/>
      <c r="AE122" s="557"/>
      <c r="AF122" s="557"/>
      <c r="AG122" s="557"/>
      <c r="AH122" s="557"/>
      <c r="AI122" s="557"/>
      <c r="AJ122" s="557"/>
      <c r="AK122" s="557"/>
      <c r="AL122" s="557"/>
      <c r="AM122" s="557"/>
      <c r="AN122" s="557"/>
      <c r="AO122" s="557"/>
      <c r="AP122" s="557"/>
      <c r="AQ122" s="557"/>
      <c r="AR122" s="194"/>
      <c r="AS122" s="194"/>
      <c r="AT122" s="194"/>
      <c r="AU122" s="194"/>
      <c r="AV122" s="194"/>
      <c r="AW122" s="194"/>
      <c r="AX122" s="194"/>
      <c r="AY122" s="194"/>
      <c r="AZ122" s="194"/>
      <c r="BA122" s="194"/>
      <c r="BB122" s="194"/>
      <c r="BC122" s="572"/>
      <c r="BD122" s="557"/>
      <c r="BF122" s="557"/>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194"/>
      <c r="CF122" s="194"/>
      <c r="CG122" s="194"/>
      <c r="CH122" s="194"/>
      <c r="CI122" s="194"/>
      <c r="CJ122" s="194"/>
      <c r="CK122" s="194"/>
      <c r="CL122" s="194"/>
      <c r="CM122" s="194"/>
      <c r="CN122" s="572"/>
      <c r="CO122" s="572"/>
      <c r="CP122" s="572"/>
      <c r="CQ122" s="572"/>
      <c r="CR122" s="572"/>
      <c r="CS122" s="557"/>
      <c r="CT122" s="557"/>
      <c r="CU122" s="557"/>
      <c r="CV122" s="557"/>
      <c r="CW122" s="557"/>
      <c r="CX122" s="557"/>
    </row>
    <row r="123" customFormat="false" ht="15" hidden="false" customHeight="true" outlineLevel="0" collapsed="false">
      <c r="V123" s="557"/>
      <c r="W123" s="557"/>
      <c r="X123" s="557"/>
      <c r="Y123" s="557"/>
      <c r="Z123" s="557"/>
      <c r="AA123" s="557"/>
      <c r="AB123" s="557"/>
      <c r="AC123" s="557"/>
      <c r="AD123" s="557"/>
      <c r="AE123" s="557"/>
      <c r="AF123" s="557"/>
      <c r="AG123" s="557"/>
      <c r="AH123" s="557"/>
      <c r="AI123" s="557"/>
      <c r="AJ123" s="557"/>
      <c r="AK123" s="557"/>
      <c r="AL123" s="557"/>
      <c r="AM123" s="557"/>
      <c r="AN123" s="557"/>
      <c r="AO123" s="557"/>
      <c r="AP123" s="557"/>
      <c r="AQ123" s="557"/>
      <c r="AR123" s="194"/>
      <c r="AS123" s="194"/>
      <c r="AT123" s="194"/>
      <c r="AU123" s="194"/>
      <c r="AV123" s="194"/>
      <c r="AW123" s="194"/>
      <c r="AX123" s="194"/>
      <c r="AY123" s="194"/>
      <c r="AZ123" s="194"/>
      <c r="BA123" s="194"/>
      <c r="BB123" s="194"/>
      <c r="BC123" s="572"/>
      <c r="BD123" s="557"/>
      <c r="BF123" s="557"/>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D123" s="557"/>
      <c r="CE123" s="194"/>
      <c r="CF123" s="194"/>
      <c r="CG123" s="194"/>
      <c r="CH123" s="194"/>
      <c r="CI123" s="194"/>
      <c r="CJ123" s="194"/>
      <c r="CK123" s="194"/>
      <c r="CL123" s="194"/>
      <c r="CM123" s="194"/>
      <c r="CN123" s="572"/>
      <c r="CO123" s="572"/>
      <c r="CP123" s="572"/>
      <c r="CQ123" s="572"/>
      <c r="CR123" s="572"/>
      <c r="CS123" s="557"/>
      <c r="CT123" s="557"/>
      <c r="CU123" s="557"/>
      <c r="CV123" s="557"/>
      <c r="CW123" s="557"/>
      <c r="CX123" s="557"/>
    </row>
    <row r="124" customFormat="false" ht="15" hidden="false" customHeight="true" outlineLevel="0" collapsed="false">
      <c r="V124" s="557"/>
      <c r="W124" s="557"/>
      <c r="X124" s="557"/>
      <c r="Y124" s="557"/>
      <c r="Z124" s="557"/>
      <c r="AA124" s="557"/>
      <c r="AB124" s="557"/>
      <c r="AC124" s="557"/>
      <c r="AD124" s="557"/>
      <c r="AE124" s="557"/>
      <c r="AF124" s="557"/>
      <c r="AG124" s="557"/>
      <c r="AH124" s="557"/>
      <c r="AI124" s="557"/>
      <c r="AJ124" s="557"/>
      <c r="AK124" s="557"/>
      <c r="AL124" s="557"/>
      <c r="AM124" s="557"/>
      <c r="AN124" s="557"/>
      <c r="AO124" s="557"/>
      <c r="AP124" s="557"/>
      <c r="AQ124" s="557"/>
      <c r="AR124" s="194"/>
      <c r="AS124" s="194"/>
      <c r="AT124" s="194"/>
      <c r="AU124" s="194"/>
      <c r="AV124" s="194"/>
      <c r="AW124" s="194"/>
      <c r="AX124" s="194"/>
      <c r="AY124" s="194"/>
      <c r="AZ124" s="194"/>
      <c r="BA124" s="194"/>
      <c r="BB124" s="194"/>
      <c r="BC124" s="572"/>
      <c r="BD124" s="557"/>
      <c r="BF124" s="557"/>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D124" s="557"/>
      <c r="CE124" s="194"/>
      <c r="CF124" s="194"/>
      <c r="CG124" s="194"/>
      <c r="CH124" s="194"/>
      <c r="CI124" s="194"/>
      <c r="CJ124" s="194"/>
      <c r="CK124" s="194"/>
      <c r="CL124" s="194"/>
      <c r="CM124" s="194"/>
      <c r="CN124" s="572"/>
      <c r="CO124" s="572"/>
      <c r="CP124" s="572"/>
      <c r="CQ124" s="572"/>
      <c r="CR124" s="572"/>
      <c r="CS124" s="557"/>
      <c r="CT124" s="557"/>
      <c r="CU124" s="557"/>
      <c r="CV124" s="557"/>
      <c r="CW124" s="557"/>
      <c r="CX124" s="557"/>
    </row>
    <row r="125" customFormat="false" ht="15" hidden="false" customHeight="true" outlineLevel="0" collapsed="false">
      <c r="V125" s="557"/>
      <c r="W125" s="557"/>
      <c r="X125" s="557"/>
      <c r="Y125" s="557"/>
      <c r="Z125" s="557"/>
      <c r="AA125" s="557"/>
      <c r="AB125" s="557"/>
      <c r="AC125" s="557"/>
      <c r="AD125" s="557"/>
      <c r="AE125" s="557"/>
      <c r="AF125" s="557"/>
      <c r="AG125" s="557"/>
      <c r="AH125" s="557"/>
      <c r="AI125" s="557"/>
      <c r="AJ125" s="557"/>
      <c r="AK125" s="557"/>
      <c r="AL125" s="557"/>
      <c r="AM125" s="557"/>
      <c r="AN125" s="557"/>
      <c r="AO125" s="557"/>
      <c r="AP125" s="557"/>
      <c r="AQ125" s="557"/>
      <c r="AR125" s="194"/>
      <c r="AS125" s="194"/>
      <c r="AT125" s="194"/>
      <c r="AU125" s="194"/>
      <c r="AV125" s="194"/>
      <c r="AW125" s="194"/>
      <c r="AX125" s="194"/>
      <c r="AY125" s="194"/>
      <c r="AZ125" s="194"/>
      <c r="BA125" s="194"/>
      <c r="BB125" s="194"/>
      <c r="BC125" s="572"/>
      <c r="BD125" s="194"/>
      <c r="BF125" s="557"/>
      <c r="BI125" s="557"/>
      <c r="BJ125" s="557"/>
      <c r="BK125" s="557"/>
      <c r="BL125" s="557"/>
      <c r="BM125" s="557"/>
      <c r="BN125" s="557"/>
      <c r="BO125" s="557"/>
      <c r="BP125" s="557"/>
      <c r="BQ125" s="557"/>
      <c r="BR125" s="557"/>
      <c r="BS125" s="557"/>
      <c r="BT125" s="557"/>
      <c r="BU125" s="557"/>
      <c r="BV125" s="557"/>
      <c r="BW125" s="557"/>
      <c r="BX125" s="557"/>
      <c r="BY125" s="557"/>
      <c r="BZ125" s="557"/>
      <c r="CA125" s="557"/>
      <c r="CB125" s="557"/>
      <c r="CC125" s="557"/>
      <c r="CD125" s="557"/>
      <c r="CE125" s="194"/>
      <c r="CF125" s="194"/>
      <c r="CG125" s="194"/>
      <c r="CH125" s="194"/>
      <c r="CI125" s="194"/>
      <c r="CJ125" s="194"/>
      <c r="CK125" s="194"/>
      <c r="CL125" s="194"/>
      <c r="CM125" s="194"/>
      <c r="CN125" s="572"/>
      <c r="CO125" s="572"/>
      <c r="CP125" s="572"/>
      <c r="CQ125" s="572"/>
      <c r="CR125" s="572"/>
      <c r="CS125" s="557"/>
      <c r="CT125" s="557"/>
      <c r="CU125" s="557"/>
      <c r="CV125" s="557"/>
      <c r="CW125" s="557"/>
      <c r="CX125" s="557"/>
    </row>
    <row r="126" customFormat="false" ht="15" hidden="false" customHeight="true" outlineLevel="0" collapsed="false">
      <c r="V126" s="557"/>
      <c r="W126" s="557"/>
      <c r="X126" s="557"/>
      <c r="Y126" s="557"/>
      <c r="Z126" s="194"/>
      <c r="AA126" s="194"/>
      <c r="AB126" s="194"/>
      <c r="AC126" s="194"/>
      <c r="AD126" s="557"/>
      <c r="AE126" s="557"/>
      <c r="AF126" s="557"/>
      <c r="AG126" s="557"/>
      <c r="AH126" s="557"/>
      <c r="AI126" s="557"/>
      <c r="AJ126" s="557"/>
      <c r="AK126" s="557"/>
      <c r="AL126" s="557"/>
      <c r="AM126" s="557"/>
      <c r="AN126" s="557"/>
      <c r="AO126" s="557"/>
      <c r="AP126" s="557"/>
      <c r="AQ126" s="557"/>
      <c r="AR126" s="194"/>
      <c r="AS126" s="194"/>
      <c r="AT126" s="194"/>
      <c r="AU126" s="194"/>
      <c r="AV126" s="194"/>
      <c r="AW126" s="194"/>
      <c r="AX126" s="194"/>
      <c r="AY126" s="194"/>
      <c r="AZ126" s="194"/>
      <c r="BA126" s="194"/>
      <c r="BB126" s="194"/>
      <c r="BC126" s="572"/>
      <c r="BD126" s="194"/>
      <c r="BF126" s="557"/>
      <c r="BI126" s="557"/>
      <c r="BJ126" s="557"/>
      <c r="BK126" s="557"/>
      <c r="BL126" s="557"/>
      <c r="BM126" s="557"/>
      <c r="BN126" s="557"/>
      <c r="BO126" s="557"/>
      <c r="BP126" s="557"/>
      <c r="BQ126" s="557"/>
      <c r="BR126" s="557"/>
      <c r="BS126" s="557"/>
      <c r="BT126" s="194"/>
      <c r="BU126" s="194"/>
      <c r="BV126" s="194"/>
      <c r="BW126" s="194"/>
      <c r="BX126" s="194"/>
      <c r="BY126" s="194"/>
      <c r="BZ126" s="194"/>
      <c r="CA126" s="194"/>
      <c r="CB126" s="557"/>
      <c r="CC126" s="557"/>
      <c r="CD126" s="557"/>
      <c r="CE126" s="194"/>
      <c r="CF126" s="194"/>
      <c r="CG126" s="194"/>
      <c r="CH126" s="194"/>
      <c r="CI126" s="194"/>
      <c r="CJ126" s="194"/>
      <c r="CK126" s="194"/>
      <c r="CL126" s="194"/>
      <c r="CM126" s="194"/>
      <c r="CN126" s="572"/>
      <c r="CO126" s="572"/>
      <c r="CP126" s="572"/>
      <c r="CQ126" s="572"/>
      <c r="CR126" s="572"/>
      <c r="CS126" s="557"/>
      <c r="CT126" s="557"/>
      <c r="CU126" s="557"/>
      <c r="CV126" s="557"/>
      <c r="CW126" s="557"/>
      <c r="CX126" s="557"/>
    </row>
    <row r="127" customFormat="false" ht="15" hidden="false" customHeight="true" outlineLevel="0" collapsed="false">
      <c r="BI127" s="557"/>
      <c r="BJ127" s="557"/>
      <c r="BK127" s="557"/>
      <c r="BL127" s="557"/>
      <c r="BM127" s="557"/>
      <c r="BN127" s="557"/>
      <c r="BO127" s="557"/>
      <c r="BP127" s="557"/>
      <c r="BQ127" s="557"/>
      <c r="BR127" s="557"/>
      <c r="BS127" s="557"/>
      <c r="BT127" s="194"/>
      <c r="BU127" s="194"/>
      <c r="BV127" s="194"/>
      <c r="BW127" s="194"/>
      <c r="BX127" s="194"/>
      <c r="BY127" s="194"/>
      <c r="BZ127" s="194"/>
      <c r="CA127" s="194"/>
      <c r="CB127" s="194"/>
      <c r="CC127" s="557"/>
      <c r="CD127" s="557"/>
      <c r="CE127" s="194"/>
      <c r="CF127" s="194"/>
      <c r="CG127" s="194"/>
      <c r="CH127" s="194"/>
      <c r="CI127" s="194"/>
      <c r="CJ127" s="194"/>
      <c r="CK127" s="194"/>
      <c r="CL127" s="194"/>
      <c r="CM127" s="194"/>
      <c r="CN127" s="572"/>
      <c r="CO127" s="572"/>
      <c r="CP127" s="572"/>
      <c r="CQ127" s="572"/>
      <c r="CR127" s="572"/>
      <c r="CS127" s="557"/>
      <c r="CT127" s="557"/>
      <c r="CU127" s="557"/>
      <c r="CV127" s="557"/>
      <c r="CW127" s="557"/>
      <c r="CX127" s="557"/>
    </row>
    <row r="128" customFormat="false" ht="15" hidden="false" customHeight="true" outlineLevel="0" collapsed="false">
      <c r="BI128" s="557"/>
      <c r="BJ128" s="557"/>
      <c r="BK128" s="557"/>
      <c r="BL128" s="557"/>
      <c r="BM128" s="557"/>
      <c r="BN128" s="557"/>
      <c r="BO128" s="557"/>
      <c r="BP128" s="557"/>
      <c r="BQ128" s="557"/>
      <c r="BR128" s="557"/>
      <c r="BS128" s="557"/>
      <c r="BT128" s="194"/>
      <c r="BU128" s="194"/>
      <c r="BV128" s="194"/>
      <c r="BW128" s="194"/>
      <c r="BX128" s="194"/>
      <c r="BY128" s="194"/>
      <c r="BZ128" s="194"/>
      <c r="CA128" s="194"/>
      <c r="CB128" s="194"/>
      <c r="CC128" s="557"/>
      <c r="CD128" s="557"/>
      <c r="CE128" s="194"/>
      <c r="CF128" s="194"/>
      <c r="CG128" s="194"/>
      <c r="CH128" s="194"/>
      <c r="CI128" s="194"/>
      <c r="CJ128" s="194"/>
      <c r="CK128" s="194"/>
      <c r="CL128" s="194"/>
      <c r="CM128" s="194"/>
      <c r="CN128" s="572"/>
      <c r="CO128" s="572"/>
      <c r="CP128" s="572"/>
      <c r="CQ128" s="572"/>
      <c r="CR128" s="572"/>
      <c r="CS128" s="557"/>
      <c r="CT128" s="557"/>
      <c r="CU128" s="557"/>
      <c r="CV128" s="557"/>
      <c r="CW128" s="557"/>
      <c r="CX128" s="557"/>
    </row>
    <row r="129" customFormat="false" ht="15" hidden="false" customHeight="true" outlineLevel="0" collapsed="false">
      <c r="BI129" s="557"/>
      <c r="BJ129" s="557"/>
      <c r="BK129" s="557"/>
      <c r="BL129" s="557"/>
      <c r="BM129" s="557"/>
      <c r="BN129" s="557"/>
      <c r="BO129" s="557"/>
      <c r="BP129" s="557"/>
      <c r="BQ129" s="557"/>
      <c r="BR129" s="557"/>
      <c r="BS129" s="557"/>
      <c r="BT129" s="194"/>
      <c r="BU129" s="194"/>
      <c r="BV129" s="194"/>
      <c r="BW129" s="194"/>
      <c r="BX129" s="194"/>
      <c r="BY129" s="194"/>
      <c r="BZ129" s="194"/>
      <c r="CA129" s="194"/>
      <c r="CB129" s="194"/>
      <c r="CC129" s="557"/>
      <c r="CD129" s="557"/>
      <c r="CE129" s="194"/>
      <c r="CF129" s="194"/>
      <c r="CG129" s="194"/>
      <c r="CH129" s="194"/>
      <c r="CI129" s="194"/>
      <c r="CJ129" s="194"/>
      <c r="CK129" s="194"/>
      <c r="CL129" s="194"/>
      <c r="CM129" s="194"/>
      <c r="CN129" s="572"/>
      <c r="CO129" s="572"/>
      <c r="CP129" s="572"/>
      <c r="CQ129" s="572"/>
      <c r="CR129" s="572"/>
      <c r="CS129" s="557"/>
      <c r="CT129" s="557"/>
      <c r="CU129" s="557"/>
      <c r="CV129" s="557"/>
      <c r="CW129" s="557"/>
      <c r="CX129" s="557"/>
    </row>
    <row r="130" customFormat="false" ht="15" hidden="false" customHeight="true" outlineLevel="0" collapsed="false">
      <c r="BI130" s="557"/>
      <c r="BJ130" s="557"/>
      <c r="BK130" s="557"/>
      <c r="BL130" s="557"/>
      <c r="BM130" s="557"/>
      <c r="BN130" s="557"/>
      <c r="BO130" s="557"/>
      <c r="BP130" s="557"/>
      <c r="BQ130" s="557"/>
      <c r="BR130" s="557"/>
      <c r="BS130" s="557"/>
      <c r="BT130" s="194"/>
      <c r="BU130" s="194"/>
      <c r="BV130" s="194"/>
      <c r="BW130" s="194"/>
      <c r="BX130" s="194"/>
      <c r="BY130" s="194"/>
      <c r="BZ130" s="194"/>
      <c r="CA130" s="194"/>
      <c r="CB130" s="194"/>
      <c r="CC130" s="557"/>
      <c r="CD130" s="557"/>
      <c r="CE130" s="194"/>
      <c r="CF130" s="194"/>
      <c r="CG130" s="194"/>
      <c r="CH130" s="194"/>
      <c r="CI130" s="194"/>
      <c r="CJ130" s="194"/>
      <c r="CK130" s="194"/>
      <c r="CL130" s="194"/>
      <c r="CM130" s="194"/>
      <c r="CN130" s="572"/>
      <c r="CO130" s="572"/>
      <c r="CP130" s="572"/>
      <c r="CQ130" s="572"/>
      <c r="CR130" s="572"/>
      <c r="CS130" s="557"/>
      <c r="CT130" s="557"/>
      <c r="CU130" s="557"/>
      <c r="CV130" s="557"/>
      <c r="CW130" s="557"/>
      <c r="CX130" s="557"/>
    </row>
    <row r="131" customFormat="false" ht="15" hidden="false" customHeight="true" outlineLevel="0" collapsed="false">
      <c r="BI131" s="557"/>
      <c r="BJ131" s="557"/>
      <c r="BK131" s="557"/>
      <c r="BL131" s="557"/>
      <c r="BM131" s="557"/>
      <c r="BN131" s="557"/>
      <c r="BO131" s="557"/>
      <c r="BP131" s="557"/>
      <c r="BQ131" s="557"/>
      <c r="BR131" s="557"/>
      <c r="BS131" s="557"/>
      <c r="BT131" s="194"/>
      <c r="BU131" s="194"/>
      <c r="BV131" s="194"/>
      <c r="BW131" s="194"/>
      <c r="BX131" s="194"/>
      <c r="BY131" s="194"/>
      <c r="BZ131" s="194"/>
      <c r="CA131" s="194"/>
      <c r="CB131" s="194"/>
      <c r="CC131" s="557"/>
      <c r="CD131" s="557"/>
      <c r="CE131" s="194"/>
      <c r="CF131" s="194"/>
      <c r="CG131" s="194"/>
      <c r="CH131" s="194"/>
      <c r="CI131" s="194"/>
      <c r="CJ131" s="194"/>
      <c r="CK131" s="194"/>
      <c r="CL131" s="194"/>
      <c r="CM131" s="194"/>
      <c r="CN131" s="572"/>
      <c r="CO131" s="572"/>
      <c r="CP131" s="572"/>
      <c r="CQ131" s="572"/>
      <c r="CR131" s="194"/>
      <c r="CS131" s="194"/>
      <c r="CT131" s="194"/>
      <c r="CU131" s="194"/>
      <c r="CV131" s="557"/>
      <c r="CW131" s="557"/>
      <c r="CX131" s="557"/>
    </row>
    <row r="132" customFormat="false" ht="15" hidden="false" customHeight="true" outlineLevel="0" collapsed="false">
      <c r="BI132" s="557"/>
      <c r="BJ132" s="557"/>
      <c r="BK132" s="557"/>
      <c r="BL132" s="557"/>
      <c r="BM132" s="194"/>
      <c r="BN132" s="194"/>
      <c r="BO132" s="194"/>
      <c r="BP132" s="194"/>
      <c r="BQ132" s="557"/>
      <c r="BR132" s="557"/>
      <c r="BS132" s="557"/>
      <c r="BT132" s="194"/>
      <c r="BU132" s="194"/>
      <c r="BV132" s="194"/>
      <c r="BW132" s="194"/>
      <c r="BX132" s="194"/>
      <c r="BY132" s="194"/>
      <c r="BZ132" s="194"/>
      <c r="CA132" s="194"/>
      <c r="CB132" s="194"/>
      <c r="CC132" s="557"/>
      <c r="CD132" s="557"/>
      <c r="CE132" s="194"/>
      <c r="CF132" s="194"/>
      <c r="CG132" s="194"/>
      <c r="CM132" s="194"/>
      <c r="CN132" s="572"/>
      <c r="CO132" s="572"/>
      <c r="CP132" s="572"/>
      <c r="CQ132" s="572"/>
      <c r="CR132" s="194"/>
      <c r="CS132" s="194"/>
      <c r="CT132" s="194"/>
      <c r="CU132" s="194"/>
      <c r="CV132" s="557"/>
      <c r="CW132" s="557"/>
      <c r="CX132" s="557"/>
    </row>
    <row r="133" customFormat="false" ht="15" hidden="false" customHeight="true" outlineLevel="0" collapsed="false">
      <c r="BI133" s="557"/>
      <c r="BJ133" s="557"/>
      <c r="BK133" s="557"/>
      <c r="BL133" s="557"/>
      <c r="BM133" s="194"/>
      <c r="BN133" s="194"/>
      <c r="BO133" s="194"/>
      <c r="BP133" s="194"/>
      <c r="BQ133" s="194"/>
      <c r="BR133" s="557"/>
      <c r="BS133" s="557"/>
      <c r="BT133" s="194"/>
      <c r="BU133" s="194"/>
      <c r="BV133" s="194"/>
      <c r="BW133" s="194"/>
      <c r="BX133" s="194"/>
      <c r="BY133" s="194"/>
      <c r="BZ133" s="194"/>
      <c r="CA133" s="194"/>
      <c r="CB133" s="194"/>
      <c r="CC133" s="557"/>
      <c r="CD133" s="557"/>
      <c r="CE133" s="194"/>
      <c r="CF133" s="194"/>
      <c r="CG133" s="194"/>
      <c r="CN133" s="572"/>
      <c r="CO133" s="572"/>
      <c r="CP133" s="572"/>
      <c r="CQ133" s="572"/>
      <c r="CR133" s="572"/>
      <c r="CS133" s="572"/>
      <c r="CT133" s="572"/>
      <c r="CU133" s="572"/>
      <c r="CV133" s="194"/>
      <c r="CW133" s="194"/>
      <c r="CX133" s="194"/>
    </row>
    <row r="134" customFormat="false" ht="15" hidden="false" customHeight="true" outlineLevel="0" collapsed="false">
      <c r="BI134" s="194"/>
      <c r="BJ134" s="194"/>
      <c r="BK134" s="194"/>
      <c r="BL134" s="194"/>
      <c r="BM134" s="194"/>
      <c r="BN134" s="194"/>
      <c r="BO134" s="194"/>
      <c r="BP134" s="194"/>
      <c r="BQ134" s="194"/>
      <c r="BR134" s="557"/>
      <c r="BS134" s="557"/>
      <c r="BT134" s="194"/>
      <c r="BU134" s="194"/>
      <c r="BV134" s="194"/>
      <c r="BW134" s="194"/>
      <c r="BX134" s="194"/>
      <c r="BY134" s="194"/>
      <c r="BZ134" s="194"/>
      <c r="CA134" s="194"/>
      <c r="CB134" s="194"/>
      <c r="CC134" s="557"/>
      <c r="CD134" s="557"/>
      <c r="CN134" s="572"/>
      <c r="CO134" s="572"/>
      <c r="CP134" s="194"/>
      <c r="CQ134" s="194"/>
      <c r="CR134" s="194"/>
      <c r="CS134" s="194"/>
      <c r="CT134" s="194"/>
      <c r="CU134" s="194"/>
      <c r="CV134" s="194"/>
      <c r="CW134" s="194"/>
      <c r="CX134" s="194"/>
    </row>
    <row r="135" customFormat="false" ht="15" hidden="false" customHeight="true" outlineLevel="0" collapsed="false">
      <c r="BI135" s="194"/>
      <c r="BJ135" s="194"/>
      <c r="BK135" s="194"/>
      <c r="BL135" s="194"/>
      <c r="BM135" s="194"/>
      <c r="BN135" s="194"/>
      <c r="BO135" s="194"/>
      <c r="BP135" s="194"/>
      <c r="BQ135" s="194"/>
      <c r="BR135" s="557"/>
      <c r="BS135" s="557"/>
      <c r="BT135" s="194"/>
      <c r="BU135" s="194"/>
      <c r="BV135" s="194"/>
      <c r="BW135" s="194"/>
      <c r="BX135" s="194"/>
      <c r="BY135" s="194"/>
      <c r="BZ135" s="194"/>
      <c r="CA135" s="194"/>
      <c r="CB135" s="194"/>
      <c r="CC135" s="557"/>
      <c r="CD135" s="557"/>
      <c r="CN135" s="572"/>
      <c r="CO135" s="572"/>
      <c r="CP135" s="194"/>
      <c r="CQ135" s="194"/>
      <c r="CR135" s="194"/>
      <c r="CS135" s="194"/>
      <c r="CT135" s="194"/>
      <c r="CU135" s="194"/>
      <c r="CV135" s="194"/>
      <c r="CW135" s="194"/>
      <c r="CX135" s="194"/>
    </row>
    <row r="136" customFormat="false" ht="15" hidden="false" customHeight="true" outlineLevel="0" collapsed="false">
      <c r="BI136" s="194"/>
      <c r="BJ136" s="194"/>
      <c r="BK136" s="194"/>
      <c r="BL136" s="194"/>
      <c r="BM136" s="194"/>
      <c r="BN136" s="194"/>
      <c r="BO136" s="194"/>
      <c r="BP136" s="194"/>
      <c r="BQ136" s="194"/>
      <c r="BR136" s="557"/>
      <c r="BS136" s="557"/>
      <c r="BT136" s="194"/>
      <c r="BU136" s="194"/>
      <c r="BV136" s="194"/>
      <c r="BW136" s="194"/>
      <c r="BX136" s="194"/>
      <c r="BY136" s="194"/>
      <c r="BZ136" s="194"/>
      <c r="CA136" s="194"/>
      <c r="CB136" s="194"/>
      <c r="CC136" s="557"/>
      <c r="CD136" s="557"/>
      <c r="CN136" s="557"/>
      <c r="CO136" s="572"/>
      <c r="CP136" s="194"/>
      <c r="CQ136" s="194"/>
      <c r="CR136" s="194"/>
      <c r="CS136" s="194"/>
      <c r="CT136" s="194"/>
      <c r="CU136" s="194"/>
      <c r="CV136" s="194"/>
      <c r="CW136" s="194"/>
      <c r="CX136" s="194"/>
    </row>
    <row r="137" customFormat="false" ht="15" hidden="false" customHeight="true" outlineLevel="0" collapsed="false">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N137" s="194"/>
      <c r="CO137" s="194"/>
      <c r="CP137" s="194"/>
      <c r="CQ137" s="194"/>
      <c r="CR137" s="194"/>
      <c r="CS137" s="194"/>
      <c r="CT137" s="194"/>
      <c r="CU137" s="194"/>
      <c r="CV137" s="194"/>
      <c r="CW137" s="194"/>
      <c r="CX137" s="194"/>
    </row>
    <row r="138" customFormat="false" ht="15" hidden="false" customHeight="true" outlineLevel="0" collapsed="false">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N138" s="194"/>
      <c r="CO138" s="194"/>
      <c r="CP138" s="194"/>
      <c r="CQ138" s="194"/>
      <c r="CR138" s="194"/>
      <c r="CS138" s="194"/>
      <c r="CT138" s="194"/>
      <c r="CU138" s="194"/>
      <c r="CV138" s="194"/>
      <c r="CW138" s="194"/>
      <c r="CX138" s="194"/>
    </row>
    <row r="139" customFormat="false" ht="15" hidden="false" customHeight="true" outlineLevel="0" collapsed="false">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N139" s="194"/>
      <c r="CO139" s="194"/>
      <c r="CP139" s="194"/>
      <c r="CQ139" s="194"/>
      <c r="CR139" s="194"/>
      <c r="CS139" s="194"/>
      <c r="CT139" s="194"/>
      <c r="CU139" s="194"/>
      <c r="CV139" s="194"/>
      <c r="CW139" s="194"/>
      <c r="CX139" s="194"/>
    </row>
    <row r="140" customFormat="false" ht="15" hidden="false" customHeight="true" outlineLevel="0" collapsed="false">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N140" s="194"/>
      <c r="CO140" s="194"/>
      <c r="CP140" s="194"/>
      <c r="CQ140" s="194"/>
      <c r="CR140" s="194"/>
      <c r="CS140" s="194"/>
      <c r="CT140" s="194"/>
      <c r="CU140" s="194"/>
      <c r="CV140" s="194"/>
      <c r="CW140" s="194"/>
      <c r="CX140" s="194"/>
    </row>
    <row r="141" customFormat="false" ht="15" hidden="false" customHeight="true" outlineLevel="0" collapsed="false">
      <c r="BI141" s="194"/>
      <c r="BJ141" s="194"/>
      <c r="BK141" s="194"/>
      <c r="BL141" s="194"/>
      <c r="BM141" s="194"/>
      <c r="BN141" s="194"/>
      <c r="BO141" s="194"/>
      <c r="BP141" s="194"/>
      <c r="BQ141" s="194"/>
      <c r="BR141" s="194"/>
      <c r="BS141" s="194"/>
      <c r="CB141" s="194"/>
      <c r="CC141" s="194"/>
      <c r="CD141" s="194"/>
      <c r="CN141" s="194"/>
      <c r="CO141" s="194"/>
      <c r="CP141" s="194"/>
      <c r="CQ141" s="194"/>
      <c r="CR141" s="194"/>
      <c r="CS141" s="194"/>
      <c r="CT141" s="194"/>
      <c r="CU141" s="194"/>
      <c r="CV141" s="194"/>
      <c r="CW141" s="194"/>
      <c r="CX141" s="194"/>
    </row>
    <row r="142" customFormat="false" ht="15" hidden="false" customHeight="true" outlineLevel="0" collapsed="false">
      <c r="BI142" s="194"/>
      <c r="BJ142" s="194"/>
      <c r="BK142" s="194"/>
      <c r="BL142" s="194"/>
      <c r="BM142" s="194"/>
      <c r="BN142" s="194"/>
      <c r="BO142" s="194"/>
      <c r="BP142" s="194"/>
      <c r="BQ142" s="194"/>
      <c r="BR142" s="194"/>
      <c r="BS142" s="194"/>
      <c r="CC142" s="194"/>
      <c r="CD142" s="194"/>
      <c r="CN142" s="194"/>
      <c r="CO142" s="194"/>
      <c r="CP142" s="194"/>
      <c r="CQ142" s="194"/>
      <c r="CR142" s="194"/>
      <c r="CS142" s="194"/>
      <c r="CT142" s="194"/>
      <c r="CU142" s="194"/>
      <c r="CV142" s="194"/>
      <c r="CW142" s="194"/>
      <c r="CX142" s="194"/>
    </row>
    <row r="143" customFormat="false" ht="15" hidden="false" customHeight="true" outlineLevel="0" collapsed="false">
      <c r="BI143" s="194"/>
      <c r="BJ143" s="194"/>
      <c r="BK143" s="194"/>
      <c r="BL143" s="194"/>
      <c r="BM143" s="194"/>
      <c r="BN143" s="194"/>
      <c r="BO143" s="194"/>
      <c r="BP143" s="194"/>
      <c r="BQ143" s="194"/>
      <c r="BR143" s="194"/>
      <c r="BS143" s="194"/>
      <c r="CC143" s="194"/>
      <c r="CD143" s="194"/>
      <c r="CN143" s="194"/>
      <c r="CO143" s="194"/>
      <c r="CP143" s="194"/>
      <c r="CQ143" s="194"/>
      <c r="CR143" s="194"/>
      <c r="CS143" s="194"/>
      <c r="CT143" s="194"/>
      <c r="CU143" s="194"/>
      <c r="CV143" s="194"/>
      <c r="CW143" s="194"/>
      <c r="CX143" s="194"/>
    </row>
    <row r="144" customFormat="false" ht="15" hidden="false" customHeight="true" outlineLevel="0" collapsed="false">
      <c r="BI144" s="194"/>
      <c r="BJ144" s="194"/>
      <c r="BK144" s="194"/>
      <c r="BL144" s="194"/>
      <c r="BM144" s="194"/>
      <c r="BN144" s="194"/>
      <c r="BO144" s="194"/>
      <c r="BP144" s="194"/>
      <c r="BQ144" s="194"/>
      <c r="BR144" s="194"/>
      <c r="BS144" s="194"/>
      <c r="CC144" s="194"/>
      <c r="CD144" s="194"/>
      <c r="CN144" s="194"/>
      <c r="CO144" s="194"/>
      <c r="CP144" s="194"/>
      <c r="CQ144" s="194"/>
      <c r="CR144" s="194"/>
      <c r="CS144" s="194"/>
      <c r="CT144" s="194"/>
      <c r="CU144" s="194"/>
      <c r="CV144" s="194"/>
      <c r="CW144" s="194"/>
      <c r="CX144" s="194"/>
    </row>
    <row r="145" customFormat="false" ht="15" hidden="false" customHeight="true" outlineLevel="0" collapsed="false">
      <c r="BI145" s="194"/>
      <c r="BJ145" s="194"/>
      <c r="BK145" s="194"/>
      <c r="BL145" s="194"/>
      <c r="BM145" s="194"/>
      <c r="BN145" s="194"/>
      <c r="BO145" s="194"/>
      <c r="BP145" s="194"/>
      <c r="BQ145" s="194"/>
      <c r="BR145" s="194"/>
      <c r="BS145" s="194"/>
      <c r="CC145" s="194"/>
      <c r="CD145" s="194"/>
      <c r="CN145" s="194"/>
      <c r="CO145" s="194"/>
      <c r="CP145" s="194"/>
      <c r="CQ145" s="194"/>
      <c r="CR145" s="194"/>
      <c r="CS145" s="194"/>
      <c r="CT145" s="194"/>
      <c r="CU145" s="194"/>
      <c r="CV145" s="194"/>
      <c r="CW145" s="194"/>
      <c r="CX145" s="194"/>
    </row>
    <row r="146" customFormat="false" ht="15" hidden="false" customHeight="true" outlineLevel="0" collapsed="false">
      <c r="BI146" s="194"/>
      <c r="BJ146" s="194"/>
      <c r="BK146" s="194"/>
      <c r="BL146" s="194"/>
      <c r="BM146" s="194"/>
      <c r="BN146" s="194"/>
      <c r="BO146" s="194"/>
      <c r="BP146" s="194"/>
      <c r="BQ146" s="194"/>
      <c r="BR146" s="194"/>
      <c r="BS146" s="194"/>
      <c r="CC146" s="194"/>
      <c r="CD146" s="194"/>
      <c r="CN146" s="194"/>
      <c r="CO146" s="194"/>
      <c r="CP146" s="194"/>
      <c r="CQ146" s="194"/>
      <c r="CR146" s="194"/>
      <c r="CS146" s="194"/>
      <c r="CT146" s="194"/>
      <c r="CU146" s="194"/>
      <c r="CV146" s="194"/>
      <c r="CW146" s="194"/>
      <c r="CX146" s="194"/>
    </row>
    <row r="147" customFormat="false" ht="15" hidden="false" customHeight="true" outlineLevel="0" collapsed="false">
      <c r="BQ147" s="194"/>
      <c r="BR147" s="194"/>
      <c r="BS147" s="194"/>
      <c r="CC147" s="194"/>
      <c r="CD147" s="194"/>
      <c r="CN147" s="194"/>
      <c r="CO147" s="194"/>
      <c r="CP147" s="194"/>
      <c r="CQ147" s="194"/>
      <c r="CR147" s="194"/>
      <c r="CS147" s="194"/>
      <c r="CT147" s="194"/>
      <c r="CU147" s="194"/>
      <c r="CV147" s="194"/>
      <c r="CW147" s="194"/>
      <c r="CX147" s="194"/>
    </row>
    <row r="148" customFormat="false" ht="15" hidden="false" customHeight="true" outlineLevel="0" collapsed="false">
      <c r="BR148" s="194"/>
      <c r="BS148" s="194"/>
      <c r="CC148" s="194"/>
      <c r="CD148" s="194"/>
      <c r="CN148" s="194"/>
      <c r="CO148" s="194"/>
      <c r="CP148" s="194"/>
      <c r="CQ148" s="194"/>
      <c r="CR148" s="194"/>
      <c r="CS148" s="194"/>
      <c r="CT148" s="194"/>
      <c r="CU148" s="194"/>
      <c r="CV148" s="194"/>
      <c r="CW148" s="194"/>
      <c r="CX148" s="194"/>
    </row>
    <row r="149" customFormat="false" ht="15" hidden="false" customHeight="true" outlineLevel="0" collapsed="false">
      <c r="BR149" s="194"/>
      <c r="BS149" s="194"/>
      <c r="CC149" s="194"/>
      <c r="CD149" s="194"/>
      <c r="CN149" s="194"/>
      <c r="CO149" s="194"/>
    </row>
    <row r="150" customFormat="false" ht="15" hidden="false" customHeight="true" outlineLevel="0" collapsed="false">
      <c r="BR150" s="194"/>
      <c r="BS150" s="194"/>
      <c r="CC150" s="194"/>
      <c r="CD150" s="194"/>
      <c r="CN150" s="194"/>
      <c r="CO150" s="194"/>
    </row>
    <row r="151" customFormat="false" ht="15" hidden="false" customHeight="true" outlineLevel="0" collapsed="false">
      <c r="BR151" s="194"/>
      <c r="BS151" s="194"/>
      <c r="CC151" s="194"/>
      <c r="CD151" s="194"/>
      <c r="CN151" s="194"/>
      <c r="CO151" s="194"/>
    </row>
  </sheetData>
  <mergeCells count="111">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4:A15"/>
    <mergeCell ref="A16:A25"/>
    <mergeCell ref="A26:A34"/>
    <mergeCell ref="A35:A39"/>
    <mergeCell ref="L49:L55"/>
    <mergeCell ref="Y49:Z49"/>
    <mergeCell ref="AO49:AP49"/>
    <mergeCell ref="H50:H61"/>
    <mergeCell ref="N50:N51"/>
    <mergeCell ref="O50:O51"/>
    <mergeCell ref="T50:T51"/>
    <mergeCell ref="U50:U51"/>
    <mergeCell ref="N52:N53"/>
    <mergeCell ref="O52:O53"/>
    <mergeCell ref="T52:T53"/>
    <mergeCell ref="U52:U53"/>
    <mergeCell ref="M54:M55"/>
    <mergeCell ref="N54:N55"/>
    <mergeCell ref="O54:O55"/>
    <mergeCell ref="T54:T55"/>
    <mergeCell ref="U54:U55"/>
    <mergeCell ref="BD62:BF62"/>
    <mergeCell ref="H63:H71"/>
    <mergeCell ref="AO65:AP65"/>
    <mergeCell ref="H73:H75"/>
    <mergeCell ref="AO76:AP76"/>
    <mergeCell ref="H77:H78"/>
    <mergeCell ref="AO81:AP8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866D407D-AC74-4138-9C6C-E0FC4CD329E8}">
            <xm:f>"More than 72 Hours"</xm:f>
            <x14:dxf>
              <font>
                <color rgb="FF9C6500"/>
              </font>
              <fill>
                <patternFill>
                  <bgColor rgb="FFFFEB9C"/>
                </patternFill>
              </fill>
            </x14:dxf>
          </x14:cfRule>
          <xm:sqref>K3</xm:sqref>
        </x14:conditionalFormatting>
        <x14:conditionalFormatting xmlns:xm="http://schemas.microsoft.com/office/excel/2006/main">
          <x14:cfRule type="cellIs" priority="3" operator="equal" id="{8026FE64-BB62-431F-B0A5-3C4046201188}">
            <xm:f>"Escalated( مصعدة)"</xm:f>
            <x14:dxf>
              <fill>
                <patternFill>
                  <bgColor rgb="FF00B050"/>
                </patternFill>
              </fill>
            </x14:dxf>
          </x14:cfRule>
          <x14:cfRule type="cellIs" priority="4" operator="equal" id="{49BCCF60-CBF2-4DB2-AB23-46E5B019EF58}">
            <xm:f>"24 Hours"</xm:f>
            <x14:dxf>
              <fill>
                <patternFill>
                  <bgColor rgb="FF0070C0"/>
                </patternFill>
              </fill>
            </x14:dxf>
          </x14:cfRule>
          <x14:cfRule type="cellIs" priority="5" operator="equal" id="{D0834AC1-30E0-4A78-8DDC-434C4C525315}">
            <xm:f>"48 Hours"</xm:f>
            <x14:dxf>
              <fill>
                <patternFill>
                  <bgColor rgb="FF00B0F0"/>
                </patternFill>
              </fill>
            </x14:dxf>
          </x14:cfRule>
          <x14:cfRule type="cellIs" priority="6" operator="equal" id="{A49A9AE2-9E5B-43E5-A567-F9745DC62F79}">
            <xm:f>"72 Hours"</xm:f>
            <x14:dxf>
              <fill>
                <patternFill>
                  <bgColor rgb="FFFF0000"/>
                </patternFill>
              </fill>
            </x14:dxf>
          </x14:cfRule>
          <xm:sqref>K3:K39</xm:sqref>
        </x14:conditionalFormatting>
        <x14:conditionalFormatting xmlns:xm="http://schemas.microsoft.com/office/excel/2006/main">
          <x14:cfRule type="cellIs" priority="7" operator="equal" id="{6BEFFB20-D290-4CE0-8DE0-E79D9689A2D8}">
            <xm:f>"More than 72 hours"</xm:f>
            <x14:dxf>
              <font>
                <color rgb="FF9C5700"/>
              </font>
              <fill>
                <patternFill>
                  <bgColor rgb="FFFFEB9C"/>
                </patternFill>
              </fill>
            </x14:dxf>
          </x14:cfRule>
          <xm:sqref>K4:K39</xm:sqref>
        </x14:conditionalFormatting>
        <x14:conditionalFormatting xmlns:xm="http://schemas.microsoft.com/office/excel/2006/main">
          <x14:cfRule type="cellIs" priority="8" operator="equal" id="{8DB0436A-E7AE-41B6-BDF3-27DAB86DAE6B}">
            <xm:f>"Patient"</xm:f>
            <x14:dxf>
              <fill>
                <patternFill>
                  <bgColor theme="4" tint="0.7999"/>
                </patternFill>
              </fill>
            </x14:dxf>
          </x14:cfRule>
          <x14:cfRule type="cellIs" priority="9" operator="equal" id="{44C87CAA-79A0-4DE7-8F1A-C6C0F210CFC7}">
            <xm:f>"Hospital"</xm:f>
            <x14:dxf>
              <font>
                <color rgb="FF9C5700"/>
              </font>
              <fill>
                <patternFill>
                  <bgColor rgb="FFFFEB9C"/>
                </patternFill>
              </fill>
            </x14:dxf>
          </x14:cfRule>
          <xm:sqref>BE3:BE25 BE26:BF26 BE27:BE39</xm:sqref>
        </x14:conditionalFormatting>
        <x14:conditionalFormatting xmlns:xm="http://schemas.microsoft.com/office/excel/2006/main">
          <x14:cfRule type="cellIs" priority="10" operator="equal" id="{C8EBC33C-7BE1-493C-9712-28D2A34BE960}">
            <xm:f>"Dissatisfied"</xm:f>
            <x14:dxf>
              <fill>
                <patternFill>
                  <bgColor theme="4" tint="0.7999"/>
                </patternFill>
              </fill>
            </x14:dxf>
          </x14:cfRule>
          <x14:cfRule type="cellIs" priority="11" operator="equal" id="{1B621F70-36B8-4516-8F61-DC851B13C07B}">
            <xm:f>"Neutral"</xm:f>
            <x14:dxf>
              <font>
                <color rgb="FF9C5700"/>
              </font>
              <fill>
                <patternFill>
                  <bgColor rgb="FFFFEB9C"/>
                </patternFill>
              </fill>
            </x14:dxf>
          </x14:cfRule>
          <x14:cfRule type="cellIs" priority="12" operator="equal" id="{E550A6D8-6EC0-41E9-B063-82C970377213}">
            <xm:f>"Satisfied"</xm:f>
            <x14:dxf>
              <fill>
                <patternFill>
                  <bgColor theme="4" tint="0.7999"/>
                </patternFill>
              </fill>
            </x14:dxf>
          </x14:cfRule>
          <xm:sqref>BI76</xm:sqref>
        </x14:conditionalFormatting>
        <x14:conditionalFormatting xmlns:xm="http://schemas.microsoft.com/office/excel/2006/main">
          <x14:cfRule type="cellIs" priority="13" operator="equal" id="{269AC777-D31B-4B6B-80BB-34CD48939292}">
            <xm:f>"More than 72 hours"</xm:f>
            <x14:dxf>
              <font>
                <color rgb="FF9C5700"/>
              </font>
              <fill>
                <patternFill>
                  <bgColor rgb="FFFFEB9C"/>
                </patternFill>
              </fill>
            </x14:dxf>
          </x14:cfRule>
          <x14:cfRule type="cellIs" priority="14" operator="equal" id="{39AF843D-CE1B-414A-A03E-BF9B60213E92}">
            <xm:f>"72 Hours"</xm:f>
            <x14:dxf>
              <fill>
                <patternFill>
                  <bgColor theme="4" tint="0.7999"/>
                </patternFill>
              </fill>
            </x14:dxf>
          </x14:cfRule>
          <x14:cfRule type="cellIs" priority="15" operator="equal" id="{55CABF2B-4E61-489B-BD91-1B4410D42949}">
            <xm:f>"48 Hours"</xm:f>
            <x14:dxf>
              <font>
                <color rgb="FF9C5700"/>
              </font>
              <fill>
                <patternFill>
                  <bgColor rgb="FFFFEB9C"/>
                </patternFill>
              </fill>
            </x14:dxf>
          </x14:cfRule>
          <x14:cfRule type="cellIs" priority="16" operator="equal" id="{EAF08CDF-6785-41C4-BCAA-7050CC7C507F}">
            <xm:f>"24 Hours"</xm:f>
            <x14:dxf>
              <fill>
                <patternFill>
                  <bgColor theme="4" tint="0.7999"/>
                </patternFill>
              </fill>
            </x14:dxf>
          </x14:cfRule>
          <xm:sqref>CC3:CC15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51"/>
  <sheetViews>
    <sheetView showFormulas="false" showGridLines="true" showRowColHeaders="true" showZeros="true" rightToLeft="false" tabSelected="false" showOutlineSymbols="true" defaultGridColor="true" view="normal" topLeftCell="AN20" colorId="64" zoomScale="85" zoomScaleNormal="85" zoomScalePageLayoutView="100" workbookViewId="0">
      <selection pane="topLeft" activeCell="AS76" activeCellId="0" sqref="AS76"/>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57"/>
    <col collapsed="false" customWidth="true" hidden="false" outlineLevel="0" max="14" min="14" style="1" width="16"/>
    <col collapsed="false" customWidth="true" hidden="false" outlineLevel="0" max="15" min="15" style="1" width="28.72"/>
    <col collapsed="false" customWidth="true" hidden="false" outlineLevel="0" max="16" min="16" style="1" width="20.57"/>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57"/>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13.71"/>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8.29"/>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57"/>
    <col collapsed="false" customWidth="false" hidden="false" outlineLevel="0" max="38" min="38" style="1" width="9.57"/>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22.43"/>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7.29"/>
    <col collapsed="false" customWidth="true" hidden="false" outlineLevel="0" max="70" min="70" style="1" width="12.29"/>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2.29"/>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9"/>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480"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480"/>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918" t="n">
        <v>1</v>
      </c>
      <c r="B3" s="430" t="n">
        <v>1</v>
      </c>
      <c r="C3" s="741" t="n">
        <v>2769</v>
      </c>
      <c r="D3" s="511" t="n">
        <v>30220470</v>
      </c>
      <c r="E3" s="512" t="s">
        <v>56</v>
      </c>
      <c r="F3" s="512" t="s">
        <v>44</v>
      </c>
      <c r="G3" s="512" t="s">
        <v>54</v>
      </c>
      <c r="H3" s="512" t="s">
        <v>180</v>
      </c>
      <c r="I3" s="513" t="n">
        <v>45507.74375</v>
      </c>
      <c r="J3" s="512" t="s">
        <v>51</v>
      </c>
      <c r="K3" s="492" t="s">
        <v>71</v>
      </c>
      <c r="L3" s="121" t="n">
        <v>45507</v>
      </c>
      <c r="M3" s="496" t="n">
        <v>0.74375</v>
      </c>
      <c r="N3" s="54" t="s">
        <v>298</v>
      </c>
      <c r="O3" s="121" t="n">
        <v>45507</v>
      </c>
      <c r="P3" s="496" t="n">
        <v>0.74375</v>
      </c>
      <c r="Q3" s="121" t="n">
        <v>45507</v>
      </c>
      <c r="R3" s="496" t="n">
        <v>0.813194444444444</v>
      </c>
      <c r="S3" s="514" t="s">
        <v>51</v>
      </c>
      <c r="T3" s="121" t="n">
        <v>45507</v>
      </c>
      <c r="U3" s="496" t="n">
        <v>0.813194444444444</v>
      </c>
      <c r="V3" s="514" t="s">
        <v>51</v>
      </c>
      <c r="W3" s="497" t="n">
        <f aca="false">(U3+T3)-(P3+O3)</f>
        <v>0.0694444444444445</v>
      </c>
      <c r="X3" s="121" t="n">
        <v>45508</v>
      </c>
      <c r="Y3" s="498" t="n">
        <v>0.638888888888889</v>
      </c>
      <c r="Z3" s="514" t="s">
        <v>51</v>
      </c>
      <c r="AA3" s="55" t="n">
        <f aca="false">(Y3+X3)-(U3+T3)</f>
        <v>0.825694444444444</v>
      </c>
      <c r="AB3" s="121" t="n">
        <v>45509</v>
      </c>
      <c r="AC3" s="498" t="n">
        <v>0.673611111111111</v>
      </c>
      <c r="AD3" s="514" t="s">
        <v>51</v>
      </c>
      <c r="AE3" s="55" t="n">
        <f aca="false">(AC3+AB3)-(Y3+X3)</f>
        <v>1.03472222222222</v>
      </c>
      <c r="AF3" s="75" t="n">
        <v>45510</v>
      </c>
      <c r="AG3" s="498" t="n">
        <v>0.578472222222222</v>
      </c>
      <c r="AH3" s="514" t="s">
        <v>961</v>
      </c>
      <c r="AI3" s="514" t="s">
        <v>962</v>
      </c>
      <c r="AJ3" s="55" t="n">
        <f aca="false">(AG3+AF3)-(U3+T3)</f>
        <v>2.76527777777778</v>
      </c>
      <c r="AK3" s="75"/>
      <c r="AL3" s="54"/>
      <c r="AM3" s="54"/>
      <c r="AN3" s="55" t="n">
        <f aca="false">(AL3+AK3)-(U3+T3)</f>
        <v>-45507.8131944445</v>
      </c>
      <c r="AO3" s="919" t="n">
        <v>45519</v>
      </c>
      <c r="AP3" s="920" t="n">
        <v>0.7</v>
      </c>
      <c r="AQ3" s="57" t="n">
        <f aca="false">(AP3+AO3)-(U3+T3)</f>
        <v>11.8868055555556</v>
      </c>
      <c r="AR3" s="919" t="n">
        <v>45519</v>
      </c>
      <c r="AS3" s="920" t="n">
        <v>0.7</v>
      </c>
      <c r="AT3" s="921" t="s">
        <v>77</v>
      </c>
      <c r="AU3" s="59" t="n">
        <f aca="false">(AS3+AR3)-(U3+T3)</f>
        <v>11.8868055555556</v>
      </c>
      <c r="AV3" s="61"/>
      <c r="AW3" s="61"/>
      <c r="AX3" s="61" t="s">
        <v>90</v>
      </c>
      <c r="AY3" s="61" t="s">
        <v>91</v>
      </c>
      <c r="AZ3" s="61" t="s">
        <v>92</v>
      </c>
      <c r="BA3" s="61" t="s">
        <v>93</v>
      </c>
      <c r="BB3" s="122" t="s">
        <v>963</v>
      </c>
      <c r="BC3" s="502" t="s">
        <v>964</v>
      </c>
      <c r="BD3" s="66"/>
      <c r="BE3" s="68" t="s">
        <v>156</v>
      </c>
      <c r="BF3" s="68"/>
      <c r="BJ3" s="770" t="n">
        <v>2776</v>
      </c>
      <c r="BK3" s="767" t="n">
        <v>1358295</v>
      </c>
      <c r="BL3" s="768" t="s">
        <v>43</v>
      </c>
      <c r="BM3" s="768" t="s">
        <v>44</v>
      </c>
      <c r="BN3" s="768" t="s">
        <v>45</v>
      </c>
      <c r="BO3" s="768" t="s">
        <v>46</v>
      </c>
      <c r="BP3" s="769" t="n">
        <v>45508.6388888889</v>
      </c>
      <c r="BQ3" s="768" t="s">
        <v>51</v>
      </c>
      <c r="BR3" s="758" t="s">
        <v>52</v>
      </c>
      <c r="BS3" s="99"/>
      <c r="BT3" s="99"/>
      <c r="BU3" s="757" t="n">
        <v>2775</v>
      </c>
      <c r="BV3" s="511" t="n">
        <v>1065751891</v>
      </c>
      <c r="BW3" s="512" t="s">
        <v>49</v>
      </c>
      <c r="BX3" s="512" t="s">
        <v>69</v>
      </c>
      <c r="BY3" s="512" t="s">
        <v>45</v>
      </c>
      <c r="BZ3" s="512" t="s">
        <v>341</v>
      </c>
      <c r="CA3" s="513" t="n">
        <v>45508.5055555556</v>
      </c>
      <c r="CB3" s="512" t="s">
        <v>77</v>
      </c>
      <c r="CC3" s="758" t="s">
        <v>48</v>
      </c>
      <c r="CD3" s="99"/>
      <c r="CE3" s="99"/>
      <c r="CF3" s="757" t="n">
        <v>2777</v>
      </c>
      <c r="CG3" s="511" t="n">
        <v>30325021</v>
      </c>
      <c r="CH3" s="512" t="s">
        <v>53</v>
      </c>
      <c r="CI3" s="512" t="s">
        <v>44</v>
      </c>
      <c r="CJ3" s="512" t="s">
        <v>54</v>
      </c>
      <c r="CK3" s="512" t="s">
        <v>104</v>
      </c>
      <c r="CL3" s="513" t="n">
        <v>45510.0423611111</v>
      </c>
      <c r="CM3" s="512" t="s">
        <v>77</v>
      </c>
      <c r="CN3" s="758" t="s">
        <v>71</v>
      </c>
      <c r="CO3" s="99"/>
      <c r="CP3" s="99"/>
      <c r="CQ3" s="757" t="n">
        <v>2769</v>
      </c>
      <c r="CR3" s="511" t="n">
        <v>30220470</v>
      </c>
      <c r="CS3" s="512" t="s">
        <v>56</v>
      </c>
      <c r="CT3" s="512" t="s">
        <v>44</v>
      </c>
      <c r="CU3" s="512" t="s">
        <v>54</v>
      </c>
      <c r="CV3" s="512" t="s">
        <v>180</v>
      </c>
      <c r="CW3" s="513" t="n">
        <v>45507.74375</v>
      </c>
      <c r="CX3" s="512" t="s">
        <v>51</v>
      </c>
      <c r="CY3" s="758" t="s">
        <v>71</v>
      </c>
    </row>
    <row r="4" customFormat="false" ht="15" hidden="false" customHeight="true" outlineLevel="0" collapsed="false">
      <c r="A4" s="922" t="n">
        <v>2</v>
      </c>
      <c r="B4" s="430" t="n">
        <v>2</v>
      </c>
      <c r="C4" s="741" t="n">
        <v>2775</v>
      </c>
      <c r="D4" s="511" t="n">
        <v>1065751891</v>
      </c>
      <c r="E4" s="512" t="s">
        <v>49</v>
      </c>
      <c r="F4" s="512" t="s">
        <v>69</v>
      </c>
      <c r="G4" s="512" t="s">
        <v>45</v>
      </c>
      <c r="H4" s="512" t="s">
        <v>341</v>
      </c>
      <c r="I4" s="513" t="n">
        <v>45508.5055555556</v>
      </c>
      <c r="J4" s="512" t="s">
        <v>77</v>
      </c>
      <c r="K4" s="758" t="s">
        <v>48</v>
      </c>
      <c r="L4" s="121" t="n">
        <v>45508</v>
      </c>
      <c r="M4" s="496" t="n">
        <v>0.505555555555556</v>
      </c>
      <c r="N4" s="514" t="s">
        <v>77</v>
      </c>
      <c r="O4" s="121" t="n">
        <v>45508</v>
      </c>
      <c r="P4" s="496" t="n">
        <v>0.505555555555556</v>
      </c>
      <c r="Q4" s="121"/>
      <c r="R4" s="496"/>
      <c r="S4" s="54"/>
      <c r="T4" s="121" t="n">
        <v>45508</v>
      </c>
      <c r="U4" s="496" t="n">
        <v>0.514583333333333</v>
      </c>
      <c r="V4" s="514" t="s">
        <v>77</v>
      </c>
      <c r="W4" s="497" t="n">
        <f aca="false">(U4+T4)-(P4+O4)</f>
        <v>0.00902777777777778</v>
      </c>
      <c r="X4" s="75"/>
      <c r="Y4" s="498"/>
      <c r="Z4" s="54"/>
      <c r="AA4" s="55" t="n">
        <f aca="false">(Y4+X4)-(U4+T4)</f>
        <v>-45508.5145833333</v>
      </c>
      <c r="AB4" s="75"/>
      <c r="AC4" s="498"/>
      <c r="AD4" s="54"/>
      <c r="AE4" s="55" t="n">
        <f aca="false">(AC4+AB4)-(Y4+X4)</f>
        <v>0</v>
      </c>
      <c r="AF4" s="75"/>
      <c r="AG4" s="498"/>
      <c r="AH4" s="54"/>
      <c r="AI4" s="54"/>
      <c r="AJ4" s="55" t="n">
        <f aca="false">(AG4+AF4)-(U4+T4)</f>
        <v>-45508.5145833333</v>
      </c>
      <c r="AK4" s="75"/>
      <c r="AL4" s="54"/>
      <c r="AM4" s="54"/>
      <c r="AN4" s="55" t="n">
        <f aca="false">(AL4+AK4)-(U4+T4)</f>
        <v>-45508.5145833333</v>
      </c>
      <c r="AO4" s="923" t="n">
        <v>45509</v>
      </c>
      <c r="AP4" s="924" t="n">
        <v>0.651388888888889</v>
      </c>
      <c r="AQ4" s="57" t="n">
        <f aca="false">(AP4+AO4)-(U4+T4)</f>
        <v>1.13680555555556</v>
      </c>
      <c r="AR4" s="925" t="n">
        <v>45509</v>
      </c>
      <c r="AS4" s="924" t="n">
        <v>0.651388888888889</v>
      </c>
      <c r="AT4" s="926" t="s">
        <v>77</v>
      </c>
      <c r="AU4" s="59" t="n">
        <f aca="false">(AS4+AR4)-(U4+T4)</f>
        <v>1.13680555555556</v>
      </c>
      <c r="AV4" s="61"/>
      <c r="AW4" s="61"/>
      <c r="AX4" s="61" t="s">
        <v>58</v>
      </c>
      <c r="AY4" s="61" t="s">
        <v>572</v>
      </c>
      <c r="AZ4" s="43" t="s">
        <v>203</v>
      </c>
      <c r="BA4" s="61" t="s">
        <v>215</v>
      </c>
      <c r="BB4" s="122" t="s">
        <v>965</v>
      </c>
      <c r="BC4" s="101" t="s">
        <v>966</v>
      </c>
      <c r="BD4" s="66"/>
      <c r="BE4" s="68" t="s">
        <v>64</v>
      </c>
      <c r="BF4" s="68"/>
      <c r="BJ4" s="770" t="n">
        <v>2814</v>
      </c>
      <c r="BK4" s="767" t="n">
        <v>30340485</v>
      </c>
      <c r="BL4" s="768" t="s">
        <v>43</v>
      </c>
      <c r="BM4" s="768" t="s">
        <v>65</v>
      </c>
      <c r="BN4" s="768" t="s">
        <v>54</v>
      </c>
      <c r="BO4" s="768" t="s">
        <v>358</v>
      </c>
      <c r="BP4" s="769" t="n">
        <v>45519.4673611111</v>
      </c>
      <c r="BQ4" s="768" t="s">
        <v>77</v>
      </c>
      <c r="BR4" s="758" t="s">
        <v>71</v>
      </c>
      <c r="BS4" s="99"/>
      <c r="BT4" s="99"/>
      <c r="BU4" s="770" t="n">
        <v>2819</v>
      </c>
      <c r="BV4" s="511" t="n">
        <v>30340697</v>
      </c>
      <c r="BW4" s="512" t="s">
        <v>49</v>
      </c>
      <c r="BX4" s="512" t="s">
        <v>65</v>
      </c>
      <c r="BY4" s="512" t="s">
        <v>45</v>
      </c>
      <c r="BZ4" s="512" t="s">
        <v>68</v>
      </c>
      <c r="CA4" s="513" t="n">
        <v>45521.6104166667</v>
      </c>
      <c r="CB4" s="512" t="s">
        <v>51</v>
      </c>
      <c r="CC4" s="758" t="s">
        <v>67</v>
      </c>
      <c r="CD4" s="99"/>
      <c r="CE4" s="99"/>
      <c r="CF4" s="741" t="n">
        <v>2780</v>
      </c>
      <c r="CG4" s="511" t="n">
        <v>1454633</v>
      </c>
      <c r="CH4" s="512" t="s">
        <v>53</v>
      </c>
      <c r="CI4" s="512" t="s">
        <v>44</v>
      </c>
      <c r="CJ4" s="512" t="s">
        <v>54</v>
      </c>
      <c r="CK4" s="512" t="s">
        <v>510</v>
      </c>
      <c r="CL4" s="513" t="n">
        <v>45510.6729166667</v>
      </c>
      <c r="CM4" s="512" t="s">
        <v>51</v>
      </c>
      <c r="CN4" s="758" t="s">
        <v>52</v>
      </c>
      <c r="CO4" s="99"/>
      <c r="CP4" s="99"/>
      <c r="CQ4" s="757" t="n">
        <v>2778</v>
      </c>
      <c r="CR4" s="511" t="n">
        <v>30338324</v>
      </c>
      <c r="CS4" s="512" t="s">
        <v>56</v>
      </c>
      <c r="CT4" s="512" t="s">
        <v>44</v>
      </c>
      <c r="CU4" s="512" t="s">
        <v>45</v>
      </c>
      <c r="CV4" s="512" t="s">
        <v>967</v>
      </c>
      <c r="CW4" s="513" t="n">
        <v>45509.7833333333</v>
      </c>
      <c r="CX4" s="512" t="s">
        <v>51</v>
      </c>
      <c r="CY4" s="758" t="s">
        <v>52</v>
      </c>
    </row>
    <row r="5" customFormat="false" ht="15" hidden="false" customHeight="true" outlineLevel="0" collapsed="false">
      <c r="A5" s="922"/>
      <c r="B5" s="436" t="n">
        <v>3</v>
      </c>
      <c r="C5" s="741" t="n">
        <v>2776</v>
      </c>
      <c r="D5" s="511" t="n">
        <v>1358295</v>
      </c>
      <c r="E5" s="512" t="s">
        <v>43</v>
      </c>
      <c r="F5" s="512" t="s">
        <v>44</v>
      </c>
      <c r="G5" s="512" t="s">
        <v>45</v>
      </c>
      <c r="H5" s="512" t="s">
        <v>46</v>
      </c>
      <c r="I5" s="513" t="n">
        <v>45508.6388888889</v>
      </c>
      <c r="J5" s="512" t="s">
        <v>51</v>
      </c>
      <c r="K5" s="758" t="s">
        <v>52</v>
      </c>
      <c r="L5" s="121" t="n">
        <v>45508</v>
      </c>
      <c r="M5" s="496" t="n">
        <v>0.638888888888889</v>
      </c>
      <c r="N5" s="514" t="s">
        <v>51</v>
      </c>
      <c r="O5" s="121" t="n">
        <v>45508</v>
      </c>
      <c r="P5" s="496" t="n">
        <v>0.638888888888889</v>
      </c>
      <c r="Q5" s="121"/>
      <c r="R5" s="496"/>
      <c r="S5" s="54"/>
      <c r="T5" s="121"/>
      <c r="U5" s="496"/>
      <c r="V5" s="54"/>
      <c r="W5" s="497" t="n">
        <f aca="false">(U5+T5)-(P5+O5)</f>
        <v>-45508.6388888889</v>
      </c>
      <c r="X5" s="75"/>
      <c r="Y5" s="498"/>
      <c r="Z5" s="54"/>
      <c r="AA5" s="55" t="n">
        <f aca="false">(Y5+X5)-(U5+T5)</f>
        <v>0</v>
      </c>
      <c r="AB5" s="75"/>
      <c r="AC5" s="498"/>
      <c r="AD5" s="54"/>
      <c r="AE5" s="55" t="n">
        <f aca="false">(AC5+AB5)-(Y5+X5)</f>
        <v>0</v>
      </c>
      <c r="AF5" s="75"/>
      <c r="AG5" s="54"/>
      <c r="AH5" s="54"/>
      <c r="AI5" s="54"/>
      <c r="AJ5" s="55" t="n">
        <f aca="false">(AG5+AF5)-(U5+T5)</f>
        <v>0</v>
      </c>
      <c r="AK5" s="75"/>
      <c r="AL5" s="54"/>
      <c r="AM5" s="54"/>
      <c r="AN5" s="55" t="n">
        <f aca="false">(AL5+AK5)-(U5+T5)</f>
        <v>0</v>
      </c>
      <c r="AO5" s="925"/>
      <c r="AP5" s="924"/>
      <c r="AQ5" s="57"/>
      <c r="AR5" s="925"/>
      <c r="AS5" s="924"/>
      <c r="AT5" s="926"/>
      <c r="AU5" s="59" t="n">
        <f aca="false">(AS5+AR5)-(U5+T5)</f>
        <v>0</v>
      </c>
      <c r="AV5" s="61" t="n">
        <v>90524</v>
      </c>
      <c r="AW5" s="61" t="s">
        <v>881</v>
      </c>
      <c r="AX5" s="61" t="s">
        <v>58</v>
      </c>
      <c r="AY5" s="61" t="s">
        <v>572</v>
      </c>
      <c r="AZ5" s="43" t="s">
        <v>203</v>
      </c>
      <c r="BA5" s="61" t="s">
        <v>215</v>
      </c>
      <c r="BB5" s="122" t="s">
        <v>968</v>
      </c>
      <c r="BC5" s="101" t="s">
        <v>969</v>
      </c>
      <c r="BD5" s="66"/>
      <c r="BE5" s="68" t="s">
        <v>64</v>
      </c>
      <c r="BF5" s="68"/>
      <c r="BJ5" s="741" t="n">
        <v>2820</v>
      </c>
      <c r="BK5" s="511" t="n">
        <v>2506215165</v>
      </c>
      <c r="BL5" s="512" t="s">
        <v>43</v>
      </c>
      <c r="BM5" s="512" t="s">
        <v>44</v>
      </c>
      <c r="BN5" s="512" t="s">
        <v>45</v>
      </c>
      <c r="BO5" s="512" t="s">
        <v>79</v>
      </c>
      <c r="BP5" s="513" t="n">
        <v>45521.6375</v>
      </c>
      <c r="BQ5" s="512" t="s">
        <v>51</v>
      </c>
      <c r="BR5" s="758" t="s">
        <v>67</v>
      </c>
      <c r="BS5" s="99"/>
      <c r="BT5" s="99"/>
      <c r="BU5" s="741" t="n">
        <v>2839</v>
      </c>
      <c r="BV5" s="511" t="n">
        <v>30175825</v>
      </c>
      <c r="BW5" s="512" t="s">
        <v>49</v>
      </c>
      <c r="BX5" s="512" t="s">
        <v>69</v>
      </c>
      <c r="BY5" s="512" t="s">
        <v>45</v>
      </c>
      <c r="BZ5" s="512" t="s">
        <v>341</v>
      </c>
      <c r="CA5" s="513" t="n">
        <v>45531.4791666667</v>
      </c>
      <c r="CB5" s="512" t="s">
        <v>77</v>
      </c>
      <c r="CC5" s="758" t="s">
        <v>67</v>
      </c>
      <c r="CD5" s="99"/>
      <c r="CE5" s="99"/>
      <c r="CF5" s="757" t="n">
        <v>2785</v>
      </c>
      <c r="CG5" s="511" t="n">
        <v>30010951</v>
      </c>
      <c r="CH5" s="512" t="s">
        <v>53</v>
      </c>
      <c r="CI5" s="512" t="s">
        <v>44</v>
      </c>
      <c r="CJ5" s="512" t="s">
        <v>54</v>
      </c>
      <c r="CK5" s="512" t="s">
        <v>477</v>
      </c>
      <c r="CL5" s="513" t="n">
        <v>45512.6006944444</v>
      </c>
      <c r="CM5" s="512" t="s">
        <v>51</v>
      </c>
      <c r="CN5" s="758" t="s">
        <v>71</v>
      </c>
      <c r="CO5" s="99"/>
      <c r="CP5" s="99"/>
      <c r="CQ5" s="757" t="n">
        <v>2809</v>
      </c>
      <c r="CR5" s="511" t="n">
        <v>30174648</v>
      </c>
      <c r="CS5" s="512" t="s">
        <v>56</v>
      </c>
      <c r="CT5" s="512" t="s">
        <v>44</v>
      </c>
      <c r="CU5" s="512" t="s">
        <v>54</v>
      </c>
      <c r="CV5" s="512" t="s">
        <v>337</v>
      </c>
      <c r="CW5" s="513" t="n">
        <v>45518.7506944445</v>
      </c>
      <c r="CX5" s="512" t="s">
        <v>970</v>
      </c>
      <c r="CY5" s="758" t="s">
        <v>71</v>
      </c>
    </row>
    <row r="6" customFormat="false" ht="14.25" hidden="false" customHeight="true" outlineLevel="0" collapsed="false">
      <c r="A6" s="922"/>
      <c r="B6" s="430" t="n">
        <v>4</v>
      </c>
      <c r="C6" s="741" t="n">
        <v>2777</v>
      </c>
      <c r="D6" s="511" t="n">
        <v>30325021</v>
      </c>
      <c r="E6" s="512" t="s">
        <v>53</v>
      </c>
      <c r="F6" s="512" t="s">
        <v>44</v>
      </c>
      <c r="G6" s="512" t="s">
        <v>54</v>
      </c>
      <c r="H6" s="512" t="s">
        <v>104</v>
      </c>
      <c r="I6" s="513" t="n">
        <v>45510.0423611111</v>
      </c>
      <c r="J6" s="512" t="s">
        <v>77</v>
      </c>
      <c r="K6" s="758" t="s">
        <v>71</v>
      </c>
      <c r="L6" s="121" t="n">
        <v>45509</v>
      </c>
      <c r="M6" s="496" t="n">
        <v>0.724305555555556</v>
      </c>
      <c r="N6" s="514" t="s">
        <v>77</v>
      </c>
      <c r="O6" s="121" t="n">
        <v>45510</v>
      </c>
      <c r="P6" s="496" t="n">
        <v>0.0423611111111111</v>
      </c>
      <c r="Q6" s="121" t="n">
        <v>45510</v>
      </c>
      <c r="R6" s="496" t="n">
        <v>0.873611111111111</v>
      </c>
      <c r="S6" s="514" t="s">
        <v>51</v>
      </c>
      <c r="T6" s="121" t="n">
        <v>45510</v>
      </c>
      <c r="U6" s="496" t="n">
        <v>0.874305555555556</v>
      </c>
      <c r="V6" s="514" t="s">
        <v>51</v>
      </c>
      <c r="W6" s="497" t="n">
        <f aca="false">(U6+T6)-(P6+O6)</f>
        <v>0.831944444444445</v>
      </c>
      <c r="X6" s="121" t="n">
        <v>45512</v>
      </c>
      <c r="Y6" s="498" t="n">
        <v>0.811111111111111</v>
      </c>
      <c r="Z6" s="514" t="s">
        <v>957</v>
      </c>
      <c r="AA6" s="55" t="n">
        <f aca="false">(Y6+X6)-(U6+T6)</f>
        <v>1.93680555555556</v>
      </c>
      <c r="AB6" s="75" t="n">
        <v>45515</v>
      </c>
      <c r="AC6" s="498" t="n">
        <v>0.511111111111111</v>
      </c>
      <c r="AD6" s="514" t="s">
        <v>961</v>
      </c>
      <c r="AE6" s="55" t="n">
        <f aca="false">(AC6+AB6)-(Y6+X6)</f>
        <v>2.7</v>
      </c>
      <c r="AF6" s="75"/>
      <c r="AG6" s="54"/>
      <c r="AH6" s="54"/>
      <c r="AI6" s="54"/>
      <c r="AJ6" s="55" t="n">
        <f aca="false">(AG6+AF6)-(U6+T6)</f>
        <v>-45510.8743055556</v>
      </c>
      <c r="AK6" s="75"/>
      <c r="AL6" s="54"/>
      <c r="AM6" s="54"/>
      <c r="AN6" s="55" t="n">
        <f aca="false">(AL6+AK6)-(U6+T6)</f>
        <v>-45510.8743055556</v>
      </c>
      <c r="AO6" s="923" t="n">
        <v>45523</v>
      </c>
      <c r="AP6" s="924" t="n">
        <v>0.208333333333333</v>
      </c>
      <c r="AQ6" s="57" t="n">
        <f aca="false">(AP6+AO6)-(U6+T6)</f>
        <v>12.3340277777778</v>
      </c>
      <c r="AR6" s="927" t="n">
        <v>45523</v>
      </c>
      <c r="AS6" s="924" t="n">
        <v>0.40625</v>
      </c>
      <c r="AT6" s="926" t="s">
        <v>77</v>
      </c>
      <c r="AU6" s="59" t="n">
        <f aca="false">(AS6+AR6)-(U6+T6)</f>
        <v>12.5319444444444</v>
      </c>
      <c r="AV6" s="61"/>
      <c r="AW6" s="61"/>
      <c r="AX6" s="61" t="s">
        <v>90</v>
      </c>
      <c r="AY6" s="61" t="s">
        <v>123</v>
      </c>
      <c r="AZ6" s="61" t="s">
        <v>673</v>
      </c>
      <c r="BA6" s="61" t="s">
        <v>930</v>
      </c>
      <c r="BB6" s="122" t="s">
        <v>971</v>
      </c>
      <c r="BC6" s="101" t="s">
        <v>972</v>
      </c>
      <c r="BD6" s="66"/>
      <c r="BE6" s="68" t="s">
        <v>64</v>
      </c>
      <c r="BF6" s="68"/>
      <c r="BJ6" s="757" t="n">
        <v>2821</v>
      </c>
      <c r="BK6" s="511" t="n">
        <v>30049530</v>
      </c>
      <c r="BL6" s="512" t="s">
        <v>43</v>
      </c>
      <c r="BM6" s="512" t="s">
        <v>44</v>
      </c>
      <c r="BN6" s="512" t="s">
        <v>45</v>
      </c>
      <c r="BO6" s="512" t="s">
        <v>46</v>
      </c>
      <c r="BP6" s="513" t="n">
        <v>45521.64375</v>
      </c>
      <c r="BQ6" s="512" t="s">
        <v>51</v>
      </c>
      <c r="BR6" s="758" t="s">
        <v>67</v>
      </c>
      <c r="BS6" s="99"/>
      <c r="BT6" s="99"/>
      <c r="BU6" s="741" t="n">
        <v>2845</v>
      </c>
      <c r="BV6" s="511" t="n">
        <v>1156667</v>
      </c>
      <c r="BW6" s="512" t="s">
        <v>49</v>
      </c>
      <c r="BX6" s="512" t="s">
        <v>44</v>
      </c>
      <c r="BY6" s="512" t="s">
        <v>45</v>
      </c>
      <c r="BZ6" s="512" t="s">
        <v>79</v>
      </c>
      <c r="CA6" s="513" t="n">
        <v>45533.7493055556</v>
      </c>
      <c r="CB6" s="512" t="s">
        <v>51</v>
      </c>
      <c r="CC6" s="758" t="s">
        <v>48</v>
      </c>
      <c r="CD6" s="99"/>
      <c r="CE6" s="99"/>
      <c r="CF6" s="741" t="n">
        <v>2791</v>
      </c>
      <c r="CG6" s="511" t="n">
        <v>30302732</v>
      </c>
      <c r="CH6" s="512" t="s">
        <v>53</v>
      </c>
      <c r="CI6" s="512" t="s">
        <v>44</v>
      </c>
      <c r="CJ6" s="512" t="s">
        <v>54</v>
      </c>
      <c r="CK6" s="512" t="s">
        <v>104</v>
      </c>
      <c r="CL6" s="513" t="n">
        <v>45514.6041666667</v>
      </c>
      <c r="CM6" s="512" t="s">
        <v>970</v>
      </c>
      <c r="CN6" s="758" t="s">
        <v>71</v>
      </c>
      <c r="CO6" s="99"/>
      <c r="CP6" s="99"/>
      <c r="CQ6" s="757" t="n">
        <v>2833</v>
      </c>
      <c r="CR6" s="511" t="n">
        <v>30341561</v>
      </c>
      <c r="CS6" s="512" t="s">
        <v>56</v>
      </c>
      <c r="CT6" s="512" t="s">
        <v>44</v>
      </c>
      <c r="CU6" s="512" t="s">
        <v>54</v>
      </c>
      <c r="CV6" s="512" t="s">
        <v>87</v>
      </c>
      <c r="CW6" s="513" t="n">
        <v>45526.7833333333</v>
      </c>
      <c r="CX6" s="512" t="s">
        <v>77</v>
      </c>
      <c r="CY6" s="758" t="s">
        <v>71</v>
      </c>
    </row>
    <row r="7" s="525" customFormat="true" ht="14.25" hidden="false" customHeight="true" outlineLevel="0" collapsed="false">
      <c r="A7" s="922"/>
      <c r="B7" s="436" t="n">
        <v>5</v>
      </c>
      <c r="C7" s="757" t="n">
        <v>2778</v>
      </c>
      <c r="D7" s="511" t="n">
        <v>30338324</v>
      </c>
      <c r="E7" s="512" t="s">
        <v>56</v>
      </c>
      <c r="F7" s="512" t="s">
        <v>44</v>
      </c>
      <c r="G7" s="512" t="s">
        <v>45</v>
      </c>
      <c r="H7" s="512" t="s">
        <v>967</v>
      </c>
      <c r="I7" s="513" t="n">
        <v>45509.7833333333</v>
      </c>
      <c r="J7" s="512" t="s">
        <v>51</v>
      </c>
      <c r="K7" s="758" t="s">
        <v>52</v>
      </c>
      <c r="L7" s="121" t="n">
        <v>45509</v>
      </c>
      <c r="M7" s="496" t="n">
        <v>0.741666666666667</v>
      </c>
      <c r="N7" s="514" t="s">
        <v>51</v>
      </c>
      <c r="O7" s="121" t="n">
        <v>45509</v>
      </c>
      <c r="P7" s="496" t="n">
        <v>0.783333333333333</v>
      </c>
      <c r="Q7" s="121" t="n">
        <v>45509</v>
      </c>
      <c r="R7" s="496" t="n">
        <v>0.834722222222222</v>
      </c>
      <c r="S7" s="514" t="s">
        <v>51</v>
      </c>
      <c r="T7" s="121" t="n">
        <v>45509</v>
      </c>
      <c r="U7" s="496" t="n">
        <v>0.835416666666667</v>
      </c>
      <c r="V7" s="514" t="s">
        <v>51</v>
      </c>
      <c r="W7" s="497" t="n">
        <f aca="false">(U7+T7)-(P7+O7)</f>
        <v>0.0520833333333333</v>
      </c>
      <c r="X7" s="75"/>
      <c r="Y7" s="498"/>
      <c r="Z7" s="54"/>
      <c r="AA7" s="55" t="n">
        <f aca="false">(Y7+X7)-(U7+T7)</f>
        <v>-45509.8354166667</v>
      </c>
      <c r="AB7" s="75"/>
      <c r="AC7" s="498"/>
      <c r="AD7" s="54"/>
      <c r="AE7" s="55" t="n">
        <f aca="false">(AC7+AB7)-(Y7+X7)</f>
        <v>0</v>
      </c>
      <c r="AF7" s="75"/>
      <c r="AG7" s="54"/>
      <c r="AH7" s="54"/>
      <c r="AI7" s="54"/>
      <c r="AJ7" s="55" t="n">
        <f aca="false">(AG7+AF7)-(U7+T7)</f>
        <v>-45509.8354166667</v>
      </c>
      <c r="AK7" s="75"/>
      <c r="AL7" s="54"/>
      <c r="AM7" s="54"/>
      <c r="AN7" s="55" t="n">
        <f aca="false">(AL7+AK7)-(U7+T7)</f>
        <v>-45509.8354166667</v>
      </c>
      <c r="AO7" s="923" t="n">
        <v>45510</v>
      </c>
      <c r="AP7" s="924" t="n">
        <v>0.635416666666667</v>
      </c>
      <c r="AQ7" s="57" t="n">
        <f aca="false">(AP7+AO7)-(U7+T7)</f>
        <v>0.8</v>
      </c>
      <c r="AR7" s="925" t="n">
        <v>45510</v>
      </c>
      <c r="AS7" s="924" t="n">
        <v>0.635416666666667</v>
      </c>
      <c r="AT7" s="926" t="s">
        <v>51</v>
      </c>
      <c r="AU7" s="59" t="n">
        <f aca="false">(AS7+AR7)-(U7+T7)</f>
        <v>0.8</v>
      </c>
      <c r="AV7" s="837" t="n">
        <v>11087</v>
      </c>
      <c r="AW7" s="61" t="s">
        <v>875</v>
      </c>
      <c r="AX7" s="61" t="s">
        <v>58</v>
      </c>
      <c r="AY7" s="61" t="s">
        <v>572</v>
      </c>
      <c r="AZ7" s="43" t="s">
        <v>181</v>
      </c>
      <c r="BA7" s="61" t="s">
        <v>973</v>
      </c>
      <c r="BB7" s="122" t="s">
        <v>974</v>
      </c>
      <c r="BC7" s="101" t="s">
        <v>975</v>
      </c>
      <c r="BD7" s="66"/>
      <c r="BE7" s="68" t="s">
        <v>64</v>
      </c>
      <c r="BF7" s="68"/>
      <c r="BJ7" s="741" t="n">
        <v>2829</v>
      </c>
      <c r="BK7" s="511" t="n">
        <v>30318807</v>
      </c>
      <c r="BL7" s="512" t="s">
        <v>43</v>
      </c>
      <c r="BM7" s="512" t="s">
        <v>69</v>
      </c>
      <c r="BN7" s="512" t="s">
        <v>45</v>
      </c>
      <c r="BO7" s="512" t="s">
        <v>115</v>
      </c>
      <c r="BP7" s="513" t="n">
        <v>45525.65625</v>
      </c>
      <c r="BQ7" s="512" t="s">
        <v>51</v>
      </c>
      <c r="BR7" s="758" t="s">
        <v>52</v>
      </c>
      <c r="BS7" s="99"/>
      <c r="BT7" s="99"/>
      <c r="BU7" s="478"/>
      <c r="BV7" s="478"/>
      <c r="BW7" s="478"/>
      <c r="BX7" s="478"/>
      <c r="BY7" s="478"/>
      <c r="BZ7" s="478"/>
      <c r="CA7" s="478"/>
      <c r="CB7" s="478"/>
      <c r="CC7" s="478"/>
      <c r="CD7" s="99"/>
      <c r="CE7" s="99"/>
      <c r="CF7" s="741" t="n">
        <v>2798</v>
      </c>
      <c r="CG7" s="511" t="n">
        <v>30339666</v>
      </c>
      <c r="CH7" s="512" t="s">
        <v>53</v>
      </c>
      <c r="CI7" s="512" t="s">
        <v>44</v>
      </c>
      <c r="CJ7" s="512" t="s">
        <v>54</v>
      </c>
      <c r="CK7" s="512" t="s">
        <v>87</v>
      </c>
      <c r="CL7" s="513" t="n">
        <v>45515.7652777778</v>
      </c>
      <c r="CM7" s="512" t="s">
        <v>970</v>
      </c>
      <c r="CN7" s="758" t="s">
        <v>67</v>
      </c>
      <c r="CO7" s="99"/>
      <c r="CP7" s="99"/>
      <c r="CQ7" s="757" t="n">
        <v>2835</v>
      </c>
      <c r="CR7" s="511" t="n">
        <v>30334615</v>
      </c>
      <c r="CS7" s="512" t="s">
        <v>56</v>
      </c>
      <c r="CT7" s="512" t="s">
        <v>44</v>
      </c>
      <c r="CU7" s="512" t="s">
        <v>54</v>
      </c>
      <c r="CV7" s="512" t="s">
        <v>597</v>
      </c>
      <c r="CW7" s="513" t="n">
        <v>45528.7013888889</v>
      </c>
      <c r="CX7" s="512" t="s">
        <v>51</v>
      </c>
      <c r="CY7" s="758" t="s">
        <v>71</v>
      </c>
      <c r="CZ7" s="1"/>
    </row>
    <row r="8" customFormat="false" ht="14.25" hidden="false" customHeight="true" outlineLevel="0" collapsed="false">
      <c r="A8" s="922"/>
      <c r="B8" s="430" t="n">
        <v>6</v>
      </c>
      <c r="C8" s="757" t="n">
        <v>2780</v>
      </c>
      <c r="D8" s="511" t="n">
        <v>1454633</v>
      </c>
      <c r="E8" s="512" t="s">
        <v>53</v>
      </c>
      <c r="F8" s="512" t="s">
        <v>44</v>
      </c>
      <c r="G8" s="512" t="s">
        <v>54</v>
      </c>
      <c r="H8" s="764" t="s">
        <v>510</v>
      </c>
      <c r="I8" s="513" t="n">
        <v>45510.6729166667</v>
      </c>
      <c r="J8" s="512" t="s">
        <v>51</v>
      </c>
      <c r="K8" s="758" t="s">
        <v>52</v>
      </c>
      <c r="L8" s="121" t="n">
        <v>45510</v>
      </c>
      <c r="M8" s="496" t="n">
        <v>0.665972222222222</v>
      </c>
      <c r="N8" s="514" t="s">
        <v>51</v>
      </c>
      <c r="O8" s="121" t="n">
        <v>45510</v>
      </c>
      <c r="P8" s="496" t="n">
        <v>0.672916666666667</v>
      </c>
      <c r="Q8" s="121" t="n">
        <v>45510</v>
      </c>
      <c r="R8" s="496" t="n">
        <v>0.789583333333333</v>
      </c>
      <c r="S8" s="514" t="s">
        <v>51</v>
      </c>
      <c r="T8" s="121" t="n">
        <v>45510</v>
      </c>
      <c r="U8" s="496" t="n">
        <v>0.789583333333333</v>
      </c>
      <c r="V8" s="514" t="s">
        <v>51</v>
      </c>
      <c r="W8" s="497" t="n">
        <f aca="false">(U8+T8)-(P8+O8)</f>
        <v>0.116666666666667</v>
      </c>
      <c r="X8" s="75"/>
      <c r="Y8" s="498"/>
      <c r="Z8" s="54"/>
      <c r="AA8" s="55" t="n">
        <f aca="false">(Y8+X8)-(U8+T8)</f>
        <v>-45510.7895833333</v>
      </c>
      <c r="AB8" s="75"/>
      <c r="AC8" s="498"/>
      <c r="AD8" s="54"/>
      <c r="AE8" s="55" t="n">
        <f aca="false">(AC8+AB8)-(Y8+X8)</f>
        <v>0</v>
      </c>
      <c r="AF8" s="75"/>
      <c r="AG8" s="54"/>
      <c r="AH8" s="54"/>
      <c r="AI8" s="54"/>
      <c r="AJ8" s="55" t="n">
        <f aca="false">(AG8+AF8)-(U8+T8)</f>
        <v>-45510.7895833333</v>
      </c>
      <c r="AK8" s="75"/>
      <c r="AL8" s="54"/>
      <c r="AM8" s="54"/>
      <c r="AN8" s="55" t="n">
        <f aca="false">(AL8+AK8)-(U8+T8)</f>
        <v>-45510.7895833333</v>
      </c>
      <c r="AO8" s="923" t="n">
        <v>45511</v>
      </c>
      <c r="AP8" s="924" t="n">
        <v>0.588194444444445</v>
      </c>
      <c r="AQ8" s="57" t="n">
        <f aca="false">(AP8+AO8)-(U8+T8)</f>
        <v>0.798611111111111</v>
      </c>
      <c r="AR8" s="925" t="n">
        <v>45511</v>
      </c>
      <c r="AS8" s="924" t="n">
        <v>0.588194444444445</v>
      </c>
      <c r="AT8" s="926" t="s">
        <v>51</v>
      </c>
      <c r="AU8" s="59" t="n">
        <f aca="false">(AS8+AR8)-(U8+T8)</f>
        <v>0.798611111111111</v>
      </c>
      <c r="AV8" s="61"/>
      <c r="AW8" s="61"/>
      <c r="AX8" s="61" t="s">
        <v>578</v>
      </c>
      <c r="AY8" s="61" t="s">
        <v>110</v>
      </c>
      <c r="AZ8" s="43" t="s">
        <v>132</v>
      </c>
      <c r="BA8" s="61" t="s">
        <v>209</v>
      </c>
      <c r="BB8" s="122" t="s">
        <v>976</v>
      </c>
      <c r="BC8" s="101" t="s">
        <v>977</v>
      </c>
      <c r="BD8" s="66"/>
      <c r="BE8" s="68" t="s">
        <v>64</v>
      </c>
      <c r="BF8" s="68"/>
      <c r="BJ8" s="478"/>
      <c r="BK8" s="478"/>
      <c r="BL8" s="478"/>
      <c r="BM8" s="478"/>
      <c r="BN8" s="478"/>
      <c r="BO8" s="478"/>
      <c r="BP8" s="478"/>
      <c r="BQ8" s="478"/>
      <c r="BR8" s="478"/>
      <c r="BS8" s="99"/>
      <c r="BT8" s="99"/>
      <c r="BU8" s="478"/>
      <c r="BV8" s="478"/>
      <c r="BW8" s="478"/>
      <c r="BX8" s="478"/>
      <c r="BY8" s="478"/>
      <c r="BZ8" s="478"/>
      <c r="CA8" s="478"/>
      <c r="CB8" s="478"/>
      <c r="CC8" s="478"/>
      <c r="CD8" s="99"/>
      <c r="CE8" s="99"/>
      <c r="CF8" s="757" t="n">
        <v>2799</v>
      </c>
      <c r="CG8" s="511" t="n">
        <v>30139650</v>
      </c>
      <c r="CH8" s="512" t="s">
        <v>53</v>
      </c>
      <c r="CI8" s="512" t="s">
        <v>44</v>
      </c>
      <c r="CJ8" s="512" t="s">
        <v>54</v>
      </c>
      <c r="CK8" s="512" t="s">
        <v>104</v>
      </c>
      <c r="CL8" s="513" t="n">
        <v>45515.9618055556</v>
      </c>
      <c r="CM8" s="512" t="s">
        <v>970</v>
      </c>
      <c r="CN8" s="758" t="s">
        <v>48</v>
      </c>
      <c r="CO8" s="99"/>
      <c r="CP8" s="99"/>
      <c r="CQ8" s="757" t="n">
        <v>2852</v>
      </c>
      <c r="CR8" s="511" t="n">
        <v>30342736</v>
      </c>
      <c r="CS8" s="512" t="s">
        <v>56</v>
      </c>
      <c r="CT8" s="512" t="s">
        <v>44</v>
      </c>
      <c r="CU8" s="512" t="s">
        <v>54</v>
      </c>
      <c r="CV8" s="512" t="s">
        <v>87</v>
      </c>
      <c r="CW8" s="513" t="n">
        <v>45535.8763888889</v>
      </c>
      <c r="CX8" s="512" t="s">
        <v>77</v>
      </c>
      <c r="CY8" s="758" t="s">
        <v>48</v>
      </c>
      <c r="CZ8" s="525"/>
    </row>
    <row r="9" customFormat="false" ht="15" hidden="false" customHeight="true" outlineLevel="0" collapsed="false">
      <c r="A9" s="922"/>
      <c r="B9" s="430" t="n">
        <v>7</v>
      </c>
      <c r="C9" s="741" t="n">
        <v>2785</v>
      </c>
      <c r="D9" s="511" t="n">
        <v>30010951</v>
      </c>
      <c r="E9" s="512" t="s">
        <v>53</v>
      </c>
      <c r="F9" s="512" t="s">
        <v>44</v>
      </c>
      <c r="G9" s="512" t="s">
        <v>54</v>
      </c>
      <c r="H9" s="512" t="s">
        <v>477</v>
      </c>
      <c r="I9" s="513" t="n">
        <v>45512.6006944444</v>
      </c>
      <c r="J9" s="512" t="s">
        <v>51</v>
      </c>
      <c r="K9" s="758" t="s">
        <v>71</v>
      </c>
      <c r="L9" s="121" t="n">
        <v>45512</v>
      </c>
      <c r="M9" s="496" t="n">
        <v>0.59375</v>
      </c>
      <c r="N9" s="514" t="s">
        <v>51</v>
      </c>
      <c r="O9" s="121" t="n">
        <v>45512</v>
      </c>
      <c r="P9" s="496" t="n">
        <v>0.600694444444444</v>
      </c>
      <c r="Q9" s="121" t="n">
        <v>45514</v>
      </c>
      <c r="R9" s="496" t="n">
        <v>0.769444444444444</v>
      </c>
      <c r="S9" s="514" t="s">
        <v>970</v>
      </c>
      <c r="T9" s="121" t="n">
        <v>45514</v>
      </c>
      <c r="U9" s="496" t="n">
        <v>0.807638888888889</v>
      </c>
      <c r="V9" s="514" t="s">
        <v>970</v>
      </c>
      <c r="W9" s="497" t="n">
        <f aca="false">(U9+T9)-(P9+O9)</f>
        <v>2.20694444444444</v>
      </c>
      <c r="X9" s="75"/>
      <c r="Y9" s="498"/>
      <c r="Z9" s="54"/>
      <c r="AA9" s="55" t="n">
        <f aca="false">(Y9+X9)-(U9+T9)</f>
        <v>-45514.8076388889</v>
      </c>
      <c r="AB9" s="75"/>
      <c r="AC9" s="498"/>
      <c r="AD9" s="54"/>
      <c r="AE9" s="55" t="n">
        <f aca="false">(AC9+AB9)-(Y9+X9)</f>
        <v>0</v>
      </c>
      <c r="AF9" s="75"/>
      <c r="AG9" s="54"/>
      <c r="AH9" s="54"/>
      <c r="AI9" s="54"/>
      <c r="AJ9" s="55" t="n">
        <f aca="false">(AG9+AF9)-(U9+T9)</f>
        <v>-45514.8076388889</v>
      </c>
      <c r="AK9" s="75"/>
      <c r="AL9" s="54"/>
      <c r="AM9" s="54"/>
      <c r="AN9" s="55" t="n">
        <f aca="false">(AL9+AK9)-(U9+T9)</f>
        <v>-45514.8076388889</v>
      </c>
      <c r="AO9" s="923" t="n">
        <v>45519</v>
      </c>
      <c r="AP9" s="924" t="n">
        <v>0.728472222222222</v>
      </c>
      <c r="AQ9" s="57" t="n">
        <f aca="false">(AP9+AO9)-(U9+T9)</f>
        <v>4.92083333333333</v>
      </c>
      <c r="AR9" s="925" t="n">
        <v>45519</v>
      </c>
      <c r="AS9" s="924" t="n">
        <v>0.728472222222222</v>
      </c>
      <c r="AT9" s="926" t="s">
        <v>970</v>
      </c>
      <c r="AU9" s="59" t="n">
        <f aca="false">(AS9+AR9)-(U9+T9)</f>
        <v>4.92083333333333</v>
      </c>
      <c r="AV9" s="61"/>
      <c r="AW9" s="61"/>
      <c r="AX9" s="61" t="s">
        <v>90</v>
      </c>
      <c r="AY9" s="61" t="s">
        <v>91</v>
      </c>
      <c r="AZ9" s="61" t="s">
        <v>148</v>
      </c>
      <c r="BA9" s="61" t="s">
        <v>978</v>
      </c>
      <c r="BB9" s="122" t="s">
        <v>979</v>
      </c>
      <c r="BC9" s="101" t="s">
        <v>980</v>
      </c>
      <c r="BD9" s="66"/>
      <c r="BE9" s="68" t="s">
        <v>64</v>
      </c>
      <c r="BF9" s="68"/>
      <c r="BJ9" s="478"/>
      <c r="BK9" s="478"/>
      <c r="BL9" s="478"/>
      <c r="BM9" s="478"/>
      <c r="BN9" s="478"/>
      <c r="BO9" s="478"/>
      <c r="BP9" s="478"/>
      <c r="BQ9" s="478"/>
      <c r="BR9" s="478"/>
      <c r="BS9" s="99"/>
      <c r="BT9" s="99"/>
      <c r="BU9" s="478"/>
      <c r="BV9" s="478"/>
      <c r="BW9" s="478"/>
      <c r="BX9" s="478"/>
      <c r="BY9" s="478"/>
      <c r="BZ9" s="478"/>
      <c r="CA9" s="478"/>
      <c r="CB9" s="478"/>
      <c r="CC9" s="478"/>
      <c r="CD9" s="99"/>
      <c r="CE9" s="99"/>
      <c r="CF9" s="741" t="n">
        <v>2803</v>
      </c>
      <c r="CG9" s="511" t="n">
        <v>30212733</v>
      </c>
      <c r="CH9" s="512" t="s">
        <v>53</v>
      </c>
      <c r="CI9" s="512" t="s">
        <v>44</v>
      </c>
      <c r="CJ9" s="512" t="s">
        <v>54</v>
      </c>
      <c r="CK9" s="512" t="s">
        <v>180</v>
      </c>
      <c r="CL9" s="513" t="n">
        <v>45516.6326388889</v>
      </c>
      <c r="CM9" s="512" t="s">
        <v>970</v>
      </c>
      <c r="CN9" s="758" t="s">
        <v>48</v>
      </c>
      <c r="CO9" s="99"/>
      <c r="CP9" s="99"/>
      <c r="CQ9" s="478"/>
      <c r="CR9" s="478"/>
      <c r="CS9" s="478"/>
      <c r="CT9" s="478"/>
      <c r="CU9" s="478"/>
      <c r="CV9" s="478"/>
      <c r="CW9" s="478"/>
      <c r="CX9" s="478"/>
      <c r="CY9" s="478"/>
    </row>
    <row r="10" customFormat="false" ht="15" hidden="false" customHeight="true" outlineLevel="0" collapsed="false">
      <c r="A10" s="922"/>
      <c r="B10" s="430" t="n">
        <v>8</v>
      </c>
      <c r="C10" s="741" t="n">
        <v>2791</v>
      </c>
      <c r="D10" s="511" t="n">
        <v>30302732</v>
      </c>
      <c r="E10" s="512" t="s">
        <v>53</v>
      </c>
      <c r="F10" s="512" t="s">
        <v>44</v>
      </c>
      <c r="G10" s="512" t="s">
        <v>54</v>
      </c>
      <c r="H10" s="512" t="s">
        <v>104</v>
      </c>
      <c r="I10" s="513" t="n">
        <v>45514.6041666667</v>
      </c>
      <c r="J10" s="512" t="s">
        <v>970</v>
      </c>
      <c r="K10" s="758" t="s">
        <v>71</v>
      </c>
      <c r="L10" s="121" t="n">
        <v>45514</v>
      </c>
      <c r="M10" s="496" t="n">
        <v>0.604166666666667</v>
      </c>
      <c r="N10" s="54" t="s">
        <v>298</v>
      </c>
      <c r="O10" s="121" t="n">
        <v>45514</v>
      </c>
      <c r="P10" s="496" t="n">
        <v>0.604166666666667</v>
      </c>
      <c r="Q10" s="121" t="n">
        <v>45515</v>
      </c>
      <c r="R10" s="496" t="n">
        <v>0.833333333333333</v>
      </c>
      <c r="S10" s="514" t="s">
        <v>970</v>
      </c>
      <c r="T10" s="121" t="n">
        <v>45515</v>
      </c>
      <c r="U10" s="496" t="n">
        <v>0.834027777777778</v>
      </c>
      <c r="V10" s="514" t="s">
        <v>970</v>
      </c>
      <c r="W10" s="497" t="n">
        <f aca="false">(U10+T10)-(P10+O10)</f>
        <v>1.22986111111111</v>
      </c>
      <c r="X10" s="75"/>
      <c r="Y10" s="498"/>
      <c r="Z10" s="54"/>
      <c r="AA10" s="55"/>
      <c r="AB10" s="75"/>
      <c r="AC10" s="498"/>
      <c r="AD10" s="54"/>
      <c r="AE10" s="55"/>
      <c r="AF10" s="75"/>
      <c r="AG10" s="54"/>
      <c r="AH10" s="54"/>
      <c r="AI10" s="54"/>
      <c r="AJ10" s="55" t="n">
        <f aca="false">(AG10+AF10)-(U10+T10)</f>
        <v>-45515.8340277778</v>
      </c>
      <c r="AK10" s="75"/>
      <c r="AL10" s="54"/>
      <c r="AM10" s="54"/>
      <c r="AN10" s="55" t="n">
        <f aca="false">(AL10+AK10)-(U10+T10)</f>
        <v>-45515.8340277778</v>
      </c>
      <c r="AO10" s="923" t="n">
        <v>45519</v>
      </c>
      <c r="AP10" s="924" t="n">
        <v>0.671527777777778</v>
      </c>
      <c r="AQ10" s="57" t="n">
        <f aca="false">(AP10+AO10)-(U10+T10)</f>
        <v>3.8375</v>
      </c>
      <c r="AR10" s="925" t="n">
        <v>45519</v>
      </c>
      <c r="AS10" s="924" t="n">
        <v>0.671527777777778</v>
      </c>
      <c r="AT10" s="926" t="s">
        <v>970</v>
      </c>
      <c r="AU10" s="59" t="n">
        <f aca="false">(AS10+AR10)-(U10+T10)</f>
        <v>3.8375</v>
      </c>
      <c r="AV10" s="61"/>
      <c r="AW10" s="61"/>
      <c r="AX10" s="61" t="s">
        <v>578</v>
      </c>
      <c r="AY10" s="61" t="s">
        <v>110</v>
      </c>
      <c r="AZ10" s="43" t="s">
        <v>132</v>
      </c>
      <c r="BA10" s="61" t="s">
        <v>119</v>
      </c>
      <c r="BB10" s="122" t="s">
        <v>981</v>
      </c>
      <c r="BC10" s="101" t="s">
        <v>982</v>
      </c>
      <c r="BD10" s="66"/>
      <c r="BE10" s="68" t="s">
        <v>64</v>
      </c>
      <c r="BF10" s="68"/>
      <c r="BJ10" s="478"/>
      <c r="BK10" s="478"/>
      <c r="BL10" s="478"/>
      <c r="BM10" s="478"/>
      <c r="BN10" s="478"/>
      <c r="BO10" s="478"/>
      <c r="BP10" s="478"/>
      <c r="BQ10" s="478"/>
      <c r="BR10" s="478"/>
      <c r="BS10" s="99"/>
      <c r="BT10" s="99"/>
      <c r="BU10" s="99"/>
      <c r="BV10" s="99"/>
      <c r="BW10" s="99"/>
      <c r="BX10" s="99"/>
      <c r="BY10" s="99"/>
      <c r="BZ10" s="99"/>
      <c r="CA10" s="99"/>
      <c r="CB10" s="99"/>
      <c r="CC10" s="99"/>
      <c r="CD10" s="99"/>
      <c r="CE10" s="99"/>
      <c r="CF10" s="741" t="n">
        <v>2805</v>
      </c>
      <c r="CG10" s="511" t="n">
        <v>30079786</v>
      </c>
      <c r="CH10" s="512" t="s">
        <v>53</v>
      </c>
      <c r="CI10" s="512" t="s">
        <v>44</v>
      </c>
      <c r="CJ10" s="512" t="s">
        <v>54</v>
      </c>
      <c r="CK10" s="512" t="s">
        <v>510</v>
      </c>
      <c r="CL10" s="513" t="n">
        <v>45516.83125</v>
      </c>
      <c r="CM10" s="512" t="s">
        <v>970</v>
      </c>
      <c r="CN10" s="758" t="s">
        <v>71</v>
      </c>
      <c r="CO10" s="99"/>
      <c r="CP10" s="99"/>
      <c r="CQ10" s="478"/>
      <c r="CR10" s="478"/>
      <c r="CS10" s="478"/>
      <c r="CT10" s="478"/>
      <c r="CU10" s="478"/>
      <c r="CV10" s="478"/>
      <c r="CW10" s="478"/>
      <c r="CX10" s="478"/>
      <c r="CY10" s="478"/>
    </row>
    <row r="11" customFormat="false" ht="15" hidden="false" customHeight="true" outlineLevel="0" collapsed="false">
      <c r="A11" s="922" t="n">
        <v>3</v>
      </c>
      <c r="B11" s="436" t="n">
        <v>9</v>
      </c>
      <c r="C11" s="770" t="n">
        <v>2798</v>
      </c>
      <c r="D11" s="511" t="n">
        <v>30339666</v>
      </c>
      <c r="E11" s="512" t="s">
        <v>53</v>
      </c>
      <c r="F11" s="512" t="s">
        <v>44</v>
      </c>
      <c r="G11" s="512" t="s">
        <v>54</v>
      </c>
      <c r="H11" s="512" t="s">
        <v>87</v>
      </c>
      <c r="I11" s="513" t="n">
        <v>45515.7652777778</v>
      </c>
      <c r="J11" s="512" t="s">
        <v>970</v>
      </c>
      <c r="K11" s="758" t="s">
        <v>67</v>
      </c>
      <c r="L11" s="121" t="n">
        <v>45515</v>
      </c>
      <c r="M11" s="496" t="n">
        <v>0.756944444444445</v>
      </c>
      <c r="N11" s="514" t="s">
        <v>970</v>
      </c>
      <c r="O11" s="121" t="n">
        <v>45515</v>
      </c>
      <c r="P11" s="496" t="n">
        <v>0.765277777777778</v>
      </c>
      <c r="Q11" s="121" t="n">
        <v>45515</v>
      </c>
      <c r="R11" s="496" t="n">
        <v>0.804861111111111</v>
      </c>
      <c r="S11" s="514" t="s">
        <v>970</v>
      </c>
      <c r="T11" s="121" t="n">
        <v>45515</v>
      </c>
      <c r="U11" s="496" t="n">
        <v>0.815972222222222</v>
      </c>
      <c r="V11" s="514" t="s">
        <v>970</v>
      </c>
      <c r="W11" s="497" t="n">
        <f aca="false">(U11+T11)-(P11+O11)</f>
        <v>0.0506944444444444</v>
      </c>
      <c r="X11" s="75" t="n">
        <v>45532</v>
      </c>
      <c r="Y11" s="498" t="n">
        <v>0.41875</v>
      </c>
      <c r="Z11" s="514" t="s">
        <v>77</v>
      </c>
      <c r="AA11" s="55" t="n">
        <f aca="false">(Y11+X11)-(U11+T11)</f>
        <v>16.6027777777778</v>
      </c>
      <c r="AB11" s="75"/>
      <c r="AC11" s="498"/>
      <c r="AD11" s="54"/>
      <c r="AE11" s="55" t="n">
        <f aca="false">(AC11+AB11)-(Y11+X11)</f>
        <v>-45532.41875</v>
      </c>
      <c r="AF11" s="75"/>
      <c r="AG11" s="498"/>
      <c r="AH11" s="54"/>
      <c r="AI11" s="54"/>
      <c r="AJ11" s="55" t="n">
        <f aca="false">(AG11+AF11)-(U11+T11)</f>
        <v>-45515.8159722222</v>
      </c>
      <c r="AK11" s="75"/>
      <c r="AL11" s="54"/>
      <c r="AM11" s="54"/>
      <c r="AN11" s="55" t="n">
        <f aca="false">(AL11+AK11)-(U11+T11)</f>
        <v>-45515.8159722222</v>
      </c>
      <c r="AO11" s="923" t="n">
        <v>45518</v>
      </c>
      <c r="AP11" s="924" t="n">
        <v>0.652083333333333</v>
      </c>
      <c r="AQ11" s="57" t="n">
        <f aca="false">(AP11+AO11)-(U11+T11)</f>
        <v>2.83611111111111</v>
      </c>
      <c r="AR11" s="925" t="n">
        <v>45518</v>
      </c>
      <c r="AS11" s="924" t="n">
        <v>0.652083333333333</v>
      </c>
      <c r="AT11" s="926" t="s">
        <v>77</v>
      </c>
      <c r="AU11" s="59" t="n">
        <f aca="false">(AS11+AR11)-(U11+T11)</f>
        <v>2.83611111111111</v>
      </c>
      <c r="AV11" s="837" t="n">
        <v>15748</v>
      </c>
      <c r="AW11" s="61" t="s">
        <v>983</v>
      </c>
      <c r="AX11" s="61" t="s">
        <v>578</v>
      </c>
      <c r="AY11" s="61" t="s">
        <v>99</v>
      </c>
      <c r="AZ11" s="43" t="s">
        <v>640</v>
      </c>
      <c r="BA11" s="61" t="s">
        <v>177</v>
      </c>
      <c r="BB11" s="122" t="s">
        <v>984</v>
      </c>
      <c r="BC11" s="101" t="s">
        <v>985</v>
      </c>
      <c r="BD11" s="66"/>
      <c r="BE11" s="68" t="s">
        <v>64</v>
      </c>
      <c r="BF11" s="68"/>
      <c r="BJ11" s="838"/>
      <c r="BK11" s="857" t="s">
        <v>135</v>
      </c>
      <c r="BL11" s="858" t="s">
        <v>136</v>
      </c>
      <c r="BM11" s="839" t="s">
        <v>137</v>
      </c>
      <c r="BN11" s="840" t="s">
        <v>52</v>
      </c>
      <c r="BO11" s="841" t="s">
        <v>48</v>
      </c>
      <c r="BP11" s="842" t="s">
        <v>67</v>
      </c>
      <c r="BQ11" s="843" t="s">
        <v>138</v>
      </c>
      <c r="BR11" s="820" t="s">
        <v>139</v>
      </c>
      <c r="BS11" s="99"/>
      <c r="BT11" s="99"/>
      <c r="BU11" s="838"/>
      <c r="BV11" s="857" t="s">
        <v>135</v>
      </c>
      <c r="BW11" s="858" t="s">
        <v>136</v>
      </c>
      <c r="BX11" s="839" t="s">
        <v>137</v>
      </c>
      <c r="BY11" s="840" t="s">
        <v>52</v>
      </c>
      <c r="BZ11" s="841" t="s">
        <v>48</v>
      </c>
      <c r="CA11" s="842" t="s">
        <v>67</v>
      </c>
      <c r="CB11" s="843" t="s">
        <v>138</v>
      </c>
      <c r="CC11" s="820" t="s">
        <v>139</v>
      </c>
      <c r="CD11" s="99"/>
      <c r="CE11" s="99"/>
      <c r="CF11" s="757" t="n">
        <v>2807</v>
      </c>
      <c r="CG11" s="511" t="n">
        <v>30029706</v>
      </c>
      <c r="CH11" s="512" t="s">
        <v>53</v>
      </c>
      <c r="CI11" s="512" t="s">
        <v>44</v>
      </c>
      <c r="CJ11" s="512" t="s">
        <v>54</v>
      </c>
      <c r="CK11" s="512" t="s">
        <v>104</v>
      </c>
      <c r="CL11" s="513" t="n">
        <v>45517.7527777778</v>
      </c>
      <c r="CM11" s="512" t="s">
        <v>970</v>
      </c>
      <c r="CN11" s="758" t="s">
        <v>71</v>
      </c>
      <c r="CO11" s="99"/>
      <c r="CP11" s="99"/>
      <c r="CQ11" s="838"/>
      <c r="CR11" s="838"/>
      <c r="CS11" s="838"/>
      <c r="CT11" s="839" t="s">
        <v>137</v>
      </c>
      <c r="CU11" s="840" t="s">
        <v>52</v>
      </c>
      <c r="CV11" s="841" t="s">
        <v>48</v>
      </c>
      <c r="CW11" s="842" t="s">
        <v>67</v>
      </c>
      <c r="CX11" s="843" t="s">
        <v>138</v>
      </c>
      <c r="CY11" s="820" t="s">
        <v>139</v>
      </c>
    </row>
    <row r="12" customFormat="false" ht="15" hidden="false" customHeight="true" outlineLevel="0" collapsed="false">
      <c r="A12" s="922"/>
      <c r="B12" s="430" t="n">
        <v>10</v>
      </c>
      <c r="C12" s="757" t="n">
        <v>2799</v>
      </c>
      <c r="D12" s="511" t="n">
        <v>30139650</v>
      </c>
      <c r="E12" s="512" t="s">
        <v>53</v>
      </c>
      <c r="F12" s="512" t="s">
        <v>44</v>
      </c>
      <c r="G12" s="512" t="s">
        <v>54</v>
      </c>
      <c r="H12" s="512" t="s">
        <v>104</v>
      </c>
      <c r="I12" s="513" t="n">
        <v>45515.9618055556</v>
      </c>
      <c r="J12" s="512" t="s">
        <v>970</v>
      </c>
      <c r="K12" s="758" t="s">
        <v>48</v>
      </c>
      <c r="L12" s="121" t="n">
        <v>45515</v>
      </c>
      <c r="M12" s="496" t="n">
        <v>0.768055555555556</v>
      </c>
      <c r="N12" s="514" t="s">
        <v>970</v>
      </c>
      <c r="O12" s="121" t="n">
        <v>45515</v>
      </c>
      <c r="P12" s="496" t="n">
        <v>0.961805555555556</v>
      </c>
      <c r="Q12" s="121" t="n">
        <v>45516</v>
      </c>
      <c r="R12" s="496" t="n">
        <v>0.750694444444444</v>
      </c>
      <c r="S12" s="514" t="s">
        <v>970</v>
      </c>
      <c r="T12" s="121" t="n">
        <v>45516</v>
      </c>
      <c r="U12" s="496" t="n">
        <v>0.751388888888889</v>
      </c>
      <c r="V12" s="514" t="s">
        <v>970</v>
      </c>
      <c r="W12" s="497" t="n">
        <f aca="false">(U12+T12)-(P12+O12)</f>
        <v>0.789583333333333</v>
      </c>
      <c r="X12" s="75"/>
      <c r="Y12" s="498"/>
      <c r="Z12" s="54"/>
      <c r="AA12" s="55"/>
      <c r="AB12" s="75"/>
      <c r="AC12" s="498"/>
      <c r="AD12" s="54"/>
      <c r="AE12" s="55"/>
      <c r="AF12" s="75"/>
      <c r="AG12" s="54"/>
      <c r="AH12" s="54"/>
      <c r="AI12" s="54"/>
      <c r="AJ12" s="55" t="n">
        <f aca="false">(AG12+AF12)-(U12+T12)</f>
        <v>-45516.7513888889</v>
      </c>
      <c r="AK12" s="75"/>
      <c r="AL12" s="54"/>
      <c r="AM12" s="54"/>
      <c r="AN12" s="55" t="n">
        <f aca="false">(AL12+AK12)-(U12+T12)</f>
        <v>-45516.7513888889</v>
      </c>
      <c r="AO12" s="923" t="n">
        <v>45518</v>
      </c>
      <c r="AP12" s="924" t="n">
        <v>0.591666666666667</v>
      </c>
      <c r="AQ12" s="57" t="n">
        <f aca="false">(AP12+AO12)-(U12+T12)</f>
        <v>1.84027777777778</v>
      </c>
      <c r="AR12" s="925" t="n">
        <v>45518</v>
      </c>
      <c r="AS12" s="924" t="n">
        <v>0.591666666666667</v>
      </c>
      <c r="AT12" s="926" t="s">
        <v>970</v>
      </c>
      <c r="AU12" s="59" t="n">
        <f aca="false">(AS12+AR12)-(U12+T12)</f>
        <v>1.84027777777778</v>
      </c>
      <c r="AV12" s="61"/>
      <c r="AW12" s="61"/>
      <c r="AX12" s="61" t="s">
        <v>578</v>
      </c>
      <c r="AY12" s="61" t="s">
        <v>99</v>
      </c>
      <c r="AZ12" s="43" t="s">
        <v>640</v>
      </c>
      <c r="BA12" s="61" t="s">
        <v>177</v>
      </c>
      <c r="BB12" s="122" t="s">
        <v>986</v>
      </c>
      <c r="BC12" s="101" t="s">
        <v>987</v>
      </c>
      <c r="BD12" s="66"/>
      <c r="BE12" s="68" t="s">
        <v>64</v>
      </c>
      <c r="BF12" s="68"/>
      <c r="BJ12" s="928" t="s">
        <v>9</v>
      </c>
      <c r="BK12" s="844" t="s">
        <v>51</v>
      </c>
      <c r="BL12" s="929" t="n">
        <v>4</v>
      </c>
      <c r="BM12" s="846" t="n">
        <f aca="false">BL12/BL15</f>
        <v>0.8</v>
      </c>
      <c r="BN12" s="492" t="n">
        <v>2</v>
      </c>
      <c r="BO12" s="492" t="n">
        <v>0</v>
      </c>
      <c r="BP12" s="492" t="n">
        <v>2</v>
      </c>
      <c r="BQ12" s="492" t="n">
        <v>0</v>
      </c>
      <c r="BR12" s="930" t="n">
        <f aca="false">BN12+BO12+BP12+BQ12</f>
        <v>4</v>
      </c>
      <c r="BS12" s="99"/>
      <c r="BT12" s="99"/>
      <c r="BU12" s="928" t="s">
        <v>9</v>
      </c>
      <c r="BV12" s="844" t="s">
        <v>51</v>
      </c>
      <c r="BW12" s="929" t="n">
        <v>2</v>
      </c>
      <c r="BX12" s="846" t="n">
        <f aca="false">BW12/BW15</f>
        <v>0.5</v>
      </c>
      <c r="BY12" s="492" t="n">
        <v>0</v>
      </c>
      <c r="BZ12" s="492" t="n">
        <v>1</v>
      </c>
      <c r="CA12" s="492" t="n">
        <v>1</v>
      </c>
      <c r="CB12" s="492" t="n">
        <v>0</v>
      </c>
      <c r="CC12" s="930" t="n">
        <f aca="false">BY12+BZ12+CA12+CB12</f>
        <v>2</v>
      </c>
      <c r="CD12" s="99"/>
      <c r="CE12" s="99"/>
      <c r="CF12" s="757" t="n">
        <v>2812</v>
      </c>
      <c r="CG12" s="511" t="n">
        <v>30340496</v>
      </c>
      <c r="CH12" s="512" t="s">
        <v>53</v>
      </c>
      <c r="CI12" s="512" t="s">
        <v>69</v>
      </c>
      <c r="CJ12" s="512" t="s">
        <v>54</v>
      </c>
      <c r="CK12" s="512" t="s">
        <v>337</v>
      </c>
      <c r="CL12" s="513" t="n">
        <v>45519.4645833333</v>
      </c>
      <c r="CM12" s="512" t="s">
        <v>970</v>
      </c>
      <c r="CN12" s="758" t="s">
        <v>71</v>
      </c>
      <c r="CO12" s="99"/>
      <c r="CP12" s="99"/>
      <c r="CQ12" s="931" t="s">
        <v>9</v>
      </c>
      <c r="CR12" s="844" t="s">
        <v>51</v>
      </c>
      <c r="CS12" s="929" t="n">
        <v>3</v>
      </c>
      <c r="CT12" s="846" t="n">
        <f aca="false">CS12/CS15</f>
        <v>0.5</v>
      </c>
      <c r="CU12" s="492" t="n">
        <v>1</v>
      </c>
      <c r="CV12" s="492" t="n">
        <v>2</v>
      </c>
      <c r="CW12" s="492" t="n">
        <v>0</v>
      </c>
      <c r="CX12" s="492" t="n">
        <v>4</v>
      </c>
      <c r="CY12" s="930" t="n">
        <v>3</v>
      </c>
    </row>
    <row r="13" customFormat="false" ht="15" hidden="false" customHeight="true" outlineLevel="0" collapsed="false">
      <c r="A13" s="922"/>
      <c r="B13" s="430" t="n">
        <v>11</v>
      </c>
      <c r="C13" s="757" t="n">
        <v>2803</v>
      </c>
      <c r="D13" s="511" t="n">
        <v>30212733</v>
      </c>
      <c r="E13" s="512" t="s">
        <v>53</v>
      </c>
      <c r="F13" s="512" t="s">
        <v>44</v>
      </c>
      <c r="G13" s="512" t="s">
        <v>54</v>
      </c>
      <c r="H13" s="512" t="s">
        <v>180</v>
      </c>
      <c r="I13" s="513" t="n">
        <v>45516.6326388889</v>
      </c>
      <c r="J13" s="512" t="s">
        <v>970</v>
      </c>
      <c r="K13" s="758" t="s">
        <v>48</v>
      </c>
      <c r="L13" s="121" t="n">
        <v>45516</v>
      </c>
      <c r="M13" s="496" t="n">
        <v>0.625</v>
      </c>
      <c r="N13" s="514" t="s">
        <v>970</v>
      </c>
      <c r="O13" s="121" t="n">
        <v>45516</v>
      </c>
      <c r="P13" s="496" t="n">
        <v>0.632638888888889</v>
      </c>
      <c r="Q13" s="121" t="n">
        <v>45516</v>
      </c>
      <c r="R13" s="496" t="n">
        <v>0.7625</v>
      </c>
      <c r="S13" s="514" t="s">
        <v>970</v>
      </c>
      <c r="T13" s="121" t="n">
        <v>45516</v>
      </c>
      <c r="U13" s="496" t="n">
        <v>0.763194444444444</v>
      </c>
      <c r="V13" s="514" t="s">
        <v>970</v>
      </c>
      <c r="W13" s="497" t="n">
        <f aca="false">(U13+T13)-(P13+O13)</f>
        <v>0.130555555555556</v>
      </c>
      <c r="X13" s="75"/>
      <c r="Y13" s="498"/>
      <c r="Z13" s="54"/>
      <c r="AA13" s="55" t="n">
        <f aca="false">(Y13+X13)-(U13+T13)</f>
        <v>-45516.7631944444</v>
      </c>
      <c r="AB13" s="75"/>
      <c r="AC13" s="498"/>
      <c r="AD13" s="54"/>
      <c r="AE13" s="55" t="n">
        <f aca="false">(AC13+AB13)-(Y13+X13)</f>
        <v>0</v>
      </c>
      <c r="AF13" s="75"/>
      <c r="AG13" s="54"/>
      <c r="AH13" s="54"/>
      <c r="AI13" s="54"/>
      <c r="AJ13" s="55" t="n">
        <f aca="false">(AG13+AF13)-(U13+T13)</f>
        <v>-45516.7631944444</v>
      </c>
      <c r="AK13" s="75"/>
      <c r="AL13" s="54"/>
      <c r="AM13" s="54"/>
      <c r="AN13" s="55" t="n">
        <f aca="false">(AL13+AK13)-(U13+T13)</f>
        <v>-45516.7631944444</v>
      </c>
      <c r="AO13" s="923" t="n">
        <v>45518</v>
      </c>
      <c r="AP13" s="924" t="n">
        <v>0.56875</v>
      </c>
      <c r="AQ13" s="57" t="n">
        <f aca="false">(AP13+AO13)-(U13+T13)</f>
        <v>1.80555555555556</v>
      </c>
      <c r="AR13" s="925" t="n">
        <v>45518</v>
      </c>
      <c r="AS13" s="924" t="n">
        <v>0.56875</v>
      </c>
      <c r="AT13" s="926" t="s">
        <v>970</v>
      </c>
      <c r="AU13" s="59" t="n">
        <f aca="false">(AS13+AR13)-(U13+T13)</f>
        <v>1.80555555555556</v>
      </c>
      <c r="AV13" s="61"/>
      <c r="AW13" s="61"/>
      <c r="AX13" s="61" t="s">
        <v>578</v>
      </c>
      <c r="AY13" s="61" t="s">
        <v>99</v>
      </c>
      <c r="AZ13" s="43" t="s">
        <v>640</v>
      </c>
      <c r="BA13" s="61" t="s">
        <v>177</v>
      </c>
      <c r="BB13" s="122" t="s">
        <v>988</v>
      </c>
      <c r="BC13" s="101" t="s">
        <v>989</v>
      </c>
      <c r="BD13" s="66"/>
      <c r="BE13" s="68" t="s">
        <v>64</v>
      </c>
      <c r="BF13" s="68"/>
      <c r="BJ13" s="932"/>
      <c r="BK13" s="705" t="s">
        <v>77</v>
      </c>
      <c r="BL13" s="933" t="n">
        <v>1</v>
      </c>
      <c r="BM13" s="846" t="n">
        <f aca="false">BL13/BL15</f>
        <v>0.2</v>
      </c>
      <c r="BN13" s="492" t="n">
        <v>0</v>
      </c>
      <c r="BO13" s="492" t="n">
        <v>0</v>
      </c>
      <c r="BP13" s="492" t="n">
        <v>0</v>
      </c>
      <c r="BQ13" s="492" t="n">
        <v>1</v>
      </c>
      <c r="BR13" s="930" t="n">
        <f aca="false">BQ13+BP13+BO13+BN13</f>
        <v>1</v>
      </c>
      <c r="BS13" s="99"/>
      <c r="BT13" s="99"/>
      <c r="BU13" s="932"/>
      <c r="BV13" s="705" t="s">
        <v>77</v>
      </c>
      <c r="BW13" s="933" t="n">
        <v>2</v>
      </c>
      <c r="BX13" s="846" t="n">
        <f aca="false">BW13/BW15</f>
        <v>0.5</v>
      </c>
      <c r="BY13" s="492" t="n">
        <v>0</v>
      </c>
      <c r="BZ13" s="492" t="n">
        <v>1</v>
      </c>
      <c r="CA13" s="492" t="n">
        <v>1</v>
      </c>
      <c r="CB13" s="492" t="n">
        <v>0</v>
      </c>
      <c r="CC13" s="930" t="n">
        <f aca="false">CB13+CA13+BZ13+BY13</f>
        <v>2</v>
      </c>
      <c r="CD13" s="99"/>
      <c r="CE13" s="99"/>
      <c r="CF13" s="757" t="n">
        <v>2815</v>
      </c>
      <c r="CG13" s="511" t="n">
        <v>30336896</v>
      </c>
      <c r="CH13" s="512" t="s">
        <v>53</v>
      </c>
      <c r="CI13" s="512" t="s">
        <v>44</v>
      </c>
      <c r="CJ13" s="512" t="s">
        <v>54</v>
      </c>
      <c r="CK13" s="512" t="s">
        <v>990</v>
      </c>
      <c r="CL13" s="513" t="n">
        <v>45519.5840277778</v>
      </c>
      <c r="CM13" s="512" t="s">
        <v>970</v>
      </c>
      <c r="CN13" s="758" t="s">
        <v>71</v>
      </c>
      <c r="CO13" s="99"/>
      <c r="CP13" s="99"/>
      <c r="CQ13" s="931"/>
      <c r="CR13" s="705" t="s">
        <v>77</v>
      </c>
      <c r="CS13" s="933" t="n">
        <v>2</v>
      </c>
      <c r="CT13" s="846" t="n">
        <f aca="false">CS13/CS15</f>
        <v>0.333333333333333</v>
      </c>
      <c r="CU13" s="492" t="n">
        <v>0</v>
      </c>
      <c r="CV13" s="492" t="n">
        <v>0</v>
      </c>
      <c r="CW13" s="492" t="n">
        <v>0</v>
      </c>
      <c r="CX13" s="492" t="n">
        <v>3</v>
      </c>
      <c r="CY13" s="930" t="n">
        <v>2</v>
      </c>
    </row>
    <row r="14" customFormat="false" ht="15" hidden="false" customHeight="true" outlineLevel="0" collapsed="false">
      <c r="A14" s="922"/>
      <c r="B14" s="430" t="n">
        <v>12</v>
      </c>
      <c r="C14" s="741" t="n">
        <v>2805</v>
      </c>
      <c r="D14" s="511" t="n">
        <v>30079786</v>
      </c>
      <c r="E14" s="512" t="s">
        <v>53</v>
      </c>
      <c r="F14" s="512" t="s">
        <v>44</v>
      </c>
      <c r="G14" s="512" t="s">
        <v>54</v>
      </c>
      <c r="H14" s="512" t="s">
        <v>510</v>
      </c>
      <c r="I14" s="513" t="n">
        <v>45516.83125</v>
      </c>
      <c r="J14" s="512" t="s">
        <v>970</v>
      </c>
      <c r="K14" s="758" t="s">
        <v>71</v>
      </c>
      <c r="L14" s="121" t="n">
        <v>45516</v>
      </c>
      <c r="M14" s="496" t="n">
        <v>0.825</v>
      </c>
      <c r="N14" s="514" t="s">
        <v>970</v>
      </c>
      <c r="O14" s="121" t="n">
        <v>45516</v>
      </c>
      <c r="P14" s="496" t="n">
        <v>0.83125</v>
      </c>
      <c r="Q14" s="121" t="n">
        <v>45516</v>
      </c>
      <c r="R14" s="496" t="n">
        <v>0.864583333333333</v>
      </c>
      <c r="S14" s="514" t="s">
        <v>970</v>
      </c>
      <c r="T14" s="121" t="n">
        <v>45516</v>
      </c>
      <c r="U14" s="496" t="n">
        <v>0.864583333333333</v>
      </c>
      <c r="V14" s="514" t="s">
        <v>970</v>
      </c>
      <c r="W14" s="497" t="n">
        <f aca="false">(U14+T14)-(P14+O14)</f>
        <v>0.0333333333333333</v>
      </c>
      <c r="X14" s="75" t="n">
        <v>45531</v>
      </c>
      <c r="Y14" s="498" t="n">
        <v>0.805555555555556</v>
      </c>
      <c r="Z14" s="514" t="s">
        <v>51</v>
      </c>
      <c r="AA14" s="55" t="n">
        <f aca="false">(Y14+X14)-(U14+T14)</f>
        <v>14.9409722222222</v>
      </c>
      <c r="AB14" s="75" t="n">
        <v>45532</v>
      </c>
      <c r="AC14" s="498" t="n">
        <v>0.715277777777778</v>
      </c>
      <c r="AD14" s="514" t="s">
        <v>51</v>
      </c>
      <c r="AE14" s="55" t="n">
        <f aca="false">(AC14+AB14)-(Y14+X14)</f>
        <v>0.909722222222222</v>
      </c>
      <c r="AF14" s="75"/>
      <c r="AG14" s="54"/>
      <c r="AH14" s="54"/>
      <c r="AI14" s="54"/>
      <c r="AJ14" s="55" t="n">
        <f aca="false">(AG14+AF14)-(U14+T14)</f>
        <v>-45516.8645833333</v>
      </c>
      <c r="AK14" s="75"/>
      <c r="AL14" s="54"/>
      <c r="AM14" s="54"/>
      <c r="AN14" s="55" t="n">
        <f aca="false">(AL14+AK14)-(U14+T14)</f>
        <v>-45516.8645833333</v>
      </c>
      <c r="AO14" s="923" t="n">
        <v>45522</v>
      </c>
      <c r="AP14" s="924" t="n">
        <v>0.785416666666667</v>
      </c>
      <c r="AQ14" s="57" t="n">
        <f aca="false">(AP14+AO14)-(U14+T14)</f>
        <v>5.92083333333333</v>
      </c>
      <c r="AR14" s="925" t="n">
        <v>45522</v>
      </c>
      <c r="AS14" s="924" t="n">
        <v>0.785416666666667</v>
      </c>
      <c r="AT14" s="926" t="s">
        <v>970</v>
      </c>
      <c r="AU14" s="59" t="n">
        <f aca="false">(AS14+AR14)-(U14+T14)</f>
        <v>5.92083333333333</v>
      </c>
      <c r="AV14" s="61"/>
      <c r="AW14" s="61"/>
      <c r="AX14" s="61" t="s">
        <v>578</v>
      </c>
      <c r="AY14" s="61" t="s">
        <v>110</v>
      </c>
      <c r="AZ14" s="43" t="s">
        <v>132</v>
      </c>
      <c r="BA14" s="61" t="s">
        <v>991</v>
      </c>
      <c r="BB14" s="122" t="s">
        <v>992</v>
      </c>
      <c r="BC14" s="101" t="s">
        <v>993</v>
      </c>
      <c r="BD14" s="66"/>
      <c r="BE14" s="68" t="s">
        <v>64</v>
      </c>
      <c r="BF14" s="68"/>
      <c r="BJ14" s="934"/>
      <c r="BK14" s="935" t="s">
        <v>970</v>
      </c>
      <c r="BL14" s="933" t="n">
        <v>0</v>
      </c>
      <c r="BM14" s="936" t="n">
        <f aca="false">BL14/BL15</f>
        <v>0</v>
      </c>
      <c r="BN14" s="937" t="n">
        <v>0</v>
      </c>
      <c r="BO14" s="937" t="n">
        <v>0</v>
      </c>
      <c r="BP14" s="937" t="n">
        <v>0</v>
      </c>
      <c r="BQ14" s="937" t="n">
        <v>0</v>
      </c>
      <c r="BR14" s="938" t="n">
        <f aca="false">BN14+BO14+BP14+BQ14</f>
        <v>0</v>
      </c>
      <c r="BS14" s="99"/>
      <c r="BT14" s="99"/>
      <c r="BU14" s="934"/>
      <c r="BV14" s="935" t="s">
        <v>970</v>
      </c>
      <c r="BW14" s="933" t="n">
        <v>0</v>
      </c>
      <c r="BX14" s="936" t="n">
        <f aca="false">BW14/BW15</f>
        <v>0</v>
      </c>
      <c r="BY14" s="937" t="n">
        <v>0</v>
      </c>
      <c r="BZ14" s="937" t="n">
        <v>0</v>
      </c>
      <c r="CA14" s="937" t="n">
        <v>0</v>
      </c>
      <c r="CB14" s="937" t="n">
        <v>0</v>
      </c>
      <c r="CC14" s="938" t="n">
        <f aca="false">BY14+BZ14+CA14+CB14</f>
        <v>0</v>
      </c>
      <c r="CD14" s="99"/>
      <c r="CE14" s="99"/>
      <c r="CF14" s="757" t="n">
        <v>2815</v>
      </c>
      <c r="CG14" s="511" t="n">
        <v>30336896</v>
      </c>
      <c r="CH14" s="512" t="s">
        <v>53</v>
      </c>
      <c r="CI14" s="512" t="s">
        <v>69</v>
      </c>
      <c r="CJ14" s="512" t="s">
        <v>54</v>
      </c>
      <c r="CK14" s="512" t="s">
        <v>994</v>
      </c>
      <c r="CL14" s="513" t="n">
        <v>45519.5840277778</v>
      </c>
      <c r="CM14" s="512" t="s">
        <v>970</v>
      </c>
      <c r="CN14" s="758" t="s">
        <v>71</v>
      </c>
      <c r="CO14" s="99"/>
      <c r="CP14" s="99"/>
      <c r="CQ14" s="931"/>
      <c r="CR14" s="935" t="s">
        <v>970</v>
      </c>
      <c r="CS14" s="933" t="n">
        <v>1</v>
      </c>
      <c r="CT14" s="936" t="n">
        <f aca="false">CS14/CS15</f>
        <v>0.166666666666667</v>
      </c>
      <c r="CU14" s="937" t="n">
        <v>0</v>
      </c>
      <c r="CV14" s="937" t="n">
        <v>3</v>
      </c>
      <c r="CW14" s="937" t="n">
        <v>2</v>
      </c>
      <c r="CX14" s="937" t="n">
        <v>6</v>
      </c>
      <c r="CY14" s="938" t="n">
        <v>1</v>
      </c>
    </row>
    <row r="15" customFormat="false" ht="15" hidden="false" customHeight="true" outlineLevel="0" collapsed="false">
      <c r="A15" s="922"/>
      <c r="B15" s="436" t="n">
        <v>13</v>
      </c>
      <c r="C15" s="741" t="n">
        <v>2807</v>
      </c>
      <c r="D15" s="511" t="n">
        <v>30029706</v>
      </c>
      <c r="E15" s="512" t="s">
        <v>53</v>
      </c>
      <c r="F15" s="512" t="s">
        <v>44</v>
      </c>
      <c r="G15" s="512" t="s">
        <v>54</v>
      </c>
      <c r="H15" s="512" t="s">
        <v>104</v>
      </c>
      <c r="I15" s="513" t="n">
        <v>45517.7527777778</v>
      </c>
      <c r="J15" s="512" t="s">
        <v>970</v>
      </c>
      <c r="K15" s="758" t="s">
        <v>71</v>
      </c>
      <c r="L15" s="121" t="n">
        <v>45517</v>
      </c>
      <c r="M15" s="496" t="n">
        <v>0.750694444444444</v>
      </c>
      <c r="N15" s="514" t="s">
        <v>970</v>
      </c>
      <c r="O15" s="121" t="n">
        <v>45517</v>
      </c>
      <c r="P15" s="496" t="n">
        <v>0.752777777777778</v>
      </c>
      <c r="Q15" s="121" t="n">
        <v>45518</v>
      </c>
      <c r="R15" s="496" t="n">
        <v>0.621527777777778</v>
      </c>
      <c r="S15" s="514" t="s">
        <v>970</v>
      </c>
      <c r="T15" s="121" t="n">
        <v>45518</v>
      </c>
      <c r="U15" s="496" t="n">
        <v>0.624305555555556</v>
      </c>
      <c r="V15" s="514" t="s">
        <v>970</v>
      </c>
      <c r="W15" s="497" t="n">
        <f aca="false">(U15+T15)-(P15+O15)</f>
        <v>0.871527777777778</v>
      </c>
      <c r="X15" s="75" t="n">
        <v>45519</v>
      </c>
      <c r="Y15" s="498" t="n">
        <v>0.554861111111111</v>
      </c>
      <c r="Z15" s="514" t="s">
        <v>995</v>
      </c>
      <c r="AA15" s="55" t="n">
        <f aca="false">(Y15+X15)-(U15+T15)</f>
        <v>0.930555555555556</v>
      </c>
      <c r="AB15" s="75" t="n">
        <v>45519</v>
      </c>
      <c r="AC15" s="498" t="n">
        <v>0.604166666666667</v>
      </c>
      <c r="AD15" s="514" t="s">
        <v>995</v>
      </c>
      <c r="AE15" s="55" t="n">
        <f aca="false">(AC15+AB15)-(Y15+X15)</f>
        <v>0.0493055555555556</v>
      </c>
      <c r="AF15" s="75" t="n">
        <v>45523</v>
      </c>
      <c r="AG15" s="498" t="n">
        <v>0.592361111111111</v>
      </c>
      <c r="AH15" s="514" t="s">
        <v>961</v>
      </c>
      <c r="AI15" s="514" t="s">
        <v>996</v>
      </c>
      <c r="AJ15" s="55" t="n">
        <f aca="false">(AG15+AF15)-(U15+T15)</f>
        <v>4.96805555555556</v>
      </c>
      <c r="AK15" s="75"/>
      <c r="AL15" s="54"/>
      <c r="AM15" s="54"/>
      <c r="AN15" s="55" t="n">
        <f aca="false">(AL15+AK15)-(U15+T15)</f>
        <v>-45518.6243055556</v>
      </c>
      <c r="AO15" s="923" t="n">
        <v>45537</v>
      </c>
      <c r="AP15" s="939" t="n">
        <v>0.759027777777778</v>
      </c>
      <c r="AQ15" s="57" t="n">
        <f aca="false">(AP15+AO15)-(U15+T15)</f>
        <v>19.1347222222222</v>
      </c>
      <c r="AR15" s="923" t="n">
        <v>45537</v>
      </c>
      <c r="AS15" s="939" t="n">
        <v>0.759027777777778</v>
      </c>
      <c r="AT15" s="527" t="s">
        <v>77</v>
      </c>
      <c r="AU15" s="59" t="n">
        <f aca="false">(AS15+AR15)-(U15+T15)</f>
        <v>19.1347222222222</v>
      </c>
      <c r="AV15" s="61"/>
      <c r="AW15" s="61"/>
      <c r="AX15" s="61" t="s">
        <v>90</v>
      </c>
      <c r="AY15" s="61" t="s">
        <v>91</v>
      </c>
      <c r="AZ15" s="61" t="s">
        <v>148</v>
      </c>
      <c r="BA15" s="61" t="s">
        <v>743</v>
      </c>
      <c r="BB15" s="122" t="s">
        <v>997</v>
      </c>
      <c r="BC15" s="101" t="s">
        <v>998</v>
      </c>
      <c r="BD15" s="66"/>
      <c r="BE15" s="68" t="s">
        <v>64</v>
      </c>
      <c r="BF15" s="68"/>
      <c r="BJ15" s="838"/>
      <c r="BK15" s="940" t="s">
        <v>139</v>
      </c>
      <c r="BL15" s="941" t="n">
        <f aca="false">BL12+BL13+BL14</f>
        <v>5</v>
      </c>
      <c r="BM15" s="942" t="n">
        <f aca="false">BM13+BM12+BM14</f>
        <v>1</v>
      </c>
      <c r="BN15" s="852" t="n">
        <f aca="false">BN13+BN12+BN14</f>
        <v>2</v>
      </c>
      <c r="BO15" s="852" t="n">
        <f aca="false">BO13+BO12+BO14</f>
        <v>0</v>
      </c>
      <c r="BP15" s="852" t="n">
        <f aca="false">BP13+BP12+BP14</f>
        <v>2</v>
      </c>
      <c r="BQ15" s="852" t="n">
        <f aca="false">BQ13+BQ12+BQ14</f>
        <v>1</v>
      </c>
      <c r="BR15" s="943" t="n">
        <f aca="false">BR13+BR12+BR14</f>
        <v>5</v>
      </c>
      <c r="BS15" s="99"/>
      <c r="BT15" s="99"/>
      <c r="BU15" s="838"/>
      <c r="BV15" s="940" t="s">
        <v>139</v>
      </c>
      <c r="BW15" s="941" t="n">
        <f aca="false">BW12+BW13+BW14</f>
        <v>4</v>
      </c>
      <c r="BX15" s="942" t="n">
        <f aca="false">BX13+BX12+BX14</f>
        <v>1</v>
      </c>
      <c r="BY15" s="852" t="n">
        <f aca="false">BY13+BY12+BY14</f>
        <v>0</v>
      </c>
      <c r="BZ15" s="852" t="n">
        <f aca="false">BZ13+BZ12+BZ14</f>
        <v>2</v>
      </c>
      <c r="CA15" s="852" t="n">
        <f aca="false">CA13+CA12+CA14</f>
        <v>2</v>
      </c>
      <c r="CB15" s="852" t="n">
        <f aca="false">CB13+CB12+CB14</f>
        <v>0</v>
      </c>
      <c r="CC15" s="943" t="n">
        <f aca="false">CC13+CC12+CC14</f>
        <v>4</v>
      </c>
      <c r="CD15" s="99"/>
      <c r="CE15" s="99"/>
      <c r="CF15" s="757" t="n">
        <v>2834</v>
      </c>
      <c r="CG15" s="511" t="n">
        <v>30300181</v>
      </c>
      <c r="CH15" s="512" t="s">
        <v>53</v>
      </c>
      <c r="CI15" s="512" t="s">
        <v>44</v>
      </c>
      <c r="CJ15" s="512" t="s">
        <v>54</v>
      </c>
      <c r="CK15" s="512" t="s">
        <v>337</v>
      </c>
      <c r="CL15" s="513" t="n">
        <v>45528.5756944444</v>
      </c>
      <c r="CM15" s="512" t="s">
        <v>970</v>
      </c>
      <c r="CN15" s="758" t="s">
        <v>67</v>
      </c>
      <c r="CO15" s="99"/>
      <c r="CP15" s="99"/>
      <c r="CQ15" s="838"/>
      <c r="CR15" s="940" t="s">
        <v>139</v>
      </c>
      <c r="CS15" s="941" t="n">
        <f aca="false">CS12+CS13+CS14</f>
        <v>6</v>
      </c>
      <c r="CT15" s="942" t="n">
        <f aca="false">CT13+CT12+CT14</f>
        <v>1</v>
      </c>
      <c r="CU15" s="852" t="n">
        <f aca="false">CU13+CU12+CU14</f>
        <v>1</v>
      </c>
      <c r="CV15" s="852" t="n">
        <f aca="false">CV13+CV12+CV14</f>
        <v>5</v>
      </c>
      <c r="CW15" s="852" t="n">
        <f aca="false">CW13+CW12+CW14</f>
        <v>2</v>
      </c>
      <c r="CX15" s="852" t="n">
        <f aca="false">CX13+CX12+CX14</f>
        <v>13</v>
      </c>
      <c r="CY15" s="943" t="n">
        <f aca="false">CY13+CY12+CY14</f>
        <v>6</v>
      </c>
    </row>
    <row r="16" customFormat="false" ht="15" hidden="false" customHeight="true" outlineLevel="0" collapsed="false">
      <c r="A16" s="922"/>
      <c r="B16" s="430" t="n">
        <v>14</v>
      </c>
      <c r="C16" s="741" t="n">
        <v>2809</v>
      </c>
      <c r="D16" s="511" t="n">
        <v>30174648</v>
      </c>
      <c r="E16" s="512" t="s">
        <v>56</v>
      </c>
      <c r="F16" s="512" t="s">
        <v>44</v>
      </c>
      <c r="G16" s="512" t="s">
        <v>54</v>
      </c>
      <c r="H16" s="512" t="s">
        <v>337</v>
      </c>
      <c r="I16" s="513" t="n">
        <v>45518.7506944445</v>
      </c>
      <c r="J16" s="512" t="s">
        <v>970</v>
      </c>
      <c r="K16" s="758" t="s">
        <v>71</v>
      </c>
      <c r="L16" s="121" t="n">
        <v>45518</v>
      </c>
      <c r="M16" s="496" t="n">
        <v>0.608333333333333</v>
      </c>
      <c r="N16" s="514" t="s">
        <v>970</v>
      </c>
      <c r="O16" s="121" t="n">
        <v>45518</v>
      </c>
      <c r="P16" s="496" t="n">
        <v>0.750694444444444</v>
      </c>
      <c r="Q16" s="121" t="n">
        <v>45518</v>
      </c>
      <c r="R16" s="496" t="n">
        <v>0.774305555555556</v>
      </c>
      <c r="S16" s="514" t="s">
        <v>970</v>
      </c>
      <c r="T16" s="121" t="n">
        <v>45518</v>
      </c>
      <c r="U16" s="496" t="n">
        <v>0.775</v>
      </c>
      <c r="V16" s="514" t="s">
        <v>970</v>
      </c>
      <c r="W16" s="497" t="n">
        <f aca="false">(U16+T16)-(P16+O16)</f>
        <v>0.0243055555555556</v>
      </c>
      <c r="X16" s="121" t="n">
        <v>45518</v>
      </c>
      <c r="Y16" s="498" t="n">
        <v>0.796527777777778</v>
      </c>
      <c r="Z16" s="514" t="s">
        <v>995</v>
      </c>
      <c r="AA16" s="55" t="n">
        <f aca="false">(Y16+X16)-(U16+T16)</f>
        <v>0.0215277777777778</v>
      </c>
      <c r="AB16" s="75"/>
      <c r="AC16" s="498"/>
      <c r="AD16" s="54"/>
      <c r="AE16" s="55" t="n">
        <f aca="false">(AC16+AB16)-(Y16+X16)</f>
        <v>-45518.7965277778</v>
      </c>
      <c r="AF16" s="75"/>
      <c r="AG16" s="54"/>
      <c r="AH16" s="54"/>
      <c r="AI16" s="54"/>
      <c r="AJ16" s="55" t="n">
        <f aca="false">(AG16+AF16)-(U16+T16)</f>
        <v>-45518.775</v>
      </c>
      <c r="AK16" s="75"/>
      <c r="AL16" s="54"/>
      <c r="AM16" s="54"/>
      <c r="AN16" s="55" t="n">
        <f aca="false">(AL16+AK16)-(U16+T16)</f>
        <v>-45518.775</v>
      </c>
      <c r="AO16" s="923" t="n">
        <v>45528</v>
      </c>
      <c r="AP16" s="924" t="n">
        <v>0.668055555555556</v>
      </c>
      <c r="AQ16" s="57" t="n">
        <f aca="false">(AP16+AO16)-(U16+T16)</f>
        <v>9.89305555555556</v>
      </c>
      <c r="AR16" s="925" t="n">
        <v>45528</v>
      </c>
      <c r="AS16" s="924" t="n">
        <v>0.668055555555556</v>
      </c>
      <c r="AT16" s="926" t="s">
        <v>970</v>
      </c>
      <c r="AU16" s="59" t="n">
        <f aca="false">(AS16+AR16)-(U16+T16)</f>
        <v>9.89305555555556</v>
      </c>
      <c r="AV16" s="61"/>
      <c r="AW16" s="61"/>
      <c r="AX16" s="61" t="s">
        <v>90</v>
      </c>
      <c r="AY16" s="61" t="s">
        <v>123</v>
      </c>
      <c r="AZ16" s="61" t="s">
        <v>673</v>
      </c>
      <c r="BA16" s="61" t="s">
        <v>999</v>
      </c>
      <c r="BB16" s="122" t="s">
        <v>1000</v>
      </c>
      <c r="BC16" s="101" t="s">
        <v>1001</v>
      </c>
      <c r="BD16" s="66"/>
      <c r="BE16" s="68" t="s">
        <v>64</v>
      </c>
      <c r="BF16" s="68"/>
      <c r="BJ16" s="935"/>
      <c r="BK16" s="935"/>
      <c r="BL16" s="935"/>
      <c r="BM16" s="935"/>
      <c r="BN16" s="935"/>
      <c r="BO16" s="935"/>
      <c r="BP16" s="935"/>
      <c r="BQ16" s="935"/>
      <c r="BR16" s="944" t="s">
        <v>460</v>
      </c>
      <c r="BS16" s="99"/>
      <c r="BT16" s="99"/>
      <c r="BU16" s="944"/>
      <c r="BV16" s="944"/>
      <c r="BW16" s="944"/>
      <c r="BX16" s="944"/>
      <c r="BY16" s="944"/>
      <c r="BZ16" s="944"/>
      <c r="CA16" s="944"/>
      <c r="CB16" s="944"/>
      <c r="CC16" s="944"/>
      <c r="CD16" s="99"/>
      <c r="CE16" s="99"/>
      <c r="CF16" s="741" t="n">
        <v>2836</v>
      </c>
      <c r="CG16" s="511" t="n">
        <v>542999297</v>
      </c>
      <c r="CH16" s="512" t="s">
        <v>53</v>
      </c>
      <c r="CI16" s="512" t="s">
        <v>44</v>
      </c>
      <c r="CJ16" s="512" t="s">
        <v>54</v>
      </c>
      <c r="CK16" s="512" t="s">
        <v>510</v>
      </c>
      <c r="CL16" s="513" t="n">
        <v>45528.7805555556</v>
      </c>
      <c r="CM16" s="512" t="s">
        <v>77</v>
      </c>
      <c r="CN16" s="758" t="s">
        <v>71</v>
      </c>
      <c r="CO16" s="99"/>
      <c r="CP16" s="99"/>
      <c r="CQ16" s="944"/>
      <c r="CR16" s="944"/>
      <c r="CS16" s="944"/>
      <c r="CT16" s="944"/>
      <c r="CU16" s="944"/>
      <c r="CV16" s="944"/>
      <c r="CW16" s="944"/>
      <c r="CX16" s="944"/>
      <c r="CY16" s="944"/>
      <c r="CZ16" s="478"/>
      <c r="DA16" s="478"/>
    </row>
    <row r="17" customFormat="false" ht="15" hidden="false" customHeight="true" outlineLevel="0" collapsed="false">
      <c r="A17" s="922"/>
      <c r="B17" s="436" t="n">
        <v>15</v>
      </c>
      <c r="C17" s="741" t="n">
        <v>2812</v>
      </c>
      <c r="D17" s="511" t="n">
        <v>30340496</v>
      </c>
      <c r="E17" s="512" t="s">
        <v>53</v>
      </c>
      <c r="F17" s="512" t="s">
        <v>69</v>
      </c>
      <c r="G17" s="512" t="s">
        <v>54</v>
      </c>
      <c r="H17" s="512" t="s">
        <v>337</v>
      </c>
      <c r="I17" s="513" t="n">
        <v>45519.4645833333</v>
      </c>
      <c r="J17" s="512" t="s">
        <v>970</v>
      </c>
      <c r="K17" s="758" t="s">
        <v>71</v>
      </c>
      <c r="L17" s="121" t="n">
        <v>45518</v>
      </c>
      <c r="M17" s="496" t="n">
        <v>0.650694444444445</v>
      </c>
      <c r="N17" s="514" t="s">
        <v>970</v>
      </c>
      <c r="O17" s="121" t="n">
        <v>45519</v>
      </c>
      <c r="P17" s="496" t="n">
        <v>0.464583333333333</v>
      </c>
      <c r="Q17" s="121" t="n">
        <v>45519</v>
      </c>
      <c r="R17" s="496" t="n">
        <v>0.568055555555556</v>
      </c>
      <c r="S17" s="514" t="s">
        <v>970</v>
      </c>
      <c r="T17" s="121" t="n">
        <v>45519</v>
      </c>
      <c r="U17" s="496" t="n">
        <v>0.570138888888889</v>
      </c>
      <c r="V17" s="514" t="s">
        <v>970</v>
      </c>
      <c r="W17" s="497" t="n">
        <f aca="false">(U17+T17)-(P17+O17)</f>
        <v>0.105555555555556</v>
      </c>
      <c r="X17" s="75" t="n">
        <v>45521</v>
      </c>
      <c r="Y17" s="498" t="n">
        <v>0.540972222222222</v>
      </c>
      <c r="Z17" s="514" t="s">
        <v>995</v>
      </c>
      <c r="AA17" s="55" t="n">
        <f aca="false">(Y17+X17)-(U17+T17)</f>
        <v>1.97083333333333</v>
      </c>
      <c r="AB17" s="75" t="n">
        <v>45522</v>
      </c>
      <c r="AC17" s="498" t="n">
        <v>0.561805555555556</v>
      </c>
      <c r="AD17" s="514" t="s">
        <v>995</v>
      </c>
      <c r="AE17" s="55" t="n">
        <f aca="false">(AC17+AB17)-(Y17+X17)</f>
        <v>1.02083333333333</v>
      </c>
      <c r="AF17" s="75" t="n">
        <v>45524</v>
      </c>
      <c r="AG17" s="498" t="n">
        <v>0.695833333333333</v>
      </c>
      <c r="AH17" s="514" t="s">
        <v>961</v>
      </c>
      <c r="AI17" s="514" t="s">
        <v>996</v>
      </c>
      <c r="AJ17" s="55" t="n">
        <f aca="false">(AG17+AF17)-(U17+T17)</f>
        <v>5.12569444444444</v>
      </c>
      <c r="AK17" s="75"/>
      <c r="AL17" s="54"/>
      <c r="AM17" s="54"/>
      <c r="AN17" s="55" t="n">
        <f aca="false">(AL17+AK17)-(U17+T17)</f>
        <v>-45519.5701388889</v>
      </c>
      <c r="AO17" s="923" t="n">
        <v>45537</v>
      </c>
      <c r="AP17" s="924" t="n">
        <v>0.759722222222222</v>
      </c>
      <c r="AQ17" s="57" t="n">
        <f aca="false">(AP17+AO17)-(U17+T17)</f>
        <v>18.1895833333333</v>
      </c>
      <c r="AR17" s="927" t="n">
        <v>45537</v>
      </c>
      <c r="AS17" s="924" t="n">
        <v>0.759722222222222</v>
      </c>
      <c r="AT17" s="926" t="s">
        <v>77</v>
      </c>
      <c r="AU17" s="59" t="n">
        <f aca="false">(AS17+AR17)-(U17+T17)</f>
        <v>18.1895833333333</v>
      </c>
      <c r="AV17" s="61"/>
      <c r="AW17" s="61"/>
      <c r="AX17" s="61" t="s">
        <v>578</v>
      </c>
      <c r="AY17" s="61" t="s">
        <v>110</v>
      </c>
      <c r="AZ17" s="43" t="s">
        <v>132</v>
      </c>
      <c r="BA17" s="61" t="s">
        <v>209</v>
      </c>
      <c r="BB17" s="122" t="s">
        <v>1002</v>
      </c>
      <c r="BC17" s="101" t="s">
        <v>1003</v>
      </c>
      <c r="BD17" s="66"/>
      <c r="BE17" s="68" t="s">
        <v>64</v>
      </c>
      <c r="BF17" s="68"/>
      <c r="BJ17" s="864" t="s">
        <v>170</v>
      </c>
      <c r="BK17" s="855" t="n">
        <v>5</v>
      </c>
      <c r="BL17" s="856" t="e">
        <f aca="false">BK17/CY5</f>
        <v>#VALUE!</v>
      </c>
      <c r="BM17" s="944"/>
      <c r="BN17" s="944"/>
      <c r="BO17" s="944"/>
      <c r="BP17" s="944"/>
      <c r="BQ17" s="944"/>
      <c r="BR17" s="944"/>
      <c r="BS17" s="99"/>
      <c r="BT17" s="99"/>
      <c r="BU17" s="945" t="s">
        <v>228</v>
      </c>
      <c r="BV17" s="567" t="n">
        <v>4</v>
      </c>
      <c r="BW17" s="866" t="e">
        <f aca="false">BV17/CZ5</f>
        <v>#DIV/0!</v>
      </c>
      <c r="BX17" s="944"/>
      <c r="BY17" s="944"/>
      <c r="BZ17" s="944"/>
      <c r="CA17" s="944"/>
      <c r="CB17" s="944"/>
      <c r="CC17" s="944"/>
      <c r="CD17" s="99"/>
      <c r="CE17" s="99"/>
      <c r="CF17" s="757" t="n">
        <v>2836</v>
      </c>
      <c r="CG17" s="511" t="n">
        <v>542999297</v>
      </c>
      <c r="CH17" s="512" t="s">
        <v>53</v>
      </c>
      <c r="CI17" s="512" t="s">
        <v>44</v>
      </c>
      <c r="CJ17" s="512" t="s">
        <v>45</v>
      </c>
      <c r="CK17" s="512" t="s">
        <v>726</v>
      </c>
      <c r="CL17" s="513" t="n">
        <v>45528.8527777778</v>
      </c>
      <c r="CM17" s="512" t="s">
        <v>77</v>
      </c>
      <c r="CN17" s="758" t="s">
        <v>71</v>
      </c>
      <c r="CO17" s="99"/>
      <c r="CP17" s="99"/>
      <c r="CQ17" s="946" t="s">
        <v>56</v>
      </c>
      <c r="CR17" s="492" t="n">
        <v>6</v>
      </c>
      <c r="CS17" s="867" t="e">
        <f aca="false">CR17/DB4</f>
        <v>#DIV/0!</v>
      </c>
      <c r="CT17" s="944"/>
      <c r="CU17" s="944"/>
      <c r="CV17" s="944"/>
      <c r="CW17" s="944"/>
      <c r="CX17" s="944"/>
      <c r="CY17" s="944"/>
    </row>
    <row r="18" customFormat="false" ht="15" hidden="false" customHeight="true" outlineLevel="0" collapsed="false">
      <c r="A18" s="922"/>
      <c r="B18" s="430" t="n">
        <v>16</v>
      </c>
      <c r="C18" s="741" t="n">
        <v>2814</v>
      </c>
      <c r="D18" s="511" t="n">
        <v>30340485</v>
      </c>
      <c r="E18" s="512" t="s">
        <v>43</v>
      </c>
      <c r="F18" s="512" t="s">
        <v>65</v>
      </c>
      <c r="G18" s="512" t="s">
        <v>54</v>
      </c>
      <c r="H18" s="512" t="s">
        <v>358</v>
      </c>
      <c r="I18" s="513" t="n">
        <v>45519.4673611111</v>
      </c>
      <c r="J18" s="512" t="s">
        <v>77</v>
      </c>
      <c r="K18" s="758" t="s">
        <v>71</v>
      </c>
      <c r="L18" s="121" t="n">
        <v>45519</v>
      </c>
      <c r="M18" s="496" t="n">
        <v>0.467361111111111</v>
      </c>
      <c r="N18" s="514" t="s">
        <v>77</v>
      </c>
      <c r="O18" s="121" t="n">
        <v>45519</v>
      </c>
      <c r="P18" s="496" t="n">
        <v>0.467361111111111</v>
      </c>
      <c r="Q18" s="121"/>
      <c r="R18" s="496"/>
      <c r="S18" s="54"/>
      <c r="T18" s="121" t="n">
        <v>45519</v>
      </c>
      <c r="U18" s="496" t="n">
        <v>0.472222222222222</v>
      </c>
      <c r="V18" s="514" t="s">
        <v>77</v>
      </c>
      <c r="W18" s="497" t="n">
        <f aca="false">(U18+T18)-(P18+O18)</f>
        <v>0.00486111111111111</v>
      </c>
      <c r="X18" s="75" t="n">
        <v>45537</v>
      </c>
      <c r="Y18" s="498" t="n">
        <v>0.772222222222222</v>
      </c>
      <c r="Z18" s="514" t="s">
        <v>77</v>
      </c>
      <c r="AA18" s="55" t="n">
        <f aca="false">(Y18+X18)-(U18+T18)</f>
        <v>18.3</v>
      </c>
      <c r="AB18" s="75" t="n">
        <v>45537</v>
      </c>
      <c r="AC18" s="498" t="n">
        <v>0.784722222222222</v>
      </c>
      <c r="AD18" s="514" t="s">
        <v>51</v>
      </c>
      <c r="AE18" s="55" t="n">
        <f aca="false">(AC18+AB18)-(Y18+X18)</f>
        <v>0.0125</v>
      </c>
      <c r="AF18" s="75"/>
      <c r="AG18" s="498"/>
      <c r="AH18" s="54"/>
      <c r="AI18" s="54"/>
      <c r="AJ18" s="55" t="n">
        <f aca="false">(AG18+AF18)-(U18+T18)</f>
        <v>-45519.4722222222</v>
      </c>
      <c r="AK18" s="75"/>
      <c r="AL18" s="54"/>
      <c r="AM18" s="54"/>
      <c r="AN18" s="55" t="n">
        <f aca="false">(AL18+AK18)-(U18+T18)</f>
        <v>-45519.4722222222</v>
      </c>
      <c r="AO18" s="923" t="n">
        <v>45523</v>
      </c>
      <c r="AP18" s="924" t="n">
        <v>0.615972222222222</v>
      </c>
      <c r="AQ18" s="57" t="n">
        <f aca="false">(AP18+AO18)-(U18+T18)</f>
        <v>4.14375</v>
      </c>
      <c r="AR18" s="927" t="n">
        <v>45523</v>
      </c>
      <c r="AS18" s="924" t="n">
        <v>0.615972222222222</v>
      </c>
      <c r="AT18" s="926" t="s">
        <v>77</v>
      </c>
      <c r="AU18" s="59" t="n">
        <f aca="false">(AS18+AR18)-(U18+T18)</f>
        <v>4.14375</v>
      </c>
      <c r="AV18" s="61"/>
      <c r="AW18" s="43"/>
      <c r="AX18" s="61" t="s">
        <v>90</v>
      </c>
      <c r="AY18" s="61" t="s">
        <v>91</v>
      </c>
      <c r="AZ18" s="61" t="s">
        <v>106</v>
      </c>
      <c r="BA18" s="61" t="s">
        <v>440</v>
      </c>
      <c r="BB18" s="122" t="s">
        <v>1004</v>
      </c>
      <c r="BC18" s="101" t="s">
        <v>1005</v>
      </c>
      <c r="BD18" s="66"/>
      <c r="BE18" s="68" t="s">
        <v>64</v>
      </c>
      <c r="BF18" s="68"/>
      <c r="BJ18" s="944"/>
      <c r="BK18" s="944"/>
      <c r="BL18" s="944"/>
      <c r="BM18" s="944"/>
      <c r="BN18" s="944"/>
      <c r="BO18" s="944"/>
      <c r="BP18" s="944"/>
      <c r="BQ18" s="944"/>
      <c r="BR18" s="944"/>
      <c r="BS18" s="99"/>
      <c r="BT18" s="99"/>
      <c r="BU18" s="944"/>
      <c r="BV18" s="944"/>
      <c r="BW18" s="944"/>
      <c r="BX18" s="944"/>
      <c r="BY18" s="944"/>
      <c r="BZ18" s="944"/>
      <c r="CA18" s="944"/>
      <c r="CB18" s="944"/>
      <c r="CC18" s="944"/>
      <c r="CD18" s="99"/>
      <c r="CE18" s="99"/>
      <c r="CF18" s="741" t="n">
        <v>2837</v>
      </c>
      <c r="CG18" s="511" t="n">
        <v>30221012</v>
      </c>
      <c r="CH18" s="512" t="s">
        <v>53</v>
      </c>
      <c r="CI18" s="512" t="s">
        <v>44</v>
      </c>
      <c r="CJ18" s="512" t="s">
        <v>54</v>
      </c>
      <c r="CK18" s="512" t="s">
        <v>477</v>
      </c>
      <c r="CL18" s="513" t="n">
        <v>45529.6465277778</v>
      </c>
      <c r="CM18" s="512" t="s">
        <v>51</v>
      </c>
      <c r="CN18" s="758" t="s">
        <v>71</v>
      </c>
      <c r="CO18" s="99"/>
      <c r="CP18" s="99"/>
      <c r="CQ18" s="944"/>
      <c r="CR18" s="944"/>
      <c r="CS18" s="944"/>
      <c r="CT18" s="944"/>
      <c r="CU18" s="944"/>
      <c r="CV18" s="944"/>
      <c r="CW18" s="944"/>
      <c r="CX18" s="944"/>
      <c r="CY18" s="944"/>
      <c r="CZ18" s="478"/>
      <c r="DA18" s="478"/>
      <c r="DB18" s="478"/>
    </row>
    <row r="19" customFormat="false" ht="15" hidden="false" customHeight="true" outlineLevel="0" collapsed="false">
      <c r="A19" s="922"/>
      <c r="B19" s="430" t="n">
        <v>17</v>
      </c>
      <c r="C19" s="741" t="n">
        <v>2815</v>
      </c>
      <c r="D19" s="511" t="n">
        <v>30336896</v>
      </c>
      <c r="E19" s="512" t="s">
        <v>53</v>
      </c>
      <c r="F19" s="512" t="s">
        <v>44</v>
      </c>
      <c r="G19" s="512" t="s">
        <v>54</v>
      </c>
      <c r="H19" s="512" t="s">
        <v>990</v>
      </c>
      <c r="I19" s="513" t="n">
        <v>45519.5840277778</v>
      </c>
      <c r="J19" s="512" t="s">
        <v>970</v>
      </c>
      <c r="K19" s="758" t="s">
        <v>71</v>
      </c>
      <c r="L19" s="121" t="n">
        <v>45519</v>
      </c>
      <c r="M19" s="496" t="n">
        <v>0.584027777777778</v>
      </c>
      <c r="N19" s="514" t="s">
        <v>970</v>
      </c>
      <c r="O19" s="121" t="n">
        <v>45519</v>
      </c>
      <c r="P19" s="496" t="n">
        <v>0.584027777777778</v>
      </c>
      <c r="Q19" s="121"/>
      <c r="R19" s="496"/>
      <c r="S19" s="54"/>
      <c r="T19" s="121" t="n">
        <v>45519</v>
      </c>
      <c r="U19" s="496" t="n">
        <v>0.60625</v>
      </c>
      <c r="V19" s="514" t="s">
        <v>970</v>
      </c>
      <c r="W19" s="497" t="n">
        <f aca="false">(U19+T19)-(P19+O19)</f>
        <v>0.0222222222222222</v>
      </c>
      <c r="X19" s="75"/>
      <c r="Y19" s="498"/>
      <c r="Z19" s="54"/>
      <c r="AA19" s="55" t="n">
        <f aca="false">(Y19+X19)-(U19+T19)</f>
        <v>-45519.60625</v>
      </c>
      <c r="AB19" s="75"/>
      <c r="AC19" s="498"/>
      <c r="AD19" s="54"/>
      <c r="AE19" s="55" t="n">
        <f aca="false">(AC19+AB19)-(Y19+X19)</f>
        <v>0</v>
      </c>
      <c r="AF19" s="75"/>
      <c r="AG19" s="498"/>
      <c r="AH19" s="54"/>
      <c r="AI19" s="54"/>
      <c r="AJ19" s="55" t="n">
        <f aca="false">(AG19+AF19)-(U19+T19)</f>
        <v>-45519.60625</v>
      </c>
      <c r="AK19" s="75"/>
      <c r="AL19" s="54"/>
      <c r="AM19" s="54"/>
      <c r="AN19" s="55" t="n">
        <f aca="false">(AL19+AK19)-(U19+T19)</f>
        <v>-45519.60625</v>
      </c>
      <c r="AO19" s="923" t="n">
        <v>45523</v>
      </c>
      <c r="AP19" s="924" t="n">
        <v>0.597222222222222</v>
      </c>
      <c r="AQ19" s="57" t="n">
        <f aca="false">(AP19+AO19)-(U19+T19)</f>
        <v>3.99097222222222</v>
      </c>
      <c r="AR19" s="925" t="n">
        <v>45523</v>
      </c>
      <c r="AS19" s="924" t="n">
        <v>0.597222222222222</v>
      </c>
      <c r="AT19" s="926" t="s">
        <v>51</v>
      </c>
      <c r="AU19" s="59" t="n">
        <f aca="false">(AS19+AR19)-(U19+T19)</f>
        <v>3.99097222222222</v>
      </c>
      <c r="AV19" s="61" t="s">
        <v>1006</v>
      </c>
      <c r="AW19" s="61" t="s">
        <v>1007</v>
      </c>
      <c r="AX19" s="61" t="s">
        <v>90</v>
      </c>
      <c r="AY19" s="61" t="s">
        <v>91</v>
      </c>
      <c r="AZ19" s="61" t="s">
        <v>589</v>
      </c>
      <c r="BA19" s="61" t="s">
        <v>196</v>
      </c>
      <c r="BB19" s="122" t="s">
        <v>1008</v>
      </c>
      <c r="BC19" s="101" t="s">
        <v>1009</v>
      </c>
      <c r="BD19" s="66"/>
      <c r="BE19" s="68" t="s">
        <v>64</v>
      </c>
      <c r="BF19" s="68"/>
      <c r="BJ19" s="859" t="s">
        <v>52</v>
      </c>
      <c r="BK19" s="841" t="s">
        <v>48</v>
      </c>
      <c r="BL19" s="842" t="s">
        <v>67</v>
      </c>
      <c r="BM19" s="860" t="s">
        <v>138</v>
      </c>
      <c r="BN19" s="944"/>
      <c r="BO19" s="944"/>
      <c r="BP19" s="944"/>
      <c r="BQ19" s="944"/>
      <c r="BR19" s="944"/>
      <c r="BS19" s="99"/>
      <c r="BT19" s="99"/>
      <c r="BU19" s="859" t="s">
        <v>52</v>
      </c>
      <c r="BV19" s="841" t="s">
        <v>48</v>
      </c>
      <c r="BW19" s="842" t="s">
        <v>67</v>
      </c>
      <c r="BX19" s="860" t="s">
        <v>138</v>
      </c>
      <c r="BY19" s="944"/>
      <c r="BZ19" s="944"/>
      <c r="CA19" s="944"/>
      <c r="CB19" s="944"/>
      <c r="CC19" s="944"/>
      <c r="CD19" s="99"/>
      <c r="CE19" s="99"/>
      <c r="CF19" s="741" t="n">
        <v>2832</v>
      </c>
      <c r="CG19" s="511" t="n">
        <v>1128084</v>
      </c>
      <c r="CH19" s="512" t="s">
        <v>53</v>
      </c>
      <c r="CI19" s="512" t="s">
        <v>44</v>
      </c>
      <c r="CJ19" s="512" t="s">
        <v>45</v>
      </c>
      <c r="CK19" s="512" t="s">
        <v>888</v>
      </c>
      <c r="CL19" s="513" t="n">
        <v>45530.4583333333</v>
      </c>
      <c r="CM19" s="512" t="s">
        <v>51</v>
      </c>
      <c r="CN19" s="758" t="s">
        <v>71</v>
      </c>
      <c r="CO19" s="99"/>
      <c r="CP19" s="99"/>
      <c r="CQ19" s="859" t="s">
        <v>52</v>
      </c>
      <c r="CR19" s="841" t="s">
        <v>48</v>
      </c>
      <c r="CS19" s="842" t="s">
        <v>67</v>
      </c>
      <c r="CT19" s="860" t="s">
        <v>138</v>
      </c>
      <c r="CU19" s="944"/>
      <c r="CV19" s="944"/>
      <c r="CW19" s="944"/>
      <c r="CX19" s="944"/>
      <c r="CY19" s="944"/>
      <c r="CZ19" s="478"/>
      <c r="DA19" s="478"/>
      <c r="DB19" s="478"/>
    </row>
    <row r="20" customFormat="false" ht="15" hidden="false" customHeight="true" outlineLevel="0" collapsed="false">
      <c r="A20" s="922"/>
      <c r="B20" s="430" t="n">
        <v>18</v>
      </c>
      <c r="C20" s="741" t="n">
        <v>2815</v>
      </c>
      <c r="D20" s="511" t="n">
        <v>30336896</v>
      </c>
      <c r="E20" s="512" t="s">
        <v>53</v>
      </c>
      <c r="F20" s="512" t="s">
        <v>69</v>
      </c>
      <c r="G20" s="512" t="s">
        <v>54</v>
      </c>
      <c r="H20" s="512" t="s">
        <v>994</v>
      </c>
      <c r="I20" s="513" t="n">
        <v>45519.5840277778</v>
      </c>
      <c r="J20" s="512" t="s">
        <v>970</v>
      </c>
      <c r="K20" s="758" t="s">
        <v>71</v>
      </c>
      <c r="L20" s="121" t="n">
        <v>45519</v>
      </c>
      <c r="M20" s="496" t="n">
        <v>0.584027777777778</v>
      </c>
      <c r="N20" s="514" t="s">
        <v>970</v>
      </c>
      <c r="O20" s="121" t="n">
        <v>45519</v>
      </c>
      <c r="P20" s="496" t="n">
        <v>0.584027777777778</v>
      </c>
      <c r="Q20" s="121"/>
      <c r="R20" s="496"/>
      <c r="S20" s="54"/>
      <c r="T20" s="121" t="n">
        <v>45519</v>
      </c>
      <c r="U20" s="496" t="n">
        <v>0.60625</v>
      </c>
      <c r="V20" s="514" t="s">
        <v>970</v>
      </c>
      <c r="W20" s="497" t="n">
        <f aca="false">(U20+T20)-(P20+O20)</f>
        <v>0.0222222222222222</v>
      </c>
      <c r="X20" s="75"/>
      <c r="Y20" s="498"/>
      <c r="Z20" s="54"/>
      <c r="AA20" s="55" t="n">
        <f aca="false">(Y20+X20)-(U20+T20)</f>
        <v>-45519.60625</v>
      </c>
      <c r="AB20" s="75"/>
      <c r="AC20" s="498"/>
      <c r="AD20" s="54"/>
      <c r="AE20" s="55" t="n">
        <f aca="false">(AC20+AB20)-(Y20+X20)</f>
        <v>0</v>
      </c>
      <c r="AF20" s="75"/>
      <c r="AG20" s="54"/>
      <c r="AH20" s="54"/>
      <c r="AI20" s="54"/>
      <c r="AJ20" s="55" t="n">
        <f aca="false">(AG20+AF20)-(U20+T20)</f>
        <v>-45519.60625</v>
      </c>
      <c r="AK20" s="75"/>
      <c r="AL20" s="54"/>
      <c r="AM20" s="54"/>
      <c r="AN20" s="55" t="n">
        <f aca="false">(AL20+AK20)-(U20+T20)</f>
        <v>-45519.60625</v>
      </c>
      <c r="AO20" s="923" t="n">
        <v>45523</v>
      </c>
      <c r="AP20" s="924" t="n">
        <v>0.596527777777778</v>
      </c>
      <c r="AQ20" s="57" t="n">
        <f aca="false">(AP20+AO20)-(U20+T20)</f>
        <v>3.99027777777778</v>
      </c>
      <c r="AR20" s="925" t="n">
        <v>45523</v>
      </c>
      <c r="AS20" s="924" t="n">
        <v>0.596527777777778</v>
      </c>
      <c r="AT20" s="926" t="s">
        <v>51</v>
      </c>
      <c r="AU20" s="59" t="n">
        <f aca="false">(AS20+AR20)-(U20+T20)</f>
        <v>3.99027777777778</v>
      </c>
      <c r="AV20" s="61"/>
      <c r="AW20" s="61"/>
      <c r="AX20" s="61" t="s">
        <v>90</v>
      </c>
      <c r="AY20" s="61" t="s">
        <v>91</v>
      </c>
      <c r="AZ20" s="61" t="s">
        <v>148</v>
      </c>
      <c r="BA20" s="61" t="s">
        <v>149</v>
      </c>
      <c r="BB20" s="122" t="s">
        <v>1010</v>
      </c>
      <c r="BC20" s="101" t="s">
        <v>1011</v>
      </c>
      <c r="BD20" s="66"/>
      <c r="BE20" s="68" t="s">
        <v>64</v>
      </c>
      <c r="BF20" s="68"/>
      <c r="BJ20" s="576" t="n">
        <v>2</v>
      </c>
      <c r="BK20" s="492" t="n">
        <v>0</v>
      </c>
      <c r="BL20" s="492" t="n">
        <v>2</v>
      </c>
      <c r="BM20" s="706" t="n">
        <v>1</v>
      </c>
      <c r="BN20" s="944"/>
      <c r="BO20" s="944"/>
      <c r="BP20" s="944"/>
      <c r="BQ20" s="944"/>
      <c r="BR20" s="944"/>
      <c r="BS20" s="99"/>
      <c r="BT20" s="99"/>
      <c r="BU20" s="576" t="n">
        <v>0</v>
      </c>
      <c r="BV20" s="492" t="n">
        <v>2</v>
      </c>
      <c r="BW20" s="492" t="n">
        <v>2</v>
      </c>
      <c r="BX20" s="706" t="n">
        <v>0</v>
      </c>
      <c r="BY20" s="944"/>
      <c r="BZ20" s="944"/>
      <c r="CA20" s="944"/>
      <c r="CB20" s="944"/>
      <c r="CC20" s="944"/>
      <c r="CD20" s="99"/>
      <c r="CE20" s="99"/>
      <c r="CF20" s="757" t="n">
        <v>2843</v>
      </c>
      <c r="CG20" s="511" t="n">
        <v>30292965</v>
      </c>
      <c r="CH20" s="512" t="s">
        <v>53</v>
      </c>
      <c r="CI20" s="512" t="s">
        <v>65</v>
      </c>
      <c r="CJ20" s="512" t="s">
        <v>80</v>
      </c>
      <c r="CK20" s="512" t="s">
        <v>1012</v>
      </c>
      <c r="CL20" s="513" t="n">
        <v>45533.7131944444</v>
      </c>
      <c r="CM20" s="512" t="s">
        <v>970</v>
      </c>
      <c r="CN20" s="758" t="s">
        <v>48</v>
      </c>
      <c r="CO20" s="99"/>
      <c r="CP20" s="99"/>
      <c r="CQ20" s="947" t="n">
        <v>4</v>
      </c>
      <c r="CR20" s="852" t="n">
        <v>3</v>
      </c>
      <c r="CS20" s="852" t="n">
        <v>3</v>
      </c>
      <c r="CT20" s="948" t="n">
        <v>6</v>
      </c>
      <c r="CU20" s="944"/>
      <c r="CV20" s="944"/>
      <c r="CW20" s="944"/>
      <c r="CX20" s="944"/>
      <c r="CY20" s="944"/>
      <c r="CZ20" s="478"/>
      <c r="DA20" s="478"/>
      <c r="DB20" s="478"/>
    </row>
    <row r="21" customFormat="false" ht="15" hidden="false" customHeight="true" outlineLevel="0" collapsed="false">
      <c r="A21" s="922"/>
      <c r="B21" s="436" t="n">
        <v>19</v>
      </c>
      <c r="C21" s="741" t="n">
        <v>2819</v>
      </c>
      <c r="D21" s="767" t="n">
        <v>30340697</v>
      </c>
      <c r="E21" s="768" t="s">
        <v>49</v>
      </c>
      <c r="F21" s="768" t="s">
        <v>65</v>
      </c>
      <c r="G21" s="768" t="s">
        <v>45</v>
      </c>
      <c r="H21" s="768" t="s">
        <v>68</v>
      </c>
      <c r="I21" s="769" t="n">
        <v>45521.6104166667</v>
      </c>
      <c r="J21" s="768" t="s">
        <v>51</v>
      </c>
      <c r="K21" s="758" t="s">
        <v>67</v>
      </c>
      <c r="L21" s="121" t="n">
        <v>45521</v>
      </c>
      <c r="M21" s="496" t="n">
        <v>0.610416666666667</v>
      </c>
      <c r="N21" s="514" t="s">
        <v>51</v>
      </c>
      <c r="O21" s="121" t="n">
        <v>45521</v>
      </c>
      <c r="P21" s="496" t="n">
        <v>0.610416666666667</v>
      </c>
      <c r="Q21" s="121"/>
      <c r="R21" s="496"/>
      <c r="S21" s="54"/>
      <c r="T21" s="121" t="n">
        <v>45521</v>
      </c>
      <c r="U21" s="496" t="n">
        <v>0.6375</v>
      </c>
      <c r="V21" s="514" t="s">
        <v>51</v>
      </c>
      <c r="W21" s="497" t="n">
        <f aca="false">(U21+T21)-(P21+O21)</f>
        <v>0.0270833333333333</v>
      </c>
      <c r="X21" s="75" t="n">
        <v>45522</v>
      </c>
      <c r="Y21" s="498" t="n">
        <v>0.816666666666667</v>
      </c>
      <c r="Z21" s="514" t="s">
        <v>77</v>
      </c>
      <c r="AA21" s="55" t="n">
        <f aca="false">(Y21+X21)-(U21+T21)</f>
        <v>1.17916666666667</v>
      </c>
      <c r="AB21" s="75"/>
      <c r="AC21" s="498"/>
      <c r="AD21" s="54"/>
      <c r="AE21" s="55" t="n">
        <f aca="false">(AC21+AB21)-(Y21+X21)</f>
        <v>-45522.8166666667</v>
      </c>
      <c r="AF21" s="75"/>
      <c r="AG21" s="54"/>
      <c r="AH21" s="54"/>
      <c r="AI21" s="54"/>
      <c r="AJ21" s="55" t="n">
        <f aca="false">(AG21+AF21)-(U21+T21)</f>
        <v>-45521.6375</v>
      </c>
      <c r="AK21" s="75"/>
      <c r="AL21" s="54"/>
      <c r="AM21" s="54"/>
      <c r="AN21" s="55" t="n">
        <f aca="false">(AL21+AK21)-(U21+T21)</f>
        <v>-45521.6375</v>
      </c>
      <c r="AO21" s="923" t="n">
        <v>45523</v>
      </c>
      <c r="AP21" s="924" t="n">
        <v>0.754861111111111</v>
      </c>
      <c r="AQ21" s="57" t="n">
        <f aca="false">(AP21+AO21)-(U21+T21)</f>
        <v>2.11736111111111</v>
      </c>
      <c r="AR21" s="925" t="n">
        <v>45523</v>
      </c>
      <c r="AS21" s="924" t="n">
        <v>0.754861111111111</v>
      </c>
      <c r="AT21" s="926" t="s">
        <v>77</v>
      </c>
      <c r="AU21" s="59" t="n">
        <f aca="false">(AS21+AR21)-(U21+T21)</f>
        <v>2.11736111111111</v>
      </c>
      <c r="AV21" s="61"/>
      <c r="AW21" s="61"/>
      <c r="AX21" s="61" t="s">
        <v>58</v>
      </c>
      <c r="AY21" s="61" t="s">
        <v>572</v>
      </c>
      <c r="AZ21" s="43" t="s">
        <v>203</v>
      </c>
      <c r="BA21" s="61" t="s">
        <v>215</v>
      </c>
      <c r="BB21" s="122" t="s">
        <v>1013</v>
      </c>
      <c r="BC21" s="101" t="s">
        <v>1014</v>
      </c>
      <c r="BD21" s="66"/>
      <c r="BE21" s="68" t="s">
        <v>64</v>
      </c>
      <c r="BF21" s="68"/>
      <c r="BJ21" s="861" t="n">
        <f aca="false">BJ20/BK17</f>
        <v>0.4</v>
      </c>
      <c r="BK21" s="862" t="n">
        <f aca="false">BK20/BK17</f>
        <v>0</v>
      </c>
      <c r="BL21" s="862" t="n">
        <f aca="false">BL20/BK17</f>
        <v>0.4</v>
      </c>
      <c r="BM21" s="863" t="n">
        <f aca="false">BM20/BK17</f>
        <v>0.2</v>
      </c>
      <c r="BN21" s="944"/>
      <c r="BO21" s="944"/>
      <c r="BP21" s="944"/>
      <c r="BQ21" s="944"/>
      <c r="BR21" s="944"/>
      <c r="BS21" s="99"/>
      <c r="BT21" s="99"/>
      <c r="BU21" s="949" t="n">
        <f aca="false">BU20/BV17</f>
        <v>0</v>
      </c>
      <c r="BV21" s="950" t="n">
        <f aca="false">BV20/BV17</f>
        <v>0.5</v>
      </c>
      <c r="BW21" s="950" t="n">
        <f aca="false">BW20/BV17</f>
        <v>0.5</v>
      </c>
      <c r="BX21" s="951" t="n">
        <f aca="false">BX20/BV17</f>
        <v>0</v>
      </c>
      <c r="BY21" s="944"/>
      <c r="BZ21" s="944"/>
      <c r="CA21" s="944"/>
      <c r="CB21" s="944"/>
      <c r="CC21" s="944"/>
      <c r="CD21" s="99"/>
      <c r="CE21" s="99"/>
      <c r="CF21" s="741" t="n">
        <v>2847</v>
      </c>
      <c r="CG21" s="511" t="n">
        <v>30157911</v>
      </c>
      <c r="CH21" s="512" t="s">
        <v>53</v>
      </c>
      <c r="CI21" s="512" t="s">
        <v>44</v>
      </c>
      <c r="CJ21" s="512" t="s">
        <v>54</v>
      </c>
      <c r="CK21" s="512" t="s">
        <v>990</v>
      </c>
      <c r="CL21" s="513" t="n">
        <v>45535.5298611111</v>
      </c>
      <c r="CM21" s="512" t="s">
        <v>51</v>
      </c>
      <c r="CN21" s="758" t="s">
        <v>48</v>
      </c>
      <c r="CO21" s="99"/>
      <c r="CP21" s="99"/>
      <c r="CQ21" s="478"/>
      <c r="CR21" s="478"/>
      <c r="CS21" s="478"/>
      <c r="CT21" s="478"/>
      <c r="CU21" s="944"/>
      <c r="CV21" s="944"/>
      <c r="CW21" s="944"/>
      <c r="CX21" s="944"/>
      <c r="CY21" s="944"/>
      <c r="CZ21" s="478"/>
      <c r="DA21" s="478"/>
      <c r="DB21" s="478"/>
    </row>
    <row r="22" customFormat="false" ht="15" hidden="false" customHeight="true" outlineLevel="0" collapsed="false">
      <c r="A22" s="922"/>
      <c r="B22" s="430" t="n">
        <v>20</v>
      </c>
      <c r="C22" s="741" t="n">
        <v>2820</v>
      </c>
      <c r="D22" s="767" t="n">
        <v>2506215165</v>
      </c>
      <c r="E22" s="768" t="s">
        <v>43</v>
      </c>
      <c r="F22" s="768" t="s">
        <v>44</v>
      </c>
      <c r="G22" s="768" t="s">
        <v>45</v>
      </c>
      <c r="H22" s="768" t="s">
        <v>79</v>
      </c>
      <c r="I22" s="769" t="n">
        <v>45521.6375</v>
      </c>
      <c r="J22" s="768" t="s">
        <v>51</v>
      </c>
      <c r="K22" s="758" t="s">
        <v>67</v>
      </c>
      <c r="L22" s="121" t="n">
        <v>45521</v>
      </c>
      <c r="M22" s="496" t="n">
        <v>0.6375</v>
      </c>
      <c r="N22" s="514" t="s">
        <v>51</v>
      </c>
      <c r="O22" s="121" t="n">
        <v>45521</v>
      </c>
      <c r="P22" s="496" t="n">
        <v>0.6375</v>
      </c>
      <c r="Q22" s="121"/>
      <c r="R22" s="496"/>
      <c r="S22" s="54"/>
      <c r="T22" s="121" t="n">
        <v>45521</v>
      </c>
      <c r="U22" s="496" t="n">
        <v>0.640972222222222</v>
      </c>
      <c r="V22" s="514" t="s">
        <v>51</v>
      </c>
      <c r="W22" s="497" t="n">
        <f aca="false">(U22+T22)-(P22+O22)</f>
        <v>0.00347222222222222</v>
      </c>
      <c r="X22" s="75"/>
      <c r="Y22" s="498"/>
      <c r="Z22" s="54"/>
      <c r="AA22" s="55" t="n">
        <f aca="false">(Y22+X22)-(U22+T22)</f>
        <v>-45521.6409722222</v>
      </c>
      <c r="AB22" s="75"/>
      <c r="AC22" s="498"/>
      <c r="AD22" s="54"/>
      <c r="AE22" s="55" t="n">
        <f aca="false">(AC22+AB22)-(Y22+X22)</f>
        <v>0</v>
      </c>
      <c r="AF22" s="75"/>
      <c r="AG22" s="54"/>
      <c r="AH22" s="54"/>
      <c r="AI22" s="54"/>
      <c r="AJ22" s="55" t="n">
        <f aca="false">(AG22+AF22)-(U22+T22)</f>
        <v>-45521.6409722222</v>
      </c>
      <c r="AK22" s="75"/>
      <c r="AL22" s="54"/>
      <c r="AM22" s="54"/>
      <c r="AN22" s="55" t="n">
        <f aca="false">(AL22+AK22)-(U22+T22)</f>
        <v>-45521.6409722222</v>
      </c>
      <c r="AO22" s="923" t="n">
        <v>45523</v>
      </c>
      <c r="AP22" s="924" t="n">
        <v>0.809027777777778</v>
      </c>
      <c r="AQ22" s="57" t="n">
        <f aca="false">(AP22+AO22)-(U22+T22)</f>
        <v>2.16805555555556</v>
      </c>
      <c r="AR22" s="925" t="n">
        <v>45523</v>
      </c>
      <c r="AS22" s="924" t="n">
        <v>0.809027777777778</v>
      </c>
      <c r="AT22" s="926" t="s">
        <v>51</v>
      </c>
      <c r="AU22" s="59" t="n">
        <f aca="false">(AS22+AR22)-(U22+T22)</f>
        <v>2.16805555555556</v>
      </c>
      <c r="AV22" s="837" t="n">
        <v>8825</v>
      </c>
      <c r="AW22" s="952" t="s">
        <v>1015</v>
      </c>
      <c r="AX22" s="61" t="s">
        <v>578</v>
      </c>
      <c r="AY22" s="61" t="s">
        <v>110</v>
      </c>
      <c r="AZ22" s="43" t="s">
        <v>872</v>
      </c>
      <c r="BA22" s="61" t="s">
        <v>487</v>
      </c>
      <c r="BB22" s="122" t="s">
        <v>1016</v>
      </c>
      <c r="BC22" s="101" t="s">
        <v>1017</v>
      </c>
      <c r="BD22" s="66"/>
      <c r="BE22" s="68" t="s">
        <v>64</v>
      </c>
      <c r="BF22" s="68"/>
      <c r="BJ22" s="944"/>
      <c r="BK22" s="944"/>
      <c r="BL22" s="944"/>
      <c r="BM22" s="478"/>
      <c r="BN22" s="944"/>
      <c r="BO22" s="944"/>
      <c r="BP22" s="944"/>
      <c r="BQ22" s="944"/>
      <c r="BR22" s="944"/>
      <c r="BS22" s="99"/>
      <c r="BT22" s="99"/>
      <c r="BU22" s="944"/>
      <c r="BV22" s="944"/>
      <c r="BW22" s="944"/>
      <c r="BX22" s="478"/>
      <c r="BY22" s="944"/>
      <c r="BZ22" s="944"/>
      <c r="CA22" s="944"/>
      <c r="CB22" s="944"/>
      <c r="CC22" s="944"/>
      <c r="CD22" s="99"/>
      <c r="CE22" s="99"/>
      <c r="CF22" s="741" t="n">
        <v>2850</v>
      </c>
      <c r="CG22" s="511" t="n">
        <v>1588225</v>
      </c>
      <c r="CH22" s="512" t="s">
        <v>53</v>
      </c>
      <c r="CI22" s="512" t="s">
        <v>44</v>
      </c>
      <c r="CJ22" s="512" t="s">
        <v>54</v>
      </c>
      <c r="CK22" s="512" t="s">
        <v>171</v>
      </c>
      <c r="CL22" s="513" t="n">
        <v>45535.70625</v>
      </c>
      <c r="CM22" s="512" t="s">
        <v>51</v>
      </c>
      <c r="CN22" s="758" t="s">
        <v>71</v>
      </c>
      <c r="CO22" s="99"/>
      <c r="CP22" s="99"/>
      <c r="CQ22" s="865" t="s">
        <v>189</v>
      </c>
      <c r="CR22" s="567" t="n">
        <v>0</v>
      </c>
      <c r="CS22" s="866" t="n">
        <f aca="false">CR22/CR25</f>
        <v>0</v>
      </c>
      <c r="CT22" s="478"/>
      <c r="CU22" s="944"/>
      <c r="CV22" s="944"/>
      <c r="CW22" s="944"/>
      <c r="CX22" s="944"/>
      <c r="CY22" s="944"/>
      <c r="CZ22" s="478"/>
      <c r="DA22" s="478"/>
      <c r="DB22" s="478"/>
    </row>
    <row r="23" customFormat="false" ht="17.25" hidden="false" customHeight="true" outlineLevel="0" collapsed="false">
      <c r="A23" s="922"/>
      <c r="B23" s="430" t="n">
        <v>21</v>
      </c>
      <c r="C23" s="741" t="n">
        <v>2821</v>
      </c>
      <c r="D23" s="511" t="n">
        <v>30049530</v>
      </c>
      <c r="E23" s="512" t="s">
        <v>43</v>
      </c>
      <c r="F23" s="512" t="s">
        <v>44</v>
      </c>
      <c r="G23" s="512" t="s">
        <v>45</v>
      </c>
      <c r="H23" s="512" t="s">
        <v>46</v>
      </c>
      <c r="I23" s="513" t="n">
        <v>45521.64375</v>
      </c>
      <c r="J23" s="512" t="s">
        <v>51</v>
      </c>
      <c r="K23" s="758" t="s">
        <v>67</v>
      </c>
      <c r="L23" s="121" t="n">
        <v>45521</v>
      </c>
      <c r="M23" s="496" t="n">
        <v>0.64375</v>
      </c>
      <c r="N23" s="514" t="s">
        <v>51</v>
      </c>
      <c r="O23" s="121" t="n">
        <v>45521</v>
      </c>
      <c r="P23" s="496" t="n">
        <v>0.64375</v>
      </c>
      <c r="Q23" s="121"/>
      <c r="R23" s="496"/>
      <c r="S23" s="54"/>
      <c r="T23" s="121" t="n">
        <v>45521</v>
      </c>
      <c r="U23" s="496" t="n">
        <v>0.654166666666667</v>
      </c>
      <c r="V23" s="514" t="s">
        <v>51</v>
      </c>
      <c r="W23" s="497" t="n">
        <f aca="false">(U23+T23)-(P23+O23)</f>
        <v>0.0104166666666667</v>
      </c>
      <c r="X23" s="75"/>
      <c r="Y23" s="498"/>
      <c r="Z23" s="54"/>
      <c r="AA23" s="55" t="n">
        <f aca="false">(Y23+X23)-(U23+T23)</f>
        <v>-45521.6541666667</v>
      </c>
      <c r="AB23" s="75"/>
      <c r="AC23" s="498"/>
      <c r="AD23" s="54"/>
      <c r="AE23" s="55" t="n">
        <f aca="false">(AC23+AB23)-(Y23+X23)</f>
        <v>0</v>
      </c>
      <c r="AF23" s="75"/>
      <c r="AG23" s="54"/>
      <c r="AH23" s="54"/>
      <c r="AI23" s="54"/>
      <c r="AJ23" s="55" t="n">
        <f aca="false">(AG23+AF23)-(U23+T23)</f>
        <v>-45521.6541666667</v>
      </c>
      <c r="AK23" s="75"/>
      <c r="AL23" s="54"/>
      <c r="AM23" s="54"/>
      <c r="AN23" s="55" t="n">
        <f aca="false">(AL23+AK23)-(U23+T23)</f>
        <v>-45521.6541666667</v>
      </c>
      <c r="AO23" s="923" t="n">
        <v>45523</v>
      </c>
      <c r="AP23" s="924" t="n">
        <v>0.808333333333333</v>
      </c>
      <c r="AQ23" s="57" t="n">
        <f aca="false">(AP23+AO23)-(U23+T23)</f>
        <v>2.15416666666667</v>
      </c>
      <c r="AR23" s="925" t="n">
        <v>45523</v>
      </c>
      <c r="AS23" s="924" t="n">
        <v>0.808333333333333</v>
      </c>
      <c r="AT23" s="926" t="s">
        <v>51</v>
      </c>
      <c r="AU23" s="59" t="n">
        <f aca="false">(AS23+AR23)-(U23+T23)</f>
        <v>2.15416666666667</v>
      </c>
      <c r="AV23" s="61"/>
      <c r="AW23" s="61"/>
      <c r="AX23" s="61" t="s">
        <v>90</v>
      </c>
      <c r="AY23" s="61" t="s">
        <v>91</v>
      </c>
      <c r="AZ23" s="61" t="s">
        <v>92</v>
      </c>
      <c r="BA23" s="61" t="s">
        <v>93</v>
      </c>
      <c r="BB23" s="122" t="s">
        <v>1018</v>
      </c>
      <c r="BC23" s="101" t="s">
        <v>1019</v>
      </c>
      <c r="BD23" s="66"/>
      <c r="BE23" s="68" t="s">
        <v>64</v>
      </c>
      <c r="BF23" s="68"/>
      <c r="BJ23" s="865" t="s">
        <v>189</v>
      </c>
      <c r="BK23" s="567" t="n">
        <v>1</v>
      </c>
      <c r="BL23" s="866" t="n">
        <f aca="false">BK23/BK26</f>
        <v>0.2</v>
      </c>
      <c r="BM23" s="478"/>
      <c r="BN23" s="944"/>
      <c r="BO23" s="944"/>
      <c r="BP23" s="944"/>
      <c r="BQ23" s="944"/>
      <c r="BR23" s="944"/>
      <c r="BS23" s="99"/>
      <c r="BT23" s="99"/>
      <c r="BU23" s="865" t="s">
        <v>189</v>
      </c>
      <c r="BV23" s="567" t="n">
        <v>2</v>
      </c>
      <c r="BW23" s="866" t="n">
        <f aca="false">BV23/BV26</f>
        <v>0.5</v>
      </c>
      <c r="BX23" s="478"/>
      <c r="BY23" s="944"/>
      <c r="BZ23" s="944"/>
      <c r="CA23" s="944"/>
      <c r="CB23" s="944"/>
      <c r="CC23" s="944"/>
      <c r="CD23" s="99"/>
      <c r="CE23" s="99"/>
      <c r="CF23" s="757" t="n">
        <v>2851</v>
      </c>
      <c r="CG23" s="511" t="n">
        <v>30137123</v>
      </c>
      <c r="CH23" s="512" t="s">
        <v>53</v>
      </c>
      <c r="CI23" s="512" t="s">
        <v>44</v>
      </c>
      <c r="CJ23" s="512" t="s">
        <v>45</v>
      </c>
      <c r="CK23" s="512" t="s">
        <v>46</v>
      </c>
      <c r="CL23" s="513" t="n">
        <v>45535.7319444444</v>
      </c>
      <c r="CM23" s="512" t="s">
        <v>51</v>
      </c>
      <c r="CN23" s="758" t="s">
        <v>48</v>
      </c>
      <c r="CO23" s="99"/>
      <c r="CP23" s="99"/>
      <c r="CQ23" s="576" t="s">
        <v>193</v>
      </c>
      <c r="CR23" s="492" t="n">
        <v>6</v>
      </c>
      <c r="CS23" s="867" t="n">
        <f aca="false">CR23/CR25</f>
        <v>1</v>
      </c>
      <c r="CT23" s="478"/>
      <c r="CU23" s="944"/>
      <c r="CV23" s="944"/>
      <c r="CW23" s="944"/>
      <c r="CX23" s="944"/>
      <c r="CY23" s="944"/>
      <c r="CZ23" s="478"/>
      <c r="DA23" s="478"/>
      <c r="DB23" s="478"/>
    </row>
    <row r="24" customFormat="false" ht="15" hidden="false" customHeight="true" outlineLevel="0" collapsed="false">
      <c r="A24" s="922" t="n">
        <v>4</v>
      </c>
      <c r="B24" s="430" t="n">
        <v>22</v>
      </c>
      <c r="C24" s="770" t="n">
        <v>2829</v>
      </c>
      <c r="D24" s="511" t="n">
        <v>30318807</v>
      </c>
      <c r="E24" s="512" t="s">
        <v>43</v>
      </c>
      <c r="F24" s="512" t="s">
        <v>69</v>
      </c>
      <c r="G24" s="512" t="s">
        <v>45</v>
      </c>
      <c r="H24" s="512" t="s">
        <v>115</v>
      </c>
      <c r="I24" s="513" t="n">
        <v>45525.65625</v>
      </c>
      <c r="J24" s="512" t="s">
        <v>51</v>
      </c>
      <c r="K24" s="758" t="s">
        <v>52</v>
      </c>
      <c r="L24" s="121" t="n">
        <v>45525</v>
      </c>
      <c r="M24" s="496" t="n">
        <v>0.65625</v>
      </c>
      <c r="N24" s="514" t="s">
        <v>51</v>
      </c>
      <c r="O24" s="121" t="n">
        <v>45525</v>
      </c>
      <c r="P24" s="496" t="n">
        <v>0.65625</v>
      </c>
      <c r="Q24" s="121"/>
      <c r="R24" s="496"/>
      <c r="S24" s="54"/>
      <c r="T24" s="121" t="n">
        <v>45525</v>
      </c>
      <c r="U24" s="496" t="n">
        <v>0.665972222222222</v>
      </c>
      <c r="V24" s="514" t="s">
        <v>51</v>
      </c>
      <c r="W24" s="497" t="n">
        <f aca="false">(U24+T24)-(P24+O24)</f>
        <v>0.00972222222222222</v>
      </c>
      <c r="X24" s="75"/>
      <c r="Y24" s="498"/>
      <c r="Z24" s="54"/>
      <c r="AA24" s="55" t="n">
        <f aca="false">(Y24+X24)-(U24+T24)</f>
        <v>-45525.6659722222</v>
      </c>
      <c r="AB24" s="75"/>
      <c r="AC24" s="498"/>
      <c r="AD24" s="54"/>
      <c r="AE24" s="55" t="n">
        <f aca="false">(AC24+AB24)-(Y24+X24)</f>
        <v>0</v>
      </c>
      <c r="AF24" s="75"/>
      <c r="AG24" s="54"/>
      <c r="AH24" s="54"/>
      <c r="AI24" s="54"/>
      <c r="AJ24" s="55" t="n">
        <f aca="false">(AG24+AF24)-(U24+T24)</f>
        <v>-45525.6659722222</v>
      </c>
      <c r="AK24" s="75"/>
      <c r="AL24" s="54"/>
      <c r="AM24" s="54"/>
      <c r="AN24" s="55" t="n">
        <f aca="false">(AL24+AK24)-(U24+T24)</f>
        <v>-45525.6659722222</v>
      </c>
      <c r="AO24" s="923" t="n">
        <v>45526</v>
      </c>
      <c r="AP24" s="924" t="n">
        <v>0.58125</v>
      </c>
      <c r="AQ24" s="57" t="n">
        <f aca="false">(AP24+AO24)-(U24+T24)</f>
        <v>0.915277777777778</v>
      </c>
      <c r="AR24" s="925" t="n">
        <v>45526</v>
      </c>
      <c r="AS24" s="924" t="n">
        <v>0.58125</v>
      </c>
      <c r="AT24" s="926" t="s">
        <v>51</v>
      </c>
      <c r="AU24" s="59" t="n">
        <f aca="false">(AS24+AR24)-(U24+T24)</f>
        <v>0.915277777777778</v>
      </c>
      <c r="AV24" s="61"/>
      <c r="AW24" s="61"/>
      <c r="AX24" s="61" t="s">
        <v>58</v>
      </c>
      <c r="AY24" s="61" t="s">
        <v>572</v>
      </c>
      <c r="AZ24" s="43" t="s">
        <v>203</v>
      </c>
      <c r="BA24" s="61" t="s">
        <v>215</v>
      </c>
      <c r="BB24" s="122" t="s">
        <v>1020</v>
      </c>
      <c r="BC24" s="101" t="s">
        <v>1021</v>
      </c>
      <c r="BD24" s="66"/>
      <c r="BE24" s="68" t="s">
        <v>64</v>
      </c>
      <c r="BF24" s="68"/>
      <c r="BJ24" s="576" t="s">
        <v>193</v>
      </c>
      <c r="BK24" s="492" t="n">
        <v>3</v>
      </c>
      <c r="BL24" s="867" t="n">
        <f aca="false">BK24/BK26</f>
        <v>0.6</v>
      </c>
      <c r="BM24" s="944"/>
      <c r="BN24" s="944"/>
      <c r="BO24" s="944"/>
      <c r="BP24" s="944"/>
      <c r="BQ24" s="944"/>
      <c r="BR24" s="944"/>
      <c r="BS24" s="99"/>
      <c r="BT24" s="99"/>
      <c r="BU24" s="576" t="s">
        <v>193</v>
      </c>
      <c r="BV24" s="492" t="n">
        <v>1</v>
      </c>
      <c r="BW24" s="867" t="n">
        <f aca="false">BV24/BV26</f>
        <v>0.25</v>
      </c>
      <c r="BX24" s="944"/>
      <c r="BY24" s="944"/>
      <c r="BZ24" s="944"/>
      <c r="CA24" s="944"/>
      <c r="CB24" s="944"/>
      <c r="CC24" s="944"/>
      <c r="CD24" s="99"/>
      <c r="CE24" s="99"/>
      <c r="CN24" s="99"/>
      <c r="CO24" s="99"/>
      <c r="CP24" s="99"/>
      <c r="CQ24" s="576" t="s">
        <v>199</v>
      </c>
      <c r="CR24" s="492" t="n">
        <v>0</v>
      </c>
      <c r="CS24" s="867" t="n">
        <f aca="false">CR24/CR25</f>
        <v>0</v>
      </c>
      <c r="CT24" s="944"/>
      <c r="CU24" s="944"/>
      <c r="CV24" s="944"/>
      <c r="CW24" s="944"/>
      <c r="CX24" s="944"/>
      <c r="CY24" s="944"/>
      <c r="CZ24" s="478"/>
      <c r="DA24" s="478"/>
      <c r="DB24" s="478"/>
    </row>
    <row r="25" customFormat="false" ht="15" hidden="false" customHeight="true" outlineLevel="0" collapsed="false">
      <c r="A25" s="922"/>
      <c r="B25" s="436" t="n">
        <v>23</v>
      </c>
      <c r="C25" s="741" t="n">
        <v>2833</v>
      </c>
      <c r="D25" s="511" t="n">
        <v>30341561</v>
      </c>
      <c r="E25" s="512" t="s">
        <v>56</v>
      </c>
      <c r="F25" s="512" t="s">
        <v>44</v>
      </c>
      <c r="G25" s="512" t="s">
        <v>54</v>
      </c>
      <c r="H25" s="512" t="s">
        <v>87</v>
      </c>
      <c r="I25" s="513" t="n">
        <v>45526.7833333333</v>
      </c>
      <c r="J25" s="512" t="s">
        <v>77</v>
      </c>
      <c r="K25" s="758" t="s">
        <v>71</v>
      </c>
      <c r="L25" s="121" t="n">
        <v>45526</v>
      </c>
      <c r="M25" s="496" t="n">
        <v>0.778472222222222</v>
      </c>
      <c r="N25" s="514" t="s">
        <v>77</v>
      </c>
      <c r="O25" s="121" t="n">
        <v>45526</v>
      </c>
      <c r="P25" s="496" t="n">
        <v>0.783333333333333</v>
      </c>
      <c r="Q25" s="121" t="n">
        <v>45531</v>
      </c>
      <c r="R25" s="496" t="n">
        <v>0.407638888888889</v>
      </c>
      <c r="S25" s="514" t="s">
        <v>77</v>
      </c>
      <c r="T25" s="121" t="n">
        <v>45531</v>
      </c>
      <c r="U25" s="496" t="n">
        <v>0.479166666666667</v>
      </c>
      <c r="V25" s="514" t="s">
        <v>77</v>
      </c>
      <c r="W25" s="497" t="n">
        <f aca="false">(U25+T25)-(P25+O25)</f>
        <v>4.69583333333333</v>
      </c>
      <c r="X25" s="75"/>
      <c r="Y25" s="498"/>
      <c r="Z25" s="54"/>
      <c r="AA25" s="55" t="n">
        <f aca="false">(Y25+X25)-(U25+T25)</f>
        <v>-45531.4791666667</v>
      </c>
      <c r="AB25" s="75"/>
      <c r="AC25" s="498"/>
      <c r="AD25" s="54"/>
      <c r="AE25" s="55" t="n">
        <f aca="false">(AC25+AB25)-(Y25+X25)</f>
        <v>0</v>
      </c>
      <c r="AF25" s="75"/>
      <c r="AG25" s="54"/>
      <c r="AH25" s="54"/>
      <c r="AI25" s="54"/>
      <c r="AJ25" s="55" t="n">
        <f aca="false">(AG25+AF25)-(U25+T25)</f>
        <v>-45531.4791666667</v>
      </c>
      <c r="AK25" s="75"/>
      <c r="AL25" s="54"/>
      <c r="AM25" s="54"/>
      <c r="AN25" s="55" t="n">
        <f aca="false">(AL25+AK25)-(U25+T25)</f>
        <v>-45531.4791666667</v>
      </c>
      <c r="AO25" s="923" t="n">
        <v>45537</v>
      </c>
      <c r="AP25" s="924" t="n">
        <v>0.76875</v>
      </c>
      <c r="AQ25" s="57" t="n">
        <f aca="false">(AP25+AO25)-(U25+T25)</f>
        <v>6.28958333333333</v>
      </c>
      <c r="AR25" s="925" t="n">
        <v>45537</v>
      </c>
      <c r="AS25" s="924" t="n">
        <v>0.76875</v>
      </c>
      <c r="AT25" s="926" t="s">
        <v>77</v>
      </c>
      <c r="AU25" s="59" t="n">
        <f aca="false">(AS25+AR25)-(U25+T25)</f>
        <v>6.28958333333333</v>
      </c>
      <c r="AV25" s="61"/>
      <c r="AW25" s="61"/>
      <c r="AX25" s="61" t="s">
        <v>90</v>
      </c>
      <c r="AY25" s="61" t="s">
        <v>91</v>
      </c>
      <c r="AZ25" s="61" t="s">
        <v>106</v>
      </c>
      <c r="BA25" s="61" t="s">
        <v>440</v>
      </c>
      <c r="BB25" s="122" t="s">
        <v>1022</v>
      </c>
      <c r="BC25" s="101" t="s">
        <v>1023</v>
      </c>
      <c r="BD25" s="66"/>
      <c r="BE25" s="68" t="s">
        <v>64</v>
      </c>
      <c r="BF25" s="68"/>
      <c r="BJ25" s="576" t="s">
        <v>199</v>
      </c>
      <c r="BK25" s="492" t="n">
        <v>1</v>
      </c>
      <c r="BL25" s="867" t="n">
        <f aca="false">BK25/BK26</f>
        <v>0.2</v>
      </c>
      <c r="BM25" s="944"/>
      <c r="BN25" s="944"/>
      <c r="BO25" s="944"/>
      <c r="BP25" s="944"/>
      <c r="BQ25" s="944"/>
      <c r="BR25" s="944"/>
      <c r="BS25" s="99"/>
      <c r="BT25" s="99"/>
      <c r="BU25" s="576" t="s">
        <v>199</v>
      </c>
      <c r="BV25" s="492" t="n">
        <v>1</v>
      </c>
      <c r="BW25" s="867" t="n">
        <f aca="false">BV25/BV26</f>
        <v>0.25</v>
      </c>
      <c r="BX25" s="944"/>
      <c r="BY25" s="944"/>
      <c r="BZ25" s="944"/>
      <c r="CA25" s="944"/>
      <c r="CB25" s="944"/>
      <c r="CC25" s="944"/>
      <c r="CD25" s="99"/>
      <c r="CE25" s="99"/>
      <c r="CN25" s="99"/>
      <c r="CO25" s="99"/>
      <c r="CP25" s="99"/>
      <c r="CQ25" s="869" t="s">
        <v>139</v>
      </c>
      <c r="CR25" s="870" t="n">
        <f aca="false">CR22+CR23+CR24</f>
        <v>6</v>
      </c>
      <c r="CS25" s="867" t="n">
        <f aca="false">CS24+CS23+CS22</f>
        <v>1</v>
      </c>
      <c r="CT25" s="944"/>
      <c r="CU25" s="944"/>
      <c r="CV25" s="944"/>
      <c r="CW25" s="944"/>
      <c r="CX25" s="944"/>
      <c r="CY25" s="944"/>
      <c r="CZ25" s="478"/>
      <c r="DA25" s="478"/>
      <c r="DB25" s="478"/>
    </row>
    <row r="26" customFormat="false" ht="15" hidden="false" customHeight="true" outlineLevel="0" collapsed="false">
      <c r="A26" s="922"/>
      <c r="B26" s="430" t="n">
        <v>24</v>
      </c>
      <c r="C26" s="770" t="n">
        <v>2834</v>
      </c>
      <c r="D26" s="511" t="n">
        <v>30300181</v>
      </c>
      <c r="E26" s="512" t="s">
        <v>53</v>
      </c>
      <c r="F26" s="512" t="s">
        <v>44</v>
      </c>
      <c r="G26" s="512" t="s">
        <v>54</v>
      </c>
      <c r="H26" s="512" t="s">
        <v>337</v>
      </c>
      <c r="I26" s="513" t="n">
        <v>45528.5756944444</v>
      </c>
      <c r="J26" s="512" t="s">
        <v>970</v>
      </c>
      <c r="K26" s="758" t="s">
        <v>67</v>
      </c>
      <c r="L26" s="121" t="n">
        <v>45528</v>
      </c>
      <c r="M26" s="496" t="n">
        <v>0.56875</v>
      </c>
      <c r="N26" s="514" t="s">
        <v>970</v>
      </c>
      <c r="O26" s="121" t="n">
        <v>45528</v>
      </c>
      <c r="P26" s="496" t="n">
        <v>0.575694444444444</v>
      </c>
      <c r="Q26" s="121" t="n">
        <v>45529</v>
      </c>
      <c r="R26" s="496" t="n">
        <v>0.535416666666667</v>
      </c>
      <c r="S26" s="514" t="s">
        <v>77</v>
      </c>
      <c r="T26" s="121" t="n">
        <v>45529</v>
      </c>
      <c r="U26" s="496" t="n">
        <v>0.535416666666667</v>
      </c>
      <c r="V26" s="514" t="s">
        <v>77</v>
      </c>
      <c r="W26" s="497" t="n">
        <f aca="false">(U26+T26)-(P26+O26)</f>
        <v>0.959722222222222</v>
      </c>
      <c r="X26" s="75" t="n">
        <v>45530</v>
      </c>
      <c r="Y26" s="498" t="n">
        <v>0.577083333333333</v>
      </c>
      <c r="Z26" s="514" t="s">
        <v>995</v>
      </c>
      <c r="AA26" s="55" t="n">
        <f aca="false">(Y26+X26)-(U26+T26)</f>
        <v>1.04166666666667</v>
      </c>
      <c r="AB26" s="75" t="n">
        <v>45530</v>
      </c>
      <c r="AC26" s="498" t="n">
        <v>0.842361111111111</v>
      </c>
      <c r="AD26" s="514" t="s">
        <v>995</v>
      </c>
      <c r="AE26" s="55" t="n">
        <f aca="false">(AC26+AB26)-(Y26+X26)</f>
        <v>0.265277777777778</v>
      </c>
      <c r="AF26" s="75"/>
      <c r="AG26" s="54"/>
      <c r="AH26" s="54"/>
      <c r="AI26" s="54"/>
      <c r="AJ26" s="55" t="n">
        <f aca="false">(AG26+AF26)-(U26+T26)</f>
        <v>-45529.5354166667</v>
      </c>
      <c r="AK26" s="75"/>
      <c r="AL26" s="54"/>
      <c r="AM26" s="54"/>
      <c r="AN26" s="55" t="n">
        <f aca="false">(AL26+AK26)-(U26+T26)</f>
        <v>-45529.5354166667</v>
      </c>
      <c r="AO26" s="923" t="n">
        <v>45531</v>
      </c>
      <c r="AP26" s="939" t="n">
        <v>0.819444444444445</v>
      </c>
      <c r="AQ26" s="57" t="n">
        <f aca="false">(AP26+AO26)-(U26+T26)</f>
        <v>2.28402777777778</v>
      </c>
      <c r="AR26" s="923" t="n">
        <v>45531</v>
      </c>
      <c r="AS26" s="939" t="n">
        <v>0.819444444444445</v>
      </c>
      <c r="AT26" s="527" t="s">
        <v>970</v>
      </c>
      <c r="AU26" s="59" t="n">
        <f aca="false">(AS26+AR26)-(U26+T26)</f>
        <v>2.28402777777778</v>
      </c>
      <c r="AV26" s="61"/>
      <c r="AW26" s="43"/>
      <c r="AX26" s="61" t="s">
        <v>578</v>
      </c>
      <c r="AY26" s="61" t="s">
        <v>99</v>
      </c>
      <c r="AZ26" s="43" t="s">
        <v>640</v>
      </c>
      <c r="BA26" s="61" t="s">
        <v>177</v>
      </c>
      <c r="BB26" s="122" t="s">
        <v>1024</v>
      </c>
      <c r="BC26" s="101" t="s">
        <v>1025</v>
      </c>
      <c r="BD26" s="66"/>
      <c r="BE26" s="68" t="s">
        <v>64</v>
      </c>
      <c r="BF26" s="68"/>
      <c r="BJ26" s="869" t="s">
        <v>139</v>
      </c>
      <c r="BK26" s="870" t="n">
        <f aca="false">BK23+BK24+BK25</f>
        <v>5</v>
      </c>
      <c r="BL26" s="867" t="n">
        <f aca="false">BL25+BL24+BL23</f>
        <v>1</v>
      </c>
      <c r="BM26" s="944"/>
      <c r="BN26" s="944"/>
      <c r="BO26" s="944"/>
      <c r="BP26" s="944"/>
      <c r="BQ26" s="944"/>
      <c r="BR26" s="944"/>
      <c r="BS26" s="99"/>
      <c r="BT26" s="99"/>
      <c r="BU26" s="869" t="s">
        <v>139</v>
      </c>
      <c r="BV26" s="870" t="n">
        <f aca="false">BV23+BV24+BV25</f>
        <v>4</v>
      </c>
      <c r="BW26" s="867" t="n">
        <f aca="false">BW25+BW24+BW23</f>
        <v>1</v>
      </c>
      <c r="BX26" s="944"/>
      <c r="BY26" s="944"/>
      <c r="BZ26" s="944"/>
      <c r="CA26" s="944"/>
      <c r="CB26" s="944"/>
      <c r="CC26" s="944"/>
      <c r="CD26" s="99"/>
      <c r="CE26" s="99"/>
      <c r="CN26" s="99"/>
      <c r="CO26" s="99"/>
      <c r="CP26" s="99"/>
      <c r="CQ26" s="576" t="s">
        <v>206</v>
      </c>
      <c r="CR26" s="492" t="n">
        <v>5</v>
      </c>
      <c r="CS26" s="867" t="n">
        <f aca="false">CR26/CR30</f>
        <v>0.833333333333333</v>
      </c>
      <c r="CT26" s="944"/>
      <c r="CU26" s="944"/>
      <c r="CV26" s="944"/>
      <c r="CW26" s="944"/>
      <c r="CX26" s="944"/>
      <c r="CY26" s="944"/>
      <c r="CZ26" s="478"/>
      <c r="DA26" s="478"/>
      <c r="DB26" s="478"/>
    </row>
    <row r="27" customFormat="false" ht="15" hidden="false" customHeight="true" outlineLevel="0" collapsed="false">
      <c r="A27" s="922"/>
      <c r="B27" s="436" t="n">
        <v>25</v>
      </c>
      <c r="C27" s="741" t="n">
        <v>2835</v>
      </c>
      <c r="D27" s="511" t="n">
        <v>30334615</v>
      </c>
      <c r="E27" s="512" t="s">
        <v>56</v>
      </c>
      <c r="F27" s="512" t="s">
        <v>44</v>
      </c>
      <c r="G27" s="512" t="s">
        <v>54</v>
      </c>
      <c r="H27" s="512" t="s">
        <v>597</v>
      </c>
      <c r="I27" s="513" t="n">
        <v>45528.7013888889</v>
      </c>
      <c r="J27" s="512" t="s">
        <v>51</v>
      </c>
      <c r="K27" s="758" t="s">
        <v>71</v>
      </c>
      <c r="L27" s="121" t="n">
        <v>45528</v>
      </c>
      <c r="M27" s="496" t="n">
        <v>0.697222222222222</v>
      </c>
      <c r="N27" s="514" t="s">
        <v>51</v>
      </c>
      <c r="O27" s="121" t="n">
        <v>45528</v>
      </c>
      <c r="P27" s="496" t="n">
        <v>0.701388888888889</v>
      </c>
      <c r="Q27" s="121" t="n">
        <v>45531</v>
      </c>
      <c r="R27" s="496" t="n">
        <v>0.874305555555556</v>
      </c>
      <c r="S27" s="514" t="s">
        <v>51</v>
      </c>
      <c r="T27" s="121" t="n">
        <v>45531</v>
      </c>
      <c r="U27" s="496" t="n">
        <v>0.875</v>
      </c>
      <c r="V27" s="514" t="s">
        <v>51</v>
      </c>
      <c r="W27" s="497" t="n">
        <f aca="false">(U27+T27)-(P27+O27)</f>
        <v>3.17361111111111</v>
      </c>
      <c r="X27" s="75" t="n">
        <v>45531</v>
      </c>
      <c r="Y27" s="498" t="n">
        <v>0.876388888888889</v>
      </c>
      <c r="Z27" s="514" t="s">
        <v>961</v>
      </c>
      <c r="AA27" s="55" t="n">
        <f aca="false">(Y27+X27)-(U27+T27)</f>
        <v>0.00138888888888889</v>
      </c>
      <c r="AB27" s="75" t="n">
        <v>45532</v>
      </c>
      <c r="AC27" s="498" t="n">
        <v>0.714583333333333</v>
      </c>
      <c r="AD27" s="514" t="s">
        <v>961</v>
      </c>
      <c r="AE27" s="55" t="n">
        <f aca="false">(AC27+AB27)-(Y27+X27)</f>
        <v>0.838194444444445</v>
      </c>
      <c r="AF27" s="75" t="n">
        <v>45533</v>
      </c>
      <c r="AG27" s="498" t="n">
        <v>0.786111111111111</v>
      </c>
      <c r="AH27" s="514" t="s">
        <v>961</v>
      </c>
      <c r="AI27" s="54"/>
      <c r="AJ27" s="55" t="n">
        <f aca="false">(AG27+AF27)-(U27+T27)</f>
        <v>1.91111111111111</v>
      </c>
      <c r="AK27" s="75"/>
      <c r="AL27" s="54"/>
      <c r="AM27" s="54"/>
      <c r="AN27" s="55" t="n">
        <f aca="false">(AL27+AK27)-(U27+T27)</f>
        <v>-45531.875</v>
      </c>
      <c r="AO27" s="923" t="n">
        <v>45537</v>
      </c>
      <c r="AP27" s="924" t="n">
        <v>0.780555555555556</v>
      </c>
      <c r="AQ27" s="57" t="n">
        <f aca="false">(AP27+AO27)-(U27+T27)</f>
        <v>5.90555555555556</v>
      </c>
      <c r="AR27" s="925" t="n">
        <v>45537</v>
      </c>
      <c r="AS27" s="924" t="n">
        <v>0.780555555555556</v>
      </c>
      <c r="AT27" s="926" t="s">
        <v>51</v>
      </c>
      <c r="AU27" s="59" t="n">
        <f aca="false">(AS27+AR27)-(U27+T27)</f>
        <v>5.90555555555556</v>
      </c>
      <c r="AV27" s="837" t="n">
        <v>15748</v>
      </c>
      <c r="AW27" s="61" t="s">
        <v>983</v>
      </c>
      <c r="AX27" s="61" t="s">
        <v>90</v>
      </c>
      <c r="AY27" s="61" t="s">
        <v>91</v>
      </c>
      <c r="AZ27" s="61" t="s">
        <v>148</v>
      </c>
      <c r="BA27" s="61" t="s">
        <v>743</v>
      </c>
      <c r="BB27" s="122" t="s">
        <v>1026</v>
      </c>
      <c r="BC27" s="101" t="s">
        <v>1027</v>
      </c>
      <c r="BD27" s="66"/>
      <c r="BE27" s="68" t="s">
        <v>64</v>
      </c>
      <c r="BF27" s="68"/>
      <c r="BJ27" s="576" t="s">
        <v>206</v>
      </c>
      <c r="BK27" s="492" t="n">
        <v>1</v>
      </c>
      <c r="BL27" s="867" t="n">
        <f aca="false">BK27/BK31</f>
        <v>0.25</v>
      </c>
      <c r="BM27" s="944"/>
      <c r="BN27" s="944"/>
      <c r="BO27" s="944"/>
      <c r="BP27" s="944"/>
      <c r="BQ27" s="944"/>
      <c r="BR27" s="944"/>
      <c r="BS27" s="99"/>
      <c r="BT27" s="99"/>
      <c r="BU27" s="576" t="s">
        <v>206</v>
      </c>
      <c r="BV27" s="492" t="n">
        <v>0</v>
      </c>
      <c r="BW27" s="867" t="n">
        <f aca="false">BV27/BV31</f>
        <v>0</v>
      </c>
      <c r="BX27" s="944"/>
      <c r="BY27" s="944"/>
      <c r="BZ27" s="944"/>
      <c r="CA27" s="944"/>
      <c r="CB27" s="944"/>
      <c r="CC27" s="944"/>
      <c r="CD27" s="99"/>
      <c r="CE27" s="99"/>
      <c r="CN27" s="99"/>
      <c r="CO27" s="99"/>
      <c r="CP27" s="99"/>
      <c r="CQ27" s="576" t="s">
        <v>210</v>
      </c>
      <c r="CR27" s="492" t="n">
        <v>1</v>
      </c>
      <c r="CS27" s="867" t="n">
        <f aca="false">CR27/CR30</f>
        <v>0.166666666666667</v>
      </c>
      <c r="CT27" s="944"/>
      <c r="CU27" s="944"/>
      <c r="CV27" s="944"/>
      <c r="CW27" s="944"/>
      <c r="CX27" s="944"/>
      <c r="CY27" s="944"/>
      <c r="CZ27" s="478"/>
      <c r="DA27" s="478"/>
      <c r="DB27" s="478"/>
    </row>
    <row r="28" customFormat="false" ht="15" hidden="false" customHeight="true" outlineLevel="0" collapsed="false">
      <c r="A28" s="922"/>
      <c r="B28" s="430" t="n">
        <v>26</v>
      </c>
      <c r="C28" s="741" t="n">
        <v>2836</v>
      </c>
      <c r="D28" s="511" t="n">
        <v>542999297</v>
      </c>
      <c r="E28" s="512" t="s">
        <v>53</v>
      </c>
      <c r="F28" s="512" t="s">
        <v>44</v>
      </c>
      <c r="G28" s="512" t="s">
        <v>54</v>
      </c>
      <c r="H28" s="512" t="s">
        <v>510</v>
      </c>
      <c r="I28" s="513" t="n">
        <v>45528.7805555556</v>
      </c>
      <c r="J28" s="512" t="s">
        <v>77</v>
      </c>
      <c r="K28" s="758" t="s">
        <v>71</v>
      </c>
      <c r="L28" s="121" t="n">
        <v>45528</v>
      </c>
      <c r="M28" s="496" t="n">
        <v>0.780555555555556</v>
      </c>
      <c r="N28" s="514" t="s">
        <v>77</v>
      </c>
      <c r="O28" s="121" t="n">
        <v>45528</v>
      </c>
      <c r="P28" s="496" t="n">
        <v>0.780555555555556</v>
      </c>
      <c r="Q28" s="121" t="n">
        <v>45531</v>
      </c>
      <c r="R28" s="496" t="n">
        <v>0.40625</v>
      </c>
      <c r="S28" s="514" t="s">
        <v>77</v>
      </c>
      <c r="T28" s="121" t="n">
        <v>45531</v>
      </c>
      <c r="U28" s="496" t="n">
        <v>0.416666666666667</v>
      </c>
      <c r="V28" s="514" t="s">
        <v>77</v>
      </c>
      <c r="W28" s="497" t="n">
        <f aca="false">(U28+T28)-(P28+O28)</f>
        <v>2.63611111111111</v>
      </c>
      <c r="X28" s="75"/>
      <c r="Y28" s="498"/>
      <c r="Z28" s="54"/>
      <c r="AA28" s="55" t="n">
        <f aca="false">(Y28+X28)-(U28+T28)</f>
        <v>-45531.4166666667</v>
      </c>
      <c r="AB28" s="75"/>
      <c r="AC28" s="498"/>
      <c r="AD28" s="54"/>
      <c r="AE28" s="55" t="n">
        <f aca="false">(AC28+AB28)-(Y28+X28)</f>
        <v>0</v>
      </c>
      <c r="AF28" s="75"/>
      <c r="AG28" s="498"/>
      <c r="AH28" s="54"/>
      <c r="AI28" s="54"/>
      <c r="AJ28" s="55" t="n">
        <f aca="false">(AG28+AF28)-(U28+T28)</f>
        <v>-45531.4166666667</v>
      </c>
      <c r="AK28" s="75"/>
      <c r="AL28" s="54"/>
      <c r="AM28" s="54"/>
      <c r="AN28" s="55" t="n">
        <f aca="false">(AL28+AK28)-(U28+T28)</f>
        <v>-45531.4166666667</v>
      </c>
      <c r="AO28" s="923" t="n">
        <v>45537</v>
      </c>
      <c r="AP28" s="924" t="n">
        <v>0.784722222222222</v>
      </c>
      <c r="AQ28" s="57" t="n">
        <f aca="false">(AP28+AO28)-(U28+T28)</f>
        <v>6.36805555555556</v>
      </c>
      <c r="AR28" s="923" t="n">
        <v>45537</v>
      </c>
      <c r="AS28" s="516" t="n">
        <v>0.784722222222222</v>
      </c>
      <c r="AT28" s="926" t="s">
        <v>77</v>
      </c>
      <c r="AU28" s="59" t="n">
        <f aca="false">(AS28+AR28)-(U28+T28)</f>
        <v>6.36805555555556</v>
      </c>
      <c r="AV28" s="61"/>
      <c r="AW28" s="61"/>
      <c r="AX28" s="61" t="s">
        <v>58</v>
      </c>
      <c r="AY28" s="61" t="s">
        <v>72</v>
      </c>
      <c r="AZ28" s="61" t="s">
        <v>73</v>
      </c>
      <c r="BA28" s="61" t="s">
        <v>1028</v>
      </c>
      <c r="BB28" s="122" t="s">
        <v>1029</v>
      </c>
      <c r="BC28" s="101" t="s">
        <v>1030</v>
      </c>
      <c r="BD28" s="66"/>
      <c r="BE28" s="68" t="s">
        <v>64</v>
      </c>
      <c r="BF28" s="68"/>
      <c r="BJ28" s="576" t="s">
        <v>210</v>
      </c>
      <c r="BK28" s="492" t="n">
        <v>3</v>
      </c>
      <c r="BL28" s="867" t="n">
        <f aca="false">BK28/BK31</f>
        <v>0.75</v>
      </c>
      <c r="BM28" s="944"/>
      <c r="BN28" s="944"/>
      <c r="BO28" s="944"/>
      <c r="BP28" s="944"/>
      <c r="BQ28" s="944"/>
      <c r="BR28" s="944"/>
      <c r="BS28" s="99"/>
      <c r="BT28" s="99"/>
      <c r="BU28" s="576" t="s">
        <v>210</v>
      </c>
      <c r="BV28" s="492" t="n">
        <v>4</v>
      </c>
      <c r="BW28" s="867" t="n">
        <f aca="false">BV28/BV31</f>
        <v>1</v>
      </c>
      <c r="BX28" s="944"/>
      <c r="BY28" s="944"/>
      <c r="BZ28" s="944"/>
      <c r="CA28" s="944"/>
      <c r="CB28" s="944"/>
      <c r="CC28" s="944"/>
      <c r="CD28" s="99"/>
      <c r="CE28" s="99"/>
      <c r="CN28" s="99"/>
      <c r="CO28" s="99"/>
      <c r="CP28" s="99"/>
      <c r="CQ28" s="576" t="s">
        <v>214</v>
      </c>
      <c r="CR28" s="492" t="n">
        <v>0</v>
      </c>
      <c r="CS28" s="867" t="n">
        <f aca="false">CR28/CR30</f>
        <v>0</v>
      </c>
      <c r="CT28" s="944"/>
      <c r="CU28" s="944"/>
      <c r="CV28" s="944"/>
      <c r="CW28" s="944"/>
      <c r="CX28" s="944"/>
      <c r="CY28" s="944"/>
      <c r="CZ28" s="478"/>
      <c r="DA28" s="478"/>
      <c r="DB28" s="478"/>
    </row>
    <row r="29" customFormat="false" ht="15" hidden="false" customHeight="true" outlineLevel="0" collapsed="false">
      <c r="A29" s="922"/>
      <c r="B29" s="430" t="n">
        <v>27</v>
      </c>
      <c r="C29" s="741" t="n">
        <v>2836</v>
      </c>
      <c r="D29" s="511" t="n">
        <v>542999297</v>
      </c>
      <c r="E29" s="512" t="s">
        <v>53</v>
      </c>
      <c r="F29" s="512" t="s">
        <v>44</v>
      </c>
      <c r="G29" s="512" t="s">
        <v>45</v>
      </c>
      <c r="H29" s="512" t="s">
        <v>726</v>
      </c>
      <c r="I29" s="513" t="n">
        <v>45528.8527777778</v>
      </c>
      <c r="J29" s="512" t="s">
        <v>77</v>
      </c>
      <c r="K29" s="758" t="s">
        <v>71</v>
      </c>
      <c r="L29" s="121" t="n">
        <v>45528</v>
      </c>
      <c r="M29" s="496" t="n">
        <v>0.780555555555556</v>
      </c>
      <c r="N29" s="514" t="s">
        <v>77</v>
      </c>
      <c r="O29" s="121" t="n">
        <v>45528</v>
      </c>
      <c r="P29" s="496" t="n">
        <v>0.852777777777778</v>
      </c>
      <c r="Q29" s="121" t="n">
        <v>45531</v>
      </c>
      <c r="R29" s="496" t="n">
        <v>0.40625</v>
      </c>
      <c r="S29" s="514" t="s">
        <v>77</v>
      </c>
      <c r="T29" s="121" t="n">
        <v>45531</v>
      </c>
      <c r="U29" s="496" t="n">
        <v>0.411111111111111</v>
      </c>
      <c r="V29" s="514" t="s">
        <v>77</v>
      </c>
      <c r="W29" s="497" t="n">
        <f aca="false">(U29+T29)-(P29+O29)</f>
        <v>2.55833333333333</v>
      </c>
      <c r="X29" s="75" t="n">
        <v>45537</v>
      </c>
      <c r="Y29" s="498" t="n">
        <v>0.769444444444445</v>
      </c>
      <c r="Z29" s="514" t="s">
        <v>957</v>
      </c>
      <c r="AA29" s="55" t="n">
        <f aca="false">(Y29+X29)-(U29+T29)</f>
        <v>6.35833333333333</v>
      </c>
      <c r="AB29" s="75" t="n">
        <v>45538</v>
      </c>
      <c r="AC29" s="498" t="n">
        <v>0.576388888888889</v>
      </c>
      <c r="AD29" s="514" t="s">
        <v>995</v>
      </c>
      <c r="AE29" s="55" t="n">
        <f aca="false">(AC29+AB29)-(Y29+X29)</f>
        <v>0.806944444444445</v>
      </c>
      <c r="AF29" s="75" t="n">
        <v>45538</v>
      </c>
      <c r="AG29" s="498" t="n">
        <v>0.582638888888889</v>
      </c>
      <c r="AH29" s="514" t="s">
        <v>995</v>
      </c>
      <c r="AI29" s="514" t="s">
        <v>996</v>
      </c>
      <c r="AJ29" s="55" t="n">
        <f aca="false">(AG29+AF29)-(U29+T29)</f>
        <v>7.17152777777778</v>
      </c>
      <c r="AK29" s="121" t="n">
        <v>45553</v>
      </c>
      <c r="AL29" s="498" t="n">
        <v>0.633333333333333</v>
      </c>
      <c r="AM29" s="514" t="s">
        <v>957</v>
      </c>
      <c r="AN29" s="55" t="n">
        <f aca="false">(AL29+AK29)-(U29+T29)</f>
        <v>22.2222222222222</v>
      </c>
      <c r="AO29" s="923"/>
      <c r="AP29" s="924"/>
      <c r="AQ29" s="57" t="n">
        <f aca="false">(AP29+AO29)-(U29+T29)</f>
        <v>-45531.4111111111</v>
      </c>
      <c r="AR29" s="923"/>
      <c r="AS29" s="516"/>
      <c r="AT29" s="926"/>
      <c r="AU29" s="59" t="n">
        <f aca="false">(AS29+AR29)-(U29+T29)</f>
        <v>-45531.4111111111</v>
      </c>
      <c r="AV29" s="61"/>
      <c r="AW29" s="61"/>
      <c r="AX29" s="61" t="s">
        <v>58</v>
      </c>
      <c r="AY29" s="61" t="s">
        <v>72</v>
      </c>
      <c r="AZ29" s="61" t="s">
        <v>73</v>
      </c>
      <c r="BA29" s="61" t="s">
        <v>1028</v>
      </c>
      <c r="BB29" s="122" t="s">
        <v>1029</v>
      </c>
      <c r="BC29" s="101" t="s">
        <v>1030</v>
      </c>
      <c r="BD29" s="66"/>
      <c r="BE29" s="68" t="s">
        <v>64</v>
      </c>
      <c r="BF29" s="68"/>
      <c r="BJ29" s="576" t="s">
        <v>214</v>
      </c>
      <c r="BK29" s="492" t="n">
        <v>0</v>
      </c>
      <c r="BL29" s="867" t="n">
        <f aca="false">BK29/BK31</f>
        <v>0</v>
      </c>
      <c r="BM29" s="944"/>
      <c r="BN29" s="944"/>
      <c r="BO29" s="944"/>
      <c r="BP29" s="944"/>
      <c r="BQ29" s="944"/>
      <c r="BR29" s="944"/>
      <c r="BS29" s="99"/>
      <c r="BT29" s="99"/>
      <c r="BU29" s="576" t="s">
        <v>214</v>
      </c>
      <c r="BV29" s="492" t="n">
        <v>0</v>
      </c>
      <c r="BW29" s="867" t="n">
        <f aca="false">BV29/BV31</f>
        <v>0</v>
      </c>
      <c r="BX29" s="944"/>
      <c r="BY29" s="944"/>
      <c r="BZ29" s="944"/>
      <c r="CA29" s="944"/>
      <c r="CB29" s="944"/>
      <c r="CC29" s="944"/>
      <c r="CD29" s="99"/>
      <c r="CE29" s="99"/>
      <c r="CF29" s="838"/>
      <c r="CG29" s="857" t="s">
        <v>135</v>
      </c>
      <c r="CH29" s="858" t="s">
        <v>136</v>
      </c>
      <c r="CI29" s="839" t="s">
        <v>137</v>
      </c>
      <c r="CJ29" s="840" t="s">
        <v>52</v>
      </c>
      <c r="CK29" s="841" t="s">
        <v>48</v>
      </c>
      <c r="CL29" s="842" t="s">
        <v>67</v>
      </c>
      <c r="CM29" s="843" t="s">
        <v>138</v>
      </c>
      <c r="CN29" s="820" t="s">
        <v>139</v>
      </c>
      <c r="CO29" s="99"/>
      <c r="CP29" s="99"/>
      <c r="CQ29" s="576" t="s">
        <v>218</v>
      </c>
      <c r="CR29" s="492" t="n">
        <v>0</v>
      </c>
      <c r="CS29" s="867" t="n">
        <f aca="false">CR29/CR30</f>
        <v>0</v>
      </c>
      <c r="CT29" s="944"/>
      <c r="CU29" s="944"/>
      <c r="CV29" s="944"/>
      <c r="CW29" s="944"/>
      <c r="CX29" s="944"/>
      <c r="CY29" s="944"/>
      <c r="CZ29" s="478"/>
      <c r="DA29" s="478"/>
      <c r="DB29" s="478"/>
    </row>
    <row r="30" customFormat="false" ht="15" hidden="false" customHeight="true" outlineLevel="0" collapsed="false">
      <c r="A30" s="922" t="n">
        <v>5</v>
      </c>
      <c r="B30" s="430" t="n">
        <v>28</v>
      </c>
      <c r="C30" s="741" t="n">
        <v>2837</v>
      </c>
      <c r="D30" s="511" t="n">
        <v>30221012</v>
      </c>
      <c r="E30" s="512" t="s">
        <v>53</v>
      </c>
      <c r="F30" s="512" t="s">
        <v>44</v>
      </c>
      <c r="G30" s="512" t="s">
        <v>54</v>
      </c>
      <c r="H30" s="512" t="s">
        <v>477</v>
      </c>
      <c r="I30" s="513" t="n">
        <v>45529.6465277778</v>
      </c>
      <c r="J30" s="512" t="s">
        <v>51</v>
      </c>
      <c r="K30" s="758" t="s">
        <v>71</v>
      </c>
      <c r="L30" s="121" t="n">
        <v>45529</v>
      </c>
      <c r="M30" s="496" t="n">
        <v>0.598611111111111</v>
      </c>
      <c r="N30" s="514" t="s">
        <v>51</v>
      </c>
      <c r="O30" s="121" t="n">
        <v>45529</v>
      </c>
      <c r="P30" s="496" t="n">
        <v>0.646527777777778</v>
      </c>
      <c r="Q30" s="121" t="n">
        <v>45530</v>
      </c>
      <c r="R30" s="496" t="n">
        <v>0.838888888888889</v>
      </c>
      <c r="S30" s="514" t="s">
        <v>51</v>
      </c>
      <c r="T30" s="121" t="n">
        <v>45530</v>
      </c>
      <c r="U30" s="496" t="n">
        <v>0.843055555555556</v>
      </c>
      <c r="V30" s="514" t="s">
        <v>51</v>
      </c>
      <c r="W30" s="497" t="n">
        <f aca="false">(U30+T30)-(P30+O30)</f>
        <v>1.19652777777778</v>
      </c>
      <c r="X30" s="121" t="n">
        <v>45531</v>
      </c>
      <c r="Y30" s="498" t="n">
        <v>0.349305555555556</v>
      </c>
      <c r="Z30" s="514" t="s">
        <v>961</v>
      </c>
      <c r="AA30" s="55" t="n">
        <f aca="false">(Y30+X30)-(U30+T30)</f>
        <v>0.50625</v>
      </c>
      <c r="AB30" s="75" t="n">
        <v>45531</v>
      </c>
      <c r="AC30" s="498" t="n">
        <v>0.849305555555556</v>
      </c>
      <c r="AD30" s="514" t="s">
        <v>961</v>
      </c>
      <c r="AE30" s="55" t="n">
        <f aca="false">(AC30+AB30)-(Y30+X30)</f>
        <v>0.5</v>
      </c>
      <c r="AF30" s="75" t="n">
        <v>45531</v>
      </c>
      <c r="AG30" s="498" t="n">
        <v>0.849305555555556</v>
      </c>
      <c r="AH30" s="514" t="s">
        <v>961</v>
      </c>
      <c r="AI30" s="514" t="s">
        <v>996</v>
      </c>
      <c r="AJ30" s="55" t="n">
        <f aca="false">(AG30+AF30)-(U30+T30)</f>
        <v>1.00625</v>
      </c>
      <c r="AK30" s="75"/>
      <c r="AL30" s="54"/>
      <c r="AM30" s="54"/>
      <c r="AN30" s="55" t="n">
        <f aca="false">(AL30+AK30)-(U30+T30)</f>
        <v>-45530.8430555556</v>
      </c>
      <c r="AO30" s="923" t="n">
        <v>45537</v>
      </c>
      <c r="AP30" s="924" t="n">
        <v>0.781944444444444</v>
      </c>
      <c r="AQ30" s="57" t="n">
        <f aca="false">(AP30+AO30)-(U30+T30)</f>
        <v>6.93888888888889</v>
      </c>
      <c r="AR30" s="925" t="n">
        <v>45537</v>
      </c>
      <c r="AS30" s="924" t="n">
        <v>0.781944444444444</v>
      </c>
      <c r="AT30" s="926" t="s">
        <v>51</v>
      </c>
      <c r="AU30" s="59" t="n">
        <f aca="false">(AS30+AR30)-(U30+T30)</f>
        <v>6.93888888888889</v>
      </c>
      <c r="AV30" s="61"/>
      <c r="AW30" s="61"/>
      <c r="AX30" s="61" t="s">
        <v>58</v>
      </c>
      <c r="AY30" s="61" t="s">
        <v>572</v>
      </c>
      <c r="AZ30" s="61" t="s">
        <v>60</v>
      </c>
      <c r="BA30" s="61" t="s">
        <v>61</v>
      </c>
      <c r="BB30" s="122" t="s">
        <v>1031</v>
      </c>
      <c r="BC30" s="101" t="s">
        <v>1032</v>
      </c>
      <c r="BD30" s="66"/>
      <c r="BE30" s="68" t="s">
        <v>64</v>
      </c>
      <c r="BF30" s="68"/>
      <c r="BJ30" s="576" t="s">
        <v>218</v>
      </c>
      <c r="BK30" s="492" t="n">
        <v>0</v>
      </c>
      <c r="BL30" s="867" t="n">
        <f aca="false">BK30/BK31</f>
        <v>0</v>
      </c>
      <c r="BM30" s="944"/>
      <c r="BN30" s="944"/>
      <c r="BO30" s="944"/>
      <c r="BP30" s="944"/>
      <c r="BQ30" s="944"/>
      <c r="BR30" s="944"/>
      <c r="BS30" s="99"/>
      <c r="BT30" s="99"/>
      <c r="BU30" s="576" t="s">
        <v>218</v>
      </c>
      <c r="BV30" s="492" t="n">
        <v>0</v>
      </c>
      <c r="BW30" s="867" t="n">
        <f aca="false">BV30/BV31</f>
        <v>0</v>
      </c>
      <c r="BX30" s="944"/>
      <c r="BY30" s="944"/>
      <c r="BZ30" s="944"/>
      <c r="CA30" s="944"/>
      <c r="CB30" s="944"/>
      <c r="CC30" s="944"/>
      <c r="CD30" s="99"/>
      <c r="CE30" s="99"/>
      <c r="CF30" s="928" t="s">
        <v>9</v>
      </c>
      <c r="CG30" s="844" t="s">
        <v>51</v>
      </c>
      <c r="CH30" s="929" t="n">
        <v>7</v>
      </c>
      <c r="CI30" s="846" t="n">
        <f aca="false">CH30/CH33</f>
        <v>0.333333333333333</v>
      </c>
      <c r="CJ30" s="492" t="n">
        <v>1</v>
      </c>
      <c r="CK30" s="492" t="n">
        <v>2</v>
      </c>
      <c r="CL30" s="492" t="n">
        <v>0</v>
      </c>
      <c r="CM30" s="492" t="n">
        <v>4</v>
      </c>
      <c r="CN30" s="930" t="n">
        <f aca="false">CJ30+CK30+CL30+CM30</f>
        <v>7</v>
      </c>
      <c r="CO30" s="99"/>
      <c r="CP30" s="99"/>
      <c r="CQ30" s="849" t="s">
        <v>139</v>
      </c>
      <c r="CR30" s="873" t="n">
        <f aca="false">CR26+CR27+CR28+CR29</f>
        <v>6</v>
      </c>
      <c r="CS30" s="863" t="n">
        <f aca="false">CS29+CS28+CS27+CS26</f>
        <v>1</v>
      </c>
      <c r="CT30" s="944"/>
      <c r="CU30" s="944"/>
      <c r="CV30" s="944"/>
      <c r="CW30" s="944"/>
      <c r="CX30" s="944"/>
      <c r="CY30" s="944"/>
      <c r="CZ30" s="478"/>
      <c r="DA30" s="478"/>
      <c r="DB30" s="478"/>
    </row>
    <row r="31" customFormat="false" ht="15" hidden="false" customHeight="true" outlineLevel="0" collapsed="false">
      <c r="A31" s="922"/>
      <c r="B31" s="436" t="n">
        <v>29</v>
      </c>
      <c r="C31" s="741" t="n">
        <v>2832</v>
      </c>
      <c r="D31" s="511" t="n">
        <v>1128084</v>
      </c>
      <c r="E31" s="512" t="s">
        <v>53</v>
      </c>
      <c r="F31" s="512" t="s">
        <v>44</v>
      </c>
      <c r="G31" s="512" t="s">
        <v>45</v>
      </c>
      <c r="H31" s="512" t="s">
        <v>888</v>
      </c>
      <c r="I31" s="513" t="n">
        <v>45530.4583333333</v>
      </c>
      <c r="J31" s="512" t="s">
        <v>51</v>
      </c>
      <c r="K31" s="758" t="s">
        <v>71</v>
      </c>
      <c r="L31" s="121" t="n">
        <v>45526</v>
      </c>
      <c r="M31" s="496" t="n">
        <v>0.7375</v>
      </c>
      <c r="N31" s="514" t="s">
        <v>51</v>
      </c>
      <c r="O31" s="121" t="n">
        <v>45530</v>
      </c>
      <c r="P31" s="496" t="n">
        <v>0.458333333333333</v>
      </c>
      <c r="Q31" s="121" t="n">
        <v>45530</v>
      </c>
      <c r="R31" s="496" t="n">
        <v>0.836111111111111</v>
      </c>
      <c r="S31" s="514" t="s">
        <v>51</v>
      </c>
      <c r="T31" s="121" t="n">
        <v>45530</v>
      </c>
      <c r="U31" s="496" t="n">
        <v>0.841666666666667</v>
      </c>
      <c r="V31" s="514" t="s">
        <v>51</v>
      </c>
      <c r="W31" s="497" t="n">
        <f aca="false">(U31+T31)-(P31+O31)</f>
        <v>0.383333333333333</v>
      </c>
      <c r="X31" s="75" t="n">
        <v>45531</v>
      </c>
      <c r="Y31" s="498" t="n">
        <v>0.805555555555556</v>
      </c>
      <c r="Z31" s="514" t="s">
        <v>961</v>
      </c>
      <c r="AA31" s="55" t="n">
        <f aca="false">(Y31+X31)-(U31+T31)</f>
        <v>0.963888888888889</v>
      </c>
      <c r="AB31" s="75" t="n">
        <v>45532</v>
      </c>
      <c r="AC31" s="498" t="n">
        <v>0.715277777777778</v>
      </c>
      <c r="AD31" s="514" t="s">
        <v>961</v>
      </c>
      <c r="AE31" s="55" t="n">
        <f aca="false">(AC31+AB31)-(Y31+X31)</f>
        <v>0.909722222222222</v>
      </c>
      <c r="AF31" s="75"/>
      <c r="AG31" s="498"/>
      <c r="AH31" s="54"/>
      <c r="AI31" s="54"/>
      <c r="AJ31" s="55" t="n">
        <f aca="false">(AG31+AF31)-(U31+T31)</f>
        <v>-45530.8416666667</v>
      </c>
      <c r="AK31" s="75"/>
      <c r="AL31" s="54"/>
      <c r="AM31" s="54"/>
      <c r="AN31" s="55" t="n">
        <f aca="false">(AL31+AK31)-(U31+T31)</f>
        <v>-45530.8416666667</v>
      </c>
      <c r="AO31" s="923" t="n">
        <v>45535</v>
      </c>
      <c r="AP31" s="924" t="n">
        <v>0.688888888888889</v>
      </c>
      <c r="AQ31" s="57" t="n">
        <f aca="false">(AP31+AO31)-(U31+T31)</f>
        <v>4.84722222222222</v>
      </c>
      <c r="AR31" s="925" t="n">
        <v>45535</v>
      </c>
      <c r="AS31" s="924" t="n">
        <v>0.688888888888889</v>
      </c>
      <c r="AT31" s="926" t="s">
        <v>51</v>
      </c>
      <c r="AU31" s="59" t="n">
        <f aca="false">(AS31+AR31)-(U31+T31)</f>
        <v>4.84722222222222</v>
      </c>
      <c r="AV31" s="61"/>
      <c r="AW31" s="61"/>
      <c r="AX31" s="61" t="s">
        <v>58</v>
      </c>
      <c r="AY31" s="61" t="s">
        <v>72</v>
      </c>
      <c r="AZ31" s="61" t="s">
        <v>73</v>
      </c>
      <c r="BA31" s="61" t="s">
        <v>263</v>
      </c>
      <c r="BB31" s="122" t="s">
        <v>1033</v>
      </c>
      <c r="BC31" s="101" t="s">
        <v>1034</v>
      </c>
      <c r="BD31" s="66"/>
      <c r="BE31" s="68" t="s">
        <v>64</v>
      </c>
      <c r="BF31" s="68"/>
      <c r="BJ31" s="849" t="s">
        <v>139</v>
      </c>
      <c r="BK31" s="873" t="n">
        <f aca="false">BK27+BK28+BK29+BK30</f>
        <v>4</v>
      </c>
      <c r="BL31" s="863" t="n">
        <f aca="false">BL30+BL29+BL28+BL27</f>
        <v>1</v>
      </c>
      <c r="BM31" s="944"/>
      <c r="BN31" s="944"/>
      <c r="BO31" s="944"/>
      <c r="BP31" s="944"/>
      <c r="BQ31" s="944"/>
      <c r="BR31" s="944"/>
      <c r="BS31" s="99"/>
      <c r="BT31" s="99"/>
      <c r="BU31" s="849" t="s">
        <v>139</v>
      </c>
      <c r="BV31" s="873" t="n">
        <f aca="false">BV27+BV28+BV29+BV30</f>
        <v>4</v>
      </c>
      <c r="BW31" s="863" t="n">
        <f aca="false">BW30+BW29+BW28+BW27</f>
        <v>1</v>
      </c>
      <c r="BX31" s="944"/>
      <c r="BY31" s="944"/>
      <c r="BZ31" s="944"/>
      <c r="CA31" s="944"/>
      <c r="CB31" s="944"/>
      <c r="CC31" s="944"/>
      <c r="CD31" s="99"/>
      <c r="CE31" s="99"/>
      <c r="CF31" s="932"/>
      <c r="CG31" s="705" t="s">
        <v>77</v>
      </c>
      <c r="CH31" s="933" t="n">
        <v>3</v>
      </c>
      <c r="CI31" s="846" t="n">
        <f aca="false">CH31/CH33</f>
        <v>0.142857142857143</v>
      </c>
      <c r="CJ31" s="492" t="n">
        <v>0</v>
      </c>
      <c r="CK31" s="492" t="n">
        <v>0</v>
      </c>
      <c r="CL31" s="492" t="n">
        <v>0</v>
      </c>
      <c r="CM31" s="492" t="n">
        <v>3</v>
      </c>
      <c r="CN31" s="930" t="n">
        <f aca="false">CM31+CL31+CK31+CJ31</f>
        <v>3</v>
      </c>
      <c r="CO31" s="99"/>
      <c r="CP31" s="99"/>
      <c r="CQ31" s="944"/>
      <c r="CR31" s="944"/>
      <c r="CS31" s="944"/>
      <c r="CT31" s="944"/>
      <c r="CU31" s="944"/>
      <c r="CV31" s="944"/>
      <c r="CW31" s="944"/>
      <c r="CX31" s="944"/>
      <c r="CY31" s="944"/>
      <c r="CZ31" s="478"/>
      <c r="DA31" s="478"/>
      <c r="DB31" s="478"/>
    </row>
    <row r="32" customFormat="false" ht="15" hidden="false" customHeight="true" outlineLevel="0" collapsed="false">
      <c r="A32" s="922"/>
      <c r="B32" s="430" t="n">
        <v>30</v>
      </c>
      <c r="C32" s="741" t="n">
        <v>2839</v>
      </c>
      <c r="D32" s="511" t="n">
        <v>30175825</v>
      </c>
      <c r="E32" s="512" t="s">
        <v>49</v>
      </c>
      <c r="F32" s="512" t="s">
        <v>69</v>
      </c>
      <c r="G32" s="512" t="s">
        <v>45</v>
      </c>
      <c r="H32" s="512" t="s">
        <v>341</v>
      </c>
      <c r="I32" s="513" t="n">
        <v>45531.4791666667</v>
      </c>
      <c r="J32" s="512" t="s">
        <v>77</v>
      </c>
      <c r="K32" s="758" t="s">
        <v>67</v>
      </c>
      <c r="L32" s="121" t="n">
        <v>45531</v>
      </c>
      <c r="M32" s="496" t="n">
        <v>0.479166666666667</v>
      </c>
      <c r="N32" s="514" t="s">
        <v>77</v>
      </c>
      <c r="O32" s="121" t="n">
        <v>45531</v>
      </c>
      <c r="P32" s="496" t="n">
        <v>0.479166666666667</v>
      </c>
      <c r="Q32" s="121"/>
      <c r="R32" s="496"/>
      <c r="S32" s="54"/>
      <c r="T32" s="121" t="n">
        <v>45531</v>
      </c>
      <c r="U32" s="496" t="n">
        <v>0.486111111111111</v>
      </c>
      <c r="V32" s="514" t="s">
        <v>77</v>
      </c>
      <c r="W32" s="497" t="n">
        <f aca="false">(U32+T32)-(P32+O32)</f>
        <v>0.00694444444444444</v>
      </c>
      <c r="X32" s="75"/>
      <c r="Y32" s="498"/>
      <c r="Z32" s="54"/>
      <c r="AA32" s="55" t="n">
        <f aca="false">(Y32+X32)-(U32+T32)</f>
        <v>-45531.4861111111</v>
      </c>
      <c r="AB32" s="75"/>
      <c r="AC32" s="498"/>
      <c r="AD32" s="54"/>
      <c r="AE32" s="55" t="n">
        <f aca="false">(AC32+AB32)-(Y32+X32)</f>
        <v>0</v>
      </c>
      <c r="AF32" s="75"/>
      <c r="AG32" s="54"/>
      <c r="AH32" s="54"/>
      <c r="AI32" s="54"/>
      <c r="AJ32" s="55" t="n">
        <f aca="false">(AG32+AF32)-(U32+T32)</f>
        <v>-45531.4861111111</v>
      </c>
      <c r="AK32" s="75"/>
      <c r="AL32" s="54"/>
      <c r="AM32" s="54"/>
      <c r="AN32" s="55" t="n">
        <f aca="false">(AL32+AK32)-(U32+T32)</f>
        <v>-45531.4861111111</v>
      </c>
      <c r="AO32" s="923" t="n">
        <v>45533</v>
      </c>
      <c r="AP32" s="924" t="n">
        <v>0.617361111111111</v>
      </c>
      <c r="AQ32" s="57" t="n">
        <f aca="false">(AP32+AO32)-(U32+T32)</f>
        <v>2.13125</v>
      </c>
      <c r="AR32" s="925" t="n">
        <v>45533</v>
      </c>
      <c r="AS32" s="924" t="n">
        <v>0.617361111111111</v>
      </c>
      <c r="AT32" s="926" t="s">
        <v>77</v>
      </c>
      <c r="AU32" s="59" t="n">
        <f aca="false">(AS32+AR32)-(U32+T32)</f>
        <v>2.13125</v>
      </c>
      <c r="AV32" s="61"/>
      <c r="AW32" s="61"/>
      <c r="AX32" s="61" t="s">
        <v>58</v>
      </c>
      <c r="AY32" s="61" t="s">
        <v>572</v>
      </c>
      <c r="AZ32" s="61" t="s">
        <v>521</v>
      </c>
      <c r="BA32" s="61" t="s">
        <v>1035</v>
      </c>
      <c r="BB32" s="122" t="s">
        <v>1036</v>
      </c>
      <c r="BC32" s="101" t="s">
        <v>1037</v>
      </c>
      <c r="BD32" s="66"/>
      <c r="BE32" s="68" t="s">
        <v>64</v>
      </c>
      <c r="BF32" s="68"/>
      <c r="BJ32" s="478"/>
      <c r="BK32" s="478"/>
      <c r="BL32" s="478"/>
      <c r="BM32" s="478"/>
      <c r="BN32" s="478"/>
      <c r="BO32" s="478"/>
      <c r="BP32" s="478"/>
      <c r="BQ32" s="478"/>
      <c r="BR32" s="99"/>
      <c r="BS32" s="99"/>
      <c r="BT32" s="99"/>
      <c r="BU32" s="944"/>
      <c r="BV32" s="944"/>
      <c r="BW32" s="944"/>
      <c r="BX32" s="944"/>
      <c r="BY32" s="944"/>
      <c r="BZ32" s="944"/>
      <c r="CA32" s="944"/>
      <c r="CB32" s="944"/>
      <c r="CC32" s="944"/>
      <c r="CD32" s="99"/>
      <c r="CE32" s="99"/>
      <c r="CF32" s="934"/>
      <c r="CG32" s="935" t="s">
        <v>970</v>
      </c>
      <c r="CH32" s="933" t="n">
        <v>11</v>
      </c>
      <c r="CI32" s="936" t="n">
        <f aca="false">CH32/CH33</f>
        <v>0.523809523809524</v>
      </c>
      <c r="CJ32" s="937" t="n">
        <v>0</v>
      </c>
      <c r="CK32" s="937" t="n">
        <v>3</v>
      </c>
      <c r="CL32" s="937" t="n">
        <v>2</v>
      </c>
      <c r="CM32" s="937" t="n">
        <v>6</v>
      </c>
      <c r="CN32" s="938" t="n">
        <f aca="false">CJ32+CK32+CL32+CM32</f>
        <v>11</v>
      </c>
      <c r="CO32" s="99"/>
      <c r="CP32" s="99"/>
      <c r="CQ32" s="478"/>
      <c r="CR32" s="478"/>
      <c r="CS32" s="478"/>
      <c r="CT32" s="478"/>
      <c r="CU32" s="478"/>
      <c r="CV32" s="478"/>
      <c r="CW32" s="478"/>
      <c r="CX32" s="478"/>
      <c r="CY32" s="99"/>
      <c r="CZ32" s="478"/>
      <c r="DA32" s="478"/>
      <c r="DB32" s="478"/>
    </row>
    <row r="33" customFormat="false" ht="15" hidden="false" customHeight="true" outlineLevel="0" collapsed="false">
      <c r="A33" s="922"/>
      <c r="B33" s="430" t="n">
        <v>31</v>
      </c>
      <c r="C33" s="757" t="n">
        <v>2843</v>
      </c>
      <c r="D33" s="511" t="n">
        <v>30292965</v>
      </c>
      <c r="E33" s="512" t="s">
        <v>53</v>
      </c>
      <c r="F33" s="512" t="s">
        <v>65</v>
      </c>
      <c r="G33" s="512" t="s">
        <v>80</v>
      </c>
      <c r="H33" s="512" t="s">
        <v>1012</v>
      </c>
      <c r="I33" s="513" t="n">
        <v>45533.7131944444</v>
      </c>
      <c r="J33" s="512" t="s">
        <v>970</v>
      </c>
      <c r="K33" s="758" t="s">
        <v>48</v>
      </c>
      <c r="L33" s="121" t="n">
        <v>45533</v>
      </c>
      <c r="M33" s="496" t="n">
        <v>0.709722222222222</v>
      </c>
      <c r="N33" s="514" t="s">
        <v>970</v>
      </c>
      <c r="O33" s="121" t="n">
        <v>45533</v>
      </c>
      <c r="P33" s="496" t="n">
        <v>0.713194444444445</v>
      </c>
      <c r="Q33" s="121" t="n">
        <v>45535</v>
      </c>
      <c r="R33" s="496" t="n">
        <v>0.636111111111111</v>
      </c>
      <c r="S33" s="514" t="s">
        <v>961</v>
      </c>
      <c r="T33" s="121" t="n">
        <v>45535</v>
      </c>
      <c r="U33" s="496" t="n">
        <v>0.835416666666667</v>
      </c>
      <c r="V33" s="514" t="s">
        <v>970</v>
      </c>
      <c r="W33" s="497" t="n">
        <f aca="false">(U33+T33)-(P33+O33)</f>
        <v>2.12222222222222</v>
      </c>
      <c r="X33" s="75"/>
      <c r="Y33" s="498"/>
      <c r="Z33" s="54"/>
      <c r="AA33" s="55" t="n">
        <f aca="false">(Y33+X33)-(U33+T33)</f>
        <v>-45535.8354166667</v>
      </c>
      <c r="AB33" s="75"/>
      <c r="AC33" s="498"/>
      <c r="AD33" s="54"/>
      <c r="AE33" s="55" t="n">
        <f aca="false">(AC33+AB33)-(Y33+X33)</f>
        <v>0</v>
      </c>
      <c r="AF33" s="75"/>
      <c r="AG33" s="953"/>
      <c r="AH33" s="54"/>
      <c r="AI33" s="54"/>
      <c r="AJ33" s="55" t="n">
        <f aca="false">(AG33+AF33)-(U33+T33)</f>
        <v>-45535.8354166667</v>
      </c>
      <c r="AK33" s="75"/>
      <c r="AL33" s="54"/>
      <c r="AM33" s="54"/>
      <c r="AN33" s="55" t="n">
        <f aca="false">(AL33+AK33)-(U33+T33)</f>
        <v>-45535.8354166667</v>
      </c>
      <c r="AO33" s="923" t="n">
        <v>45537</v>
      </c>
      <c r="AP33" s="924" t="n">
        <v>0.78125</v>
      </c>
      <c r="AQ33" s="57" t="n">
        <f aca="false">(AP33+AO33)-(U33+T33)</f>
        <v>1.94583333333333</v>
      </c>
      <c r="AR33" s="925" t="n">
        <v>45537</v>
      </c>
      <c r="AS33" s="924" t="n">
        <v>0.78125</v>
      </c>
      <c r="AT33" s="926" t="s">
        <v>77</v>
      </c>
      <c r="AU33" s="59" t="n">
        <f aca="false">(AS33+AR33)-(U33+T33)</f>
        <v>1.94583333333333</v>
      </c>
      <c r="AV33" s="61"/>
      <c r="AW33" s="61"/>
      <c r="AX33" s="61" t="s">
        <v>90</v>
      </c>
      <c r="AY33" s="61" t="s">
        <v>91</v>
      </c>
      <c r="AZ33" s="61" t="s">
        <v>106</v>
      </c>
      <c r="BA33" s="61" t="s">
        <v>159</v>
      </c>
      <c r="BB33" s="122" t="s">
        <v>1038</v>
      </c>
      <c r="BC33" s="101" t="s">
        <v>1039</v>
      </c>
      <c r="BD33" s="66"/>
      <c r="BE33" s="68" t="s">
        <v>64</v>
      </c>
      <c r="BF33" s="68"/>
      <c r="BJ33" s="478"/>
      <c r="BK33" s="478"/>
      <c r="BL33" s="478"/>
      <c r="BM33" s="478"/>
      <c r="BN33" s="478"/>
      <c r="BO33" s="478"/>
      <c r="BP33" s="478"/>
      <c r="BQ33" s="478"/>
      <c r="BR33" s="99"/>
      <c r="BS33" s="99"/>
      <c r="BT33" s="99"/>
      <c r="BU33" s="478"/>
      <c r="BV33" s="478"/>
      <c r="BW33" s="478"/>
      <c r="BX33" s="478"/>
      <c r="BY33" s="478"/>
      <c r="BZ33" s="478"/>
      <c r="CA33" s="478"/>
      <c r="CB33" s="478"/>
      <c r="CC33" s="478"/>
      <c r="CD33" s="99"/>
      <c r="CE33" s="99"/>
      <c r="CF33" s="838"/>
      <c r="CG33" s="940" t="s">
        <v>139</v>
      </c>
      <c r="CH33" s="941" t="n">
        <f aca="false">CH30+CH31+CH32</f>
        <v>21</v>
      </c>
      <c r="CI33" s="942" t="n">
        <f aca="false">CI31+CI30+CI32</f>
        <v>1</v>
      </c>
      <c r="CJ33" s="852" t="n">
        <f aca="false">CJ31+CJ30+CJ32</f>
        <v>1</v>
      </c>
      <c r="CK33" s="852" t="n">
        <f aca="false">CK31+CK30+CK32</f>
        <v>5</v>
      </c>
      <c r="CL33" s="852" t="n">
        <f aca="false">CL31+CL30+CL32</f>
        <v>2</v>
      </c>
      <c r="CM33" s="852" t="n">
        <f aca="false">CM31+CM30+CM32</f>
        <v>13</v>
      </c>
      <c r="CN33" s="943" t="n">
        <f aca="false">CN31+CN30+CN32</f>
        <v>21</v>
      </c>
      <c r="CO33" s="99"/>
      <c r="CP33" s="99"/>
      <c r="CQ33" s="478"/>
      <c r="CR33" s="478"/>
      <c r="CS33" s="478"/>
      <c r="CT33" s="478"/>
      <c r="CU33" s="478"/>
      <c r="CV33" s="478"/>
      <c r="CW33" s="478"/>
      <c r="CX33" s="478"/>
      <c r="CY33" s="99"/>
      <c r="CZ33" s="478"/>
      <c r="DA33" s="478"/>
      <c r="DB33" s="478"/>
    </row>
    <row r="34" customFormat="false" ht="15" hidden="false" customHeight="true" outlineLevel="0" collapsed="false">
      <c r="A34" s="922"/>
      <c r="B34" s="430" t="n">
        <v>32</v>
      </c>
      <c r="C34" s="741" t="n">
        <v>2845</v>
      </c>
      <c r="D34" s="511" t="n">
        <v>1156667</v>
      </c>
      <c r="E34" s="512" t="s">
        <v>49</v>
      </c>
      <c r="F34" s="512" t="s">
        <v>44</v>
      </c>
      <c r="G34" s="512" t="s">
        <v>45</v>
      </c>
      <c r="H34" s="512" t="s">
        <v>79</v>
      </c>
      <c r="I34" s="513" t="n">
        <v>45533.7493055556</v>
      </c>
      <c r="J34" s="512" t="s">
        <v>51</v>
      </c>
      <c r="K34" s="758" t="s">
        <v>48</v>
      </c>
      <c r="L34" s="121" t="n">
        <v>45533</v>
      </c>
      <c r="M34" s="496" t="n">
        <v>0.749305555555556</v>
      </c>
      <c r="N34" s="514" t="s">
        <v>51</v>
      </c>
      <c r="O34" s="121" t="n">
        <v>45533</v>
      </c>
      <c r="P34" s="496" t="n">
        <v>0.749305555555556</v>
      </c>
      <c r="Q34" s="121"/>
      <c r="R34" s="496"/>
      <c r="S34" s="54"/>
      <c r="T34" s="121" t="n">
        <v>45533</v>
      </c>
      <c r="U34" s="496" t="n">
        <v>0.759722222222222</v>
      </c>
      <c r="V34" s="514" t="s">
        <v>51</v>
      </c>
      <c r="W34" s="497" t="n">
        <f aca="false">(U34+T34)-(P34+O34)</f>
        <v>0.0104166666666667</v>
      </c>
      <c r="X34" s="75"/>
      <c r="Y34" s="498"/>
      <c r="Z34" s="54"/>
      <c r="AA34" s="55" t="n">
        <f aca="false">(Y34+X34)-(U34+T34)</f>
        <v>-45533.7597222222</v>
      </c>
      <c r="AB34" s="75"/>
      <c r="AC34" s="498"/>
      <c r="AD34" s="54"/>
      <c r="AE34" s="55" t="n">
        <f aca="false">(AC34+AB34)-(Y34+X34)</f>
        <v>0</v>
      </c>
      <c r="AF34" s="75"/>
      <c r="AG34" s="498"/>
      <c r="AH34" s="54"/>
      <c r="AI34" s="54"/>
      <c r="AJ34" s="55" t="n">
        <f aca="false">(AG34+AF34)-(U34+T34)</f>
        <v>-45533.7597222222</v>
      </c>
      <c r="AK34" s="75"/>
      <c r="AL34" s="54"/>
      <c r="AM34" s="54"/>
      <c r="AN34" s="55" t="n">
        <f aca="false">(AL34+AK34)-(U34+T34)</f>
        <v>-45533.7597222222</v>
      </c>
      <c r="AO34" s="923" t="n">
        <v>45535</v>
      </c>
      <c r="AP34" s="924" t="n">
        <v>0.688888888888889</v>
      </c>
      <c r="AQ34" s="57" t="n">
        <f aca="false">(AP34+AO34)-(U34+T34)</f>
        <v>1.92916666666667</v>
      </c>
      <c r="AR34" s="925" t="n">
        <v>45535</v>
      </c>
      <c r="AS34" s="924" t="n">
        <v>0.688888888888889</v>
      </c>
      <c r="AT34" s="926" t="s">
        <v>51</v>
      </c>
      <c r="AU34" s="59" t="n">
        <f aca="false">(AS34+AR34)-(U34+T34)</f>
        <v>1.92916666666667</v>
      </c>
      <c r="AV34" s="61"/>
      <c r="AW34" s="61"/>
      <c r="AX34" s="61" t="s">
        <v>58</v>
      </c>
      <c r="AY34" s="61" t="s">
        <v>572</v>
      </c>
      <c r="AZ34" s="43" t="s">
        <v>203</v>
      </c>
      <c r="BA34" s="61" t="s">
        <v>229</v>
      </c>
      <c r="BB34" s="122" t="s">
        <v>1040</v>
      </c>
      <c r="BC34" s="101" t="s">
        <v>1041</v>
      </c>
      <c r="BD34" s="66"/>
      <c r="BE34" s="68" t="s">
        <v>64</v>
      </c>
      <c r="BF34" s="68"/>
      <c r="BJ34" s="478"/>
      <c r="BK34" s="478"/>
      <c r="BL34" s="478"/>
      <c r="BM34" s="478"/>
      <c r="BN34" s="478"/>
      <c r="BO34" s="478"/>
      <c r="BP34" s="478"/>
      <c r="BQ34" s="478"/>
      <c r="BR34" s="99"/>
      <c r="BS34" s="99"/>
      <c r="BT34" s="99"/>
      <c r="BU34" s="478"/>
      <c r="BV34" s="478"/>
      <c r="BW34" s="478"/>
      <c r="BX34" s="478"/>
      <c r="BY34" s="478"/>
      <c r="BZ34" s="478"/>
      <c r="CA34" s="478"/>
      <c r="CB34" s="478"/>
      <c r="CC34" s="478"/>
      <c r="CD34" s="99"/>
      <c r="CE34" s="99"/>
      <c r="CF34" s="944"/>
      <c r="CG34" s="944"/>
      <c r="CH34" s="944"/>
      <c r="CI34" s="944"/>
      <c r="CJ34" s="944"/>
      <c r="CK34" s="944"/>
      <c r="CL34" s="944"/>
      <c r="CM34" s="944"/>
      <c r="CN34" s="944"/>
      <c r="CO34" s="99"/>
      <c r="CP34" s="99"/>
      <c r="CQ34" s="478"/>
      <c r="CR34" s="478"/>
      <c r="CS34" s="478"/>
      <c r="CT34" s="478"/>
      <c r="CU34" s="478"/>
      <c r="CV34" s="478"/>
      <c r="CW34" s="478"/>
      <c r="CX34" s="478"/>
      <c r="CY34" s="99"/>
      <c r="CZ34" s="478"/>
      <c r="DA34" s="478"/>
      <c r="DB34" s="478"/>
    </row>
    <row r="35" customFormat="false" ht="15" hidden="false" customHeight="true" outlineLevel="0" collapsed="false">
      <c r="A35" s="922"/>
      <c r="B35" s="436" t="n">
        <v>33</v>
      </c>
      <c r="C35" s="757" t="n">
        <v>2847</v>
      </c>
      <c r="D35" s="511" t="n">
        <v>30157911</v>
      </c>
      <c r="E35" s="512" t="s">
        <v>53</v>
      </c>
      <c r="F35" s="512" t="s">
        <v>44</v>
      </c>
      <c r="G35" s="512" t="s">
        <v>54</v>
      </c>
      <c r="H35" s="512" t="s">
        <v>990</v>
      </c>
      <c r="I35" s="513" t="n">
        <v>45535.5298611111</v>
      </c>
      <c r="J35" s="512" t="s">
        <v>51</v>
      </c>
      <c r="K35" s="758" t="s">
        <v>48</v>
      </c>
      <c r="L35" s="121" t="n">
        <v>45535</v>
      </c>
      <c r="M35" s="496" t="n">
        <v>0.523611111111111</v>
      </c>
      <c r="N35" s="514" t="s">
        <v>51</v>
      </c>
      <c r="O35" s="121" t="n">
        <v>45535</v>
      </c>
      <c r="P35" s="496" t="n">
        <v>0.529861111111111</v>
      </c>
      <c r="Q35" s="121" t="n">
        <v>45536</v>
      </c>
      <c r="R35" s="496" t="n">
        <v>0.665277777777778</v>
      </c>
      <c r="S35" s="514" t="s">
        <v>970</v>
      </c>
      <c r="T35" s="121" t="n">
        <v>45536</v>
      </c>
      <c r="U35" s="496" t="n">
        <v>0.665277777777778</v>
      </c>
      <c r="V35" s="514" t="s">
        <v>970</v>
      </c>
      <c r="W35" s="497" t="n">
        <f aca="false">(U35+T35)-(P35+O35)</f>
        <v>1.13541666666667</v>
      </c>
      <c r="X35" s="121" t="n">
        <v>45537</v>
      </c>
      <c r="Y35" s="498" t="n">
        <v>0.772222222222222</v>
      </c>
      <c r="Z35" s="514" t="s">
        <v>957</v>
      </c>
      <c r="AA35" s="55" t="n">
        <f aca="false">(Y35+X35)-(U35+T35)</f>
        <v>1.10694444444444</v>
      </c>
      <c r="AB35" s="75" t="n">
        <v>45537</v>
      </c>
      <c r="AC35" s="498" t="n">
        <v>0.784722222222222</v>
      </c>
      <c r="AD35" s="514" t="s">
        <v>961</v>
      </c>
      <c r="AE35" s="55" t="n">
        <f aca="false">(AC35+AB35)-(Y35+X35)</f>
        <v>0.0125</v>
      </c>
      <c r="AF35" s="75"/>
      <c r="AG35" s="54"/>
      <c r="AH35" s="54"/>
      <c r="AI35" s="54"/>
      <c r="AJ35" s="55" t="n">
        <f aca="false">(AG35+AF35)-(U35+T35)</f>
        <v>-45536.6652777778</v>
      </c>
      <c r="AK35" s="75"/>
      <c r="AL35" s="54"/>
      <c r="AM35" s="54"/>
      <c r="AN35" s="55" t="n">
        <f aca="false">(AL35+AK35)-(U35+T35)</f>
        <v>-45536.6652777778</v>
      </c>
      <c r="AO35" s="923" t="n">
        <v>45538</v>
      </c>
      <c r="AP35" s="924" t="n">
        <v>0.576388888888889</v>
      </c>
      <c r="AQ35" s="57" t="n">
        <f aca="false">(AP35+AO35)-(U35+T35)</f>
        <v>1.91111111111111</v>
      </c>
      <c r="AR35" s="925" t="n">
        <v>45538</v>
      </c>
      <c r="AS35" s="924" t="n">
        <v>0.576388888888889</v>
      </c>
      <c r="AT35" s="926" t="s">
        <v>970</v>
      </c>
      <c r="AU35" s="59" t="n">
        <f aca="false">(AS35+AR35)-(U35+T35)</f>
        <v>1.91111111111111</v>
      </c>
      <c r="AV35" s="61"/>
      <c r="AW35" s="61"/>
      <c r="AX35" s="61" t="s">
        <v>578</v>
      </c>
      <c r="AY35" s="61" t="s">
        <v>110</v>
      </c>
      <c r="AZ35" s="43" t="s">
        <v>872</v>
      </c>
      <c r="BA35" s="61" t="s">
        <v>382</v>
      </c>
      <c r="BB35" s="122" t="s">
        <v>1042</v>
      </c>
      <c r="BC35" s="101" t="s">
        <v>1043</v>
      </c>
      <c r="BD35" s="66"/>
      <c r="BE35" s="68" t="s">
        <v>64</v>
      </c>
      <c r="BF35" s="68"/>
      <c r="BJ35" s="478"/>
      <c r="BK35" s="478"/>
      <c r="BL35" s="478"/>
      <c r="BM35" s="478"/>
      <c r="BN35" s="478"/>
      <c r="BO35" s="478"/>
      <c r="BP35" s="478"/>
      <c r="BQ35" s="478"/>
      <c r="BR35" s="99"/>
      <c r="BS35" s="99"/>
      <c r="BT35" s="99"/>
      <c r="BU35" s="478"/>
      <c r="BV35" s="478"/>
      <c r="BW35" s="478"/>
      <c r="BX35" s="478"/>
      <c r="BY35" s="478"/>
      <c r="BZ35" s="478"/>
      <c r="CA35" s="478"/>
      <c r="CB35" s="478"/>
      <c r="CC35" s="478"/>
      <c r="CD35" s="99"/>
      <c r="CE35" s="99"/>
      <c r="CF35" s="872" t="s">
        <v>53</v>
      </c>
      <c r="CG35" s="855" t="n">
        <v>21</v>
      </c>
      <c r="CH35" s="856" t="e">
        <f aca="false">CG35/DA7</f>
        <v>#DIV/0!</v>
      </c>
      <c r="CI35" s="944"/>
      <c r="CJ35" s="944"/>
      <c r="CK35" s="944"/>
      <c r="CL35" s="944"/>
      <c r="CM35" s="944"/>
      <c r="CN35" s="944"/>
      <c r="CO35" s="99"/>
      <c r="CP35" s="99"/>
      <c r="CQ35" s="478"/>
      <c r="CR35" s="478"/>
      <c r="CS35" s="478"/>
      <c r="CT35" s="478"/>
      <c r="CU35" s="478"/>
      <c r="CV35" s="478"/>
      <c r="CW35" s="478"/>
      <c r="CX35" s="478"/>
      <c r="CY35" s="478"/>
      <c r="CZ35" s="478"/>
      <c r="DA35" s="478"/>
      <c r="DB35" s="478"/>
    </row>
    <row r="36" customFormat="false" ht="15" hidden="false" customHeight="true" outlineLevel="0" collapsed="false">
      <c r="A36" s="922"/>
      <c r="B36" s="430" t="n">
        <v>34</v>
      </c>
      <c r="C36" s="757" t="n">
        <v>2850</v>
      </c>
      <c r="D36" s="511" t="n">
        <v>1588225</v>
      </c>
      <c r="E36" s="512" t="s">
        <v>53</v>
      </c>
      <c r="F36" s="512" t="s">
        <v>44</v>
      </c>
      <c r="G36" s="512" t="s">
        <v>54</v>
      </c>
      <c r="H36" s="512" t="s">
        <v>171</v>
      </c>
      <c r="I36" s="513" t="n">
        <v>45535.70625</v>
      </c>
      <c r="J36" s="512" t="s">
        <v>51</v>
      </c>
      <c r="K36" s="758" t="s">
        <v>71</v>
      </c>
      <c r="L36" s="121" t="n">
        <v>45535</v>
      </c>
      <c r="M36" s="496" t="n">
        <v>0.704166666666667</v>
      </c>
      <c r="N36" s="514" t="s">
        <v>51</v>
      </c>
      <c r="O36" s="121" t="n">
        <v>45535</v>
      </c>
      <c r="P36" s="496" t="n">
        <v>0.70625</v>
      </c>
      <c r="Q36" s="121" t="n">
        <v>45535</v>
      </c>
      <c r="R36" s="496" t="n">
        <v>0.752083333333333</v>
      </c>
      <c r="S36" s="514" t="s">
        <v>77</v>
      </c>
      <c r="T36" s="121" t="n">
        <v>45535</v>
      </c>
      <c r="U36" s="496" t="n">
        <v>0.771527777777778</v>
      </c>
      <c r="V36" s="514" t="s">
        <v>77</v>
      </c>
      <c r="W36" s="497" t="n">
        <f aca="false">(U36+T36)-(P36+O36)</f>
        <v>0.0652777777777778</v>
      </c>
      <c r="X36" s="75" t="n">
        <v>45536</v>
      </c>
      <c r="Y36" s="498" t="n">
        <v>0.6625</v>
      </c>
      <c r="Z36" s="514" t="s">
        <v>995</v>
      </c>
      <c r="AA36" s="55" t="n">
        <f aca="false">(Y36+X36)-(U36+T36)</f>
        <v>0.890972222222222</v>
      </c>
      <c r="AB36" s="75" t="n">
        <v>45537</v>
      </c>
      <c r="AC36" s="498" t="n">
        <v>0.775</v>
      </c>
      <c r="AD36" s="514" t="s">
        <v>961</v>
      </c>
      <c r="AE36" s="55" t="n">
        <f aca="false">(AC36+AB36)-(Y36+X36)</f>
        <v>1.1125</v>
      </c>
      <c r="AF36" s="75" t="n">
        <v>45537</v>
      </c>
      <c r="AG36" s="498" t="n">
        <v>0.788194444444444</v>
      </c>
      <c r="AH36" s="514" t="s">
        <v>961</v>
      </c>
      <c r="AI36" s="514" t="s">
        <v>996</v>
      </c>
      <c r="AJ36" s="55" t="n">
        <f aca="false">(AG36+AF36)-(U36+T36)</f>
        <v>2.01666666666667</v>
      </c>
      <c r="AK36" s="75"/>
      <c r="AL36" s="54"/>
      <c r="AM36" s="54"/>
      <c r="AN36" s="55" t="n">
        <f aca="false">(AL36+AK36)-(U36+T36)</f>
        <v>-45535.7715277778</v>
      </c>
      <c r="AO36" s="923"/>
      <c r="AP36" s="924"/>
      <c r="AQ36" s="57" t="n">
        <f aca="false">(AP36+AO36)-(U36+T36)</f>
        <v>-45535.7715277778</v>
      </c>
      <c r="AR36" s="925"/>
      <c r="AS36" s="924"/>
      <c r="AT36" s="926"/>
      <c r="AU36" s="59" t="n">
        <f aca="false">(AS36+AR36)-(U36+T36)</f>
        <v>-45535.7715277778</v>
      </c>
      <c r="AV36" s="61"/>
      <c r="AW36" s="61"/>
      <c r="AX36" s="61" t="s">
        <v>90</v>
      </c>
      <c r="AY36" s="61" t="s">
        <v>91</v>
      </c>
      <c r="AZ36" s="61" t="s">
        <v>589</v>
      </c>
      <c r="BA36" s="61" t="s">
        <v>196</v>
      </c>
      <c r="BB36" s="122" t="s">
        <v>1044</v>
      </c>
      <c r="BC36" s="101" t="s">
        <v>1045</v>
      </c>
      <c r="BD36" s="66"/>
      <c r="BE36" s="68" t="s">
        <v>64</v>
      </c>
      <c r="BF36" s="68"/>
      <c r="BJ36" s="478"/>
      <c r="BK36" s="478"/>
      <c r="BL36" s="478"/>
      <c r="BM36" s="478"/>
      <c r="BN36" s="478"/>
      <c r="BO36" s="478"/>
      <c r="BP36" s="478"/>
      <c r="BQ36" s="478"/>
      <c r="BR36" s="99"/>
      <c r="BS36" s="99"/>
      <c r="BT36" s="99"/>
      <c r="BU36" s="478"/>
      <c r="BV36" s="478"/>
      <c r="BW36" s="478"/>
      <c r="BX36" s="478"/>
      <c r="BY36" s="478"/>
      <c r="BZ36" s="478"/>
      <c r="CA36" s="478"/>
      <c r="CB36" s="478"/>
      <c r="CC36" s="478"/>
      <c r="CD36" s="99"/>
      <c r="CE36" s="99"/>
      <c r="CF36" s="944"/>
      <c r="CG36" s="944"/>
      <c r="CH36" s="944"/>
      <c r="CI36" s="944"/>
      <c r="CJ36" s="944"/>
      <c r="CK36" s="944"/>
      <c r="CL36" s="944"/>
      <c r="CM36" s="944"/>
      <c r="CN36" s="944"/>
      <c r="CO36" s="99"/>
      <c r="CP36" s="99"/>
      <c r="CQ36" s="478"/>
      <c r="CR36" s="478"/>
      <c r="CS36" s="478"/>
      <c r="CT36" s="478"/>
      <c r="CU36" s="478"/>
      <c r="CV36" s="478"/>
      <c r="CW36" s="478"/>
      <c r="CX36" s="478"/>
      <c r="CY36" s="478"/>
    </row>
    <row r="37" customFormat="false" ht="15" hidden="false" customHeight="true" outlineLevel="0" collapsed="false">
      <c r="A37" s="922"/>
      <c r="B37" s="436" t="n">
        <v>35</v>
      </c>
      <c r="C37" s="757" t="n">
        <v>2851</v>
      </c>
      <c r="D37" s="511" t="n">
        <v>30137123</v>
      </c>
      <c r="E37" s="512" t="s">
        <v>53</v>
      </c>
      <c r="F37" s="512" t="s">
        <v>44</v>
      </c>
      <c r="G37" s="512" t="s">
        <v>45</v>
      </c>
      <c r="H37" s="512" t="s">
        <v>46</v>
      </c>
      <c r="I37" s="513" t="n">
        <v>45535.7319444444</v>
      </c>
      <c r="J37" s="512" t="s">
        <v>51</v>
      </c>
      <c r="K37" s="758" t="s">
        <v>48</v>
      </c>
      <c r="L37" s="121" t="n">
        <v>45535</v>
      </c>
      <c r="M37" s="496" t="n">
        <v>0.725694444444445</v>
      </c>
      <c r="N37" s="514" t="s">
        <v>51</v>
      </c>
      <c r="O37" s="121" t="n">
        <v>45535</v>
      </c>
      <c r="P37" s="496" t="n">
        <v>0.731944444444444</v>
      </c>
      <c r="Q37" s="121" t="n">
        <v>45535</v>
      </c>
      <c r="R37" s="496" t="n">
        <v>0.754861111111111</v>
      </c>
      <c r="S37" s="514" t="s">
        <v>970</v>
      </c>
      <c r="T37" s="121" t="n">
        <v>45535</v>
      </c>
      <c r="U37" s="496" t="n">
        <v>0.777083333333333</v>
      </c>
      <c r="V37" s="514" t="s">
        <v>970</v>
      </c>
      <c r="W37" s="497" t="n">
        <f aca="false">(U37+T37)-(P37+O37)</f>
        <v>0.0451388888888889</v>
      </c>
      <c r="X37" s="75" t="n">
        <v>45536</v>
      </c>
      <c r="Y37" s="498" t="n">
        <v>0.6625</v>
      </c>
      <c r="Z37" s="514" t="s">
        <v>995</v>
      </c>
      <c r="AA37" s="55" t="n">
        <f aca="false">(Y37+X37)-(U37+T37)</f>
        <v>0.885416666666667</v>
      </c>
      <c r="AB37" s="75"/>
      <c r="AC37" s="498"/>
      <c r="AD37" s="54"/>
      <c r="AE37" s="55" t="n">
        <f aca="false">(AC37+AB37)-(Y37+X37)</f>
        <v>-45536.6625</v>
      </c>
      <c r="AF37" s="75"/>
      <c r="AG37" s="54"/>
      <c r="AH37" s="54"/>
      <c r="AI37" s="54"/>
      <c r="AJ37" s="55" t="n">
        <f aca="false">(AG37+AF37)-(U37+T37)</f>
        <v>-45535.7770833333</v>
      </c>
      <c r="AK37" s="75"/>
      <c r="AL37" s="54"/>
      <c r="AM37" s="54"/>
      <c r="AN37" s="55" t="n">
        <f aca="false">(AL37+AK37)-(U37+T37)</f>
        <v>-45535.7770833333</v>
      </c>
      <c r="AO37" s="923" t="n">
        <v>45537</v>
      </c>
      <c r="AP37" s="924" t="n">
        <v>0.727083333333333</v>
      </c>
      <c r="AQ37" s="57" t="n">
        <f aca="false">(AP37+AO37)-(U37+T37)</f>
        <v>1.95</v>
      </c>
      <c r="AR37" s="925" t="n">
        <v>45537</v>
      </c>
      <c r="AS37" s="924" t="n">
        <v>0.727083333333333</v>
      </c>
      <c r="AT37" s="926" t="s">
        <v>51</v>
      </c>
      <c r="AU37" s="59" t="n">
        <f aca="false">(AS37+AR37)-(U37+T37)</f>
        <v>1.95</v>
      </c>
      <c r="AV37" s="61"/>
      <c r="AW37" s="61"/>
      <c r="AX37" s="61" t="s">
        <v>90</v>
      </c>
      <c r="AY37" s="61" t="s">
        <v>91</v>
      </c>
      <c r="AZ37" s="61" t="s">
        <v>92</v>
      </c>
      <c r="BA37" s="61" t="s">
        <v>636</v>
      </c>
      <c r="BB37" s="122" t="s">
        <v>1046</v>
      </c>
      <c r="BC37" s="101" t="s">
        <v>1047</v>
      </c>
      <c r="BD37" s="66"/>
      <c r="BE37" s="68" t="s">
        <v>64</v>
      </c>
      <c r="BF37" s="68"/>
      <c r="BJ37" s="478"/>
      <c r="BK37" s="478"/>
      <c r="BL37" s="478"/>
      <c r="BM37" s="478"/>
      <c r="BN37" s="478"/>
      <c r="BO37" s="478"/>
      <c r="BP37" s="478"/>
      <c r="BQ37" s="478"/>
      <c r="BR37" s="99"/>
      <c r="BS37" s="99"/>
      <c r="BT37" s="99"/>
      <c r="BU37" s="478"/>
      <c r="BV37" s="478"/>
      <c r="BW37" s="478"/>
      <c r="BX37" s="478"/>
      <c r="BY37" s="478"/>
      <c r="BZ37" s="478"/>
      <c r="CA37" s="478"/>
      <c r="CB37" s="478"/>
      <c r="CC37" s="478"/>
      <c r="CD37" s="99"/>
      <c r="CE37" s="99"/>
      <c r="CF37" s="944"/>
      <c r="CG37" s="944"/>
      <c r="CH37" s="944"/>
      <c r="CI37" s="944"/>
      <c r="CJ37" s="944"/>
      <c r="CK37" s="944"/>
      <c r="CL37" s="944"/>
      <c r="CM37" s="944"/>
      <c r="CN37" s="944"/>
      <c r="CO37" s="99"/>
      <c r="CP37" s="99"/>
      <c r="CQ37" s="478"/>
      <c r="CR37" s="478"/>
      <c r="CS37" s="478"/>
      <c r="CT37" s="478"/>
      <c r="CU37" s="478"/>
      <c r="CV37" s="478"/>
      <c r="CW37" s="478"/>
      <c r="CX37" s="478"/>
      <c r="CY37" s="478"/>
    </row>
    <row r="38" customFormat="false" ht="15" hidden="false" customHeight="true" outlineLevel="0" collapsed="false">
      <c r="A38" s="922"/>
      <c r="B38" s="430" t="n">
        <v>36</v>
      </c>
      <c r="C38" s="757" t="n">
        <v>2852</v>
      </c>
      <c r="D38" s="511" t="n">
        <v>30342736</v>
      </c>
      <c r="E38" s="512" t="s">
        <v>56</v>
      </c>
      <c r="F38" s="512" t="s">
        <v>44</v>
      </c>
      <c r="G38" s="512" t="s">
        <v>54</v>
      </c>
      <c r="H38" s="512" t="s">
        <v>87</v>
      </c>
      <c r="I38" s="513" t="n">
        <v>45535.8763888889</v>
      </c>
      <c r="J38" s="512" t="s">
        <v>77</v>
      </c>
      <c r="K38" s="758" t="s">
        <v>48</v>
      </c>
      <c r="L38" s="121" t="n">
        <v>45535</v>
      </c>
      <c r="M38" s="496" t="n">
        <v>0.872916666666667</v>
      </c>
      <c r="N38" s="514" t="s">
        <v>77</v>
      </c>
      <c r="O38" s="121" t="n">
        <v>45535</v>
      </c>
      <c r="P38" s="496" t="n">
        <v>0.876388888888889</v>
      </c>
      <c r="Q38" s="121" t="n">
        <v>45535</v>
      </c>
      <c r="R38" s="496" t="n">
        <v>0.877083333333333</v>
      </c>
      <c r="S38" s="514" t="s">
        <v>77</v>
      </c>
      <c r="T38" s="121" t="n">
        <v>45535</v>
      </c>
      <c r="U38" s="496" t="n">
        <v>0.878472222222222</v>
      </c>
      <c r="V38" s="514" t="s">
        <v>77</v>
      </c>
      <c r="W38" s="497" t="n">
        <f aca="false">(U38+T38)-(P38+O38)</f>
        <v>0.00208333333333333</v>
      </c>
      <c r="X38" s="121" t="n">
        <v>45537</v>
      </c>
      <c r="Y38" s="498" t="n">
        <v>0.770138888888889</v>
      </c>
      <c r="Z38" s="514" t="s">
        <v>957</v>
      </c>
      <c r="AA38" s="55" t="n">
        <f aca="false">(Y38+X38)-(U38+T38)</f>
        <v>1.89166666666667</v>
      </c>
      <c r="AB38" s="75"/>
      <c r="AC38" s="498"/>
      <c r="AD38" s="54"/>
      <c r="AE38" s="55" t="n">
        <f aca="false">(AC38+AB38)-(Y38+X38)</f>
        <v>-45537.7701388889</v>
      </c>
      <c r="AF38" s="75"/>
      <c r="AG38" s="54"/>
      <c r="AH38" s="54"/>
      <c r="AI38" s="54"/>
      <c r="AJ38" s="55" t="n">
        <f aca="false">(AG38+AF38)-(U38+T38)</f>
        <v>-45535.8784722222</v>
      </c>
      <c r="AK38" s="75"/>
      <c r="AL38" s="54"/>
      <c r="AM38" s="54"/>
      <c r="AN38" s="55" t="n">
        <f aca="false">(AL38+AK38)-(U38+T38)</f>
        <v>-45535.8784722222</v>
      </c>
      <c r="AO38" s="923" t="n">
        <v>45537</v>
      </c>
      <c r="AP38" s="924" t="n">
        <v>0.781944444444444</v>
      </c>
      <c r="AQ38" s="57" t="n">
        <f aca="false">(AP38+AO38)-(U38+T38)</f>
        <v>1.90347222222222</v>
      </c>
      <c r="AR38" s="578" t="n">
        <v>45537</v>
      </c>
      <c r="AS38" s="779" t="n">
        <v>0.781944444444444</v>
      </c>
      <c r="AT38" s="954" t="s">
        <v>77</v>
      </c>
      <c r="AU38" s="59" t="n">
        <f aca="false">(AS38+AR38)-(U38+T38)</f>
        <v>1.90347222222222</v>
      </c>
      <c r="AV38" s="61"/>
      <c r="AW38" s="61"/>
      <c r="AX38" s="61" t="s">
        <v>90</v>
      </c>
      <c r="AY38" s="61" t="s">
        <v>91</v>
      </c>
      <c r="AZ38" s="61" t="s">
        <v>106</v>
      </c>
      <c r="BA38" s="61" t="s">
        <v>159</v>
      </c>
      <c r="BB38" s="122" t="s">
        <v>1048</v>
      </c>
      <c r="BC38" s="101" t="s">
        <v>1049</v>
      </c>
      <c r="BD38" s="66"/>
      <c r="BE38" s="68" t="s">
        <v>64</v>
      </c>
      <c r="BF38" s="68"/>
      <c r="BJ38" s="478"/>
      <c r="BK38" s="478"/>
      <c r="BL38" s="478"/>
      <c r="BM38" s="478"/>
      <c r="BN38" s="478"/>
      <c r="BO38" s="478"/>
      <c r="BP38" s="478"/>
      <c r="BQ38" s="478"/>
      <c r="BR38" s="99"/>
      <c r="BS38" s="99"/>
      <c r="BT38" s="99"/>
      <c r="BU38" s="478"/>
      <c r="BV38" s="478"/>
      <c r="BW38" s="478"/>
      <c r="BX38" s="478"/>
      <c r="BY38" s="478"/>
      <c r="BZ38" s="478"/>
      <c r="CA38" s="478"/>
      <c r="CB38" s="478"/>
      <c r="CC38" s="478"/>
      <c r="CD38" s="99"/>
      <c r="CE38" s="99"/>
      <c r="CF38" s="859" t="s">
        <v>52</v>
      </c>
      <c r="CG38" s="841" t="s">
        <v>48</v>
      </c>
      <c r="CH38" s="842" t="s">
        <v>67</v>
      </c>
      <c r="CI38" s="860" t="s">
        <v>138</v>
      </c>
      <c r="CJ38" s="944"/>
      <c r="CK38" s="944"/>
      <c r="CL38" s="944"/>
      <c r="CM38" s="944"/>
      <c r="CN38" s="944"/>
      <c r="CO38" s="99"/>
      <c r="CP38" s="99"/>
      <c r="CQ38" s="478"/>
      <c r="CR38" s="478"/>
      <c r="CS38" s="478"/>
      <c r="CT38" s="478"/>
      <c r="CU38" s="478"/>
      <c r="CV38" s="478"/>
      <c r="CW38" s="478"/>
      <c r="CX38" s="478"/>
      <c r="CY38" s="478"/>
    </row>
    <row r="39" customFormat="false" ht="15" hidden="false" customHeight="true" outlineLevel="0" collapsed="false">
      <c r="A39" s="478"/>
      <c r="B39" s="478"/>
      <c r="C39" s="478"/>
      <c r="D39" s="478"/>
      <c r="E39" s="478"/>
      <c r="F39" s="478"/>
      <c r="G39" s="478"/>
      <c r="H39" s="478"/>
      <c r="I39" s="478"/>
      <c r="J39" s="478"/>
      <c r="K39" s="478"/>
      <c r="L39" s="478"/>
      <c r="M39" s="478"/>
      <c r="N39" s="478"/>
      <c r="O39" s="478"/>
      <c r="P39" s="478"/>
      <c r="Q39" s="478"/>
      <c r="R39" s="478"/>
      <c r="S39" s="478"/>
      <c r="T39" s="478"/>
      <c r="U39" s="478"/>
      <c r="V39" s="478"/>
      <c r="W39" s="478"/>
      <c r="X39" s="478"/>
      <c r="Y39" s="478"/>
      <c r="Z39" s="478"/>
      <c r="AA39" s="478"/>
      <c r="AB39" s="478"/>
      <c r="AC39" s="478"/>
      <c r="AD39" s="478"/>
      <c r="AE39" s="478"/>
      <c r="AF39" s="478"/>
      <c r="AG39" s="478"/>
      <c r="AH39" s="478"/>
      <c r="AI39" s="478"/>
      <c r="AJ39" s="478"/>
      <c r="AK39" s="478"/>
      <c r="AL39" s="478"/>
      <c r="AM39" s="478"/>
      <c r="AN39" s="478"/>
      <c r="AO39" s="478"/>
      <c r="AP39" s="478"/>
      <c r="AQ39" s="478"/>
      <c r="AR39" s="478"/>
      <c r="AS39" s="478"/>
      <c r="AT39" s="478"/>
      <c r="AU39" s="478"/>
      <c r="AV39" s="478"/>
      <c r="AW39" s="478"/>
      <c r="AX39" s="478"/>
      <c r="AY39" s="478"/>
      <c r="AZ39" s="478"/>
      <c r="BA39" s="478"/>
      <c r="BB39" s="478"/>
      <c r="BC39" s="478"/>
      <c r="BD39" s="478"/>
      <c r="BE39" s="478"/>
      <c r="BF39" s="478"/>
      <c r="BJ39" s="478"/>
      <c r="BK39" s="478"/>
      <c r="BL39" s="478"/>
      <c r="BM39" s="478"/>
      <c r="BN39" s="478"/>
      <c r="BO39" s="478"/>
      <c r="BP39" s="478"/>
      <c r="BQ39" s="478"/>
      <c r="BR39" s="99"/>
      <c r="BS39" s="99"/>
      <c r="BT39" s="99"/>
      <c r="BU39" s="478"/>
      <c r="BV39" s="478"/>
      <c r="BW39" s="478"/>
      <c r="BX39" s="478"/>
      <c r="BY39" s="478"/>
      <c r="BZ39" s="478"/>
      <c r="CA39" s="478"/>
      <c r="CB39" s="478"/>
      <c r="CC39" s="478"/>
      <c r="CD39" s="99"/>
      <c r="CE39" s="99"/>
      <c r="CF39" s="576" t="n">
        <v>4</v>
      </c>
      <c r="CG39" s="492" t="n">
        <v>3</v>
      </c>
      <c r="CH39" s="492" t="n">
        <v>3</v>
      </c>
      <c r="CI39" s="706" t="n">
        <v>6</v>
      </c>
      <c r="CJ39" s="944"/>
      <c r="CK39" s="944"/>
      <c r="CL39" s="944"/>
      <c r="CM39" s="944"/>
      <c r="CN39" s="944"/>
      <c r="CO39" s="99"/>
      <c r="CP39" s="99"/>
      <c r="CQ39" s="478"/>
      <c r="CR39" s="478"/>
      <c r="CS39" s="478"/>
      <c r="CT39" s="478"/>
      <c r="CU39" s="478"/>
      <c r="CV39" s="478"/>
      <c r="CW39" s="478"/>
      <c r="CX39" s="478"/>
      <c r="CY39" s="478"/>
    </row>
    <row r="40" customFormat="false" ht="15.75" hidden="false" customHeight="true" outlineLevel="0" collapsed="false">
      <c r="A40" s="478"/>
      <c r="B40" s="478"/>
      <c r="C40" s="478"/>
      <c r="D40" s="478"/>
      <c r="E40" s="478"/>
      <c r="F40" s="478"/>
      <c r="G40" s="478"/>
      <c r="H40" s="478"/>
      <c r="I40" s="478"/>
      <c r="J40" s="478"/>
      <c r="K40" s="478"/>
      <c r="L40" s="478"/>
      <c r="M40" s="478"/>
      <c r="N40" s="478"/>
      <c r="O40" s="478"/>
      <c r="P40" s="478"/>
      <c r="Q40" s="478"/>
      <c r="R40" s="478"/>
      <c r="S40" s="478"/>
      <c r="T40" s="478"/>
      <c r="U40" s="478"/>
      <c r="V40" s="478"/>
      <c r="W40" s="478"/>
      <c r="X40" s="478"/>
      <c r="Y40" s="478"/>
      <c r="Z40" s="478"/>
      <c r="AA40" s="478"/>
      <c r="AB40" s="478"/>
      <c r="AC40" s="478"/>
      <c r="AD40" s="478"/>
      <c r="AE40" s="478"/>
      <c r="AF40" s="478"/>
      <c r="AG40" s="478"/>
      <c r="AH40" s="478"/>
      <c r="AI40" s="478"/>
      <c r="AJ40" s="478"/>
      <c r="AK40" s="478"/>
      <c r="AL40" s="478"/>
      <c r="AM40" s="478"/>
      <c r="AN40" s="478"/>
      <c r="AO40" s="478"/>
      <c r="AP40" s="478"/>
      <c r="AQ40" s="478"/>
      <c r="AR40" s="478"/>
      <c r="AS40" s="478"/>
      <c r="AT40" s="478"/>
      <c r="AU40" s="478"/>
      <c r="AV40" s="478"/>
      <c r="AW40" s="478"/>
      <c r="AX40" s="478"/>
      <c r="AY40" s="478"/>
      <c r="AZ40" s="478"/>
      <c r="BA40" s="478"/>
      <c r="BB40" s="478"/>
      <c r="BC40" s="478"/>
      <c r="BD40" s="478"/>
      <c r="BE40" s="478"/>
      <c r="BF40" s="478"/>
      <c r="BJ40" s="478"/>
      <c r="BK40" s="478"/>
      <c r="BL40" s="478"/>
      <c r="BM40" s="478"/>
      <c r="BN40" s="478"/>
      <c r="BO40" s="478"/>
      <c r="BP40" s="478"/>
      <c r="BQ40" s="478"/>
      <c r="BR40" s="99"/>
      <c r="BS40" s="99"/>
      <c r="BT40" s="99"/>
      <c r="BU40" s="478"/>
      <c r="BV40" s="478"/>
      <c r="BW40" s="478"/>
      <c r="BX40" s="478"/>
      <c r="BY40" s="478"/>
      <c r="BZ40" s="478"/>
      <c r="CA40" s="478"/>
      <c r="CB40" s="478"/>
      <c r="CC40" s="478"/>
      <c r="CD40" s="99"/>
      <c r="CE40" s="99"/>
      <c r="CF40" s="949" t="n">
        <f aca="false">CF39/CG35</f>
        <v>0.19047619047619</v>
      </c>
      <c r="CG40" s="950" t="n">
        <f aca="false">CG39/CG35</f>
        <v>0.142857142857143</v>
      </c>
      <c r="CH40" s="950" t="n">
        <f aca="false">CH39/CG35</f>
        <v>0.142857142857143</v>
      </c>
      <c r="CI40" s="951" t="n">
        <f aca="false">CI39/CG35</f>
        <v>0.285714285714286</v>
      </c>
      <c r="CJ40" s="944"/>
      <c r="CK40" s="944"/>
      <c r="CL40" s="944"/>
      <c r="CM40" s="944"/>
      <c r="CN40" s="944"/>
      <c r="CO40" s="99"/>
      <c r="CP40" s="99"/>
      <c r="CQ40" s="478"/>
      <c r="CR40" s="478"/>
      <c r="CS40" s="478"/>
      <c r="CT40" s="478"/>
      <c r="CU40" s="478"/>
      <c r="CV40" s="478"/>
      <c r="CW40" s="478"/>
      <c r="CX40" s="478"/>
      <c r="CY40" s="478"/>
    </row>
    <row r="41" customFormat="false" ht="15" hidden="false" customHeight="true" outlineLevel="0" collapsed="false">
      <c r="A41" s="478"/>
      <c r="B41" s="478"/>
      <c r="C41" s="478"/>
      <c r="D41" s="478"/>
      <c r="E41" s="478"/>
      <c r="F41" s="478"/>
      <c r="G41" s="478"/>
      <c r="H41" s="478"/>
      <c r="I41" s="478"/>
      <c r="J41" s="478"/>
      <c r="K41" s="478"/>
      <c r="L41" s="478"/>
      <c r="M41" s="478"/>
      <c r="N41" s="478"/>
      <c r="O41" s="478"/>
      <c r="P41" s="478"/>
      <c r="Q41" s="478"/>
      <c r="R41" s="478"/>
      <c r="S41" s="478"/>
      <c r="T41" s="478"/>
      <c r="U41" s="478"/>
      <c r="V41" s="478"/>
      <c r="W41" s="478"/>
      <c r="X41" s="478"/>
      <c r="Y41" s="478"/>
      <c r="Z41" s="478"/>
      <c r="AA41" s="478"/>
      <c r="AB41" s="478"/>
      <c r="AC41" s="478"/>
      <c r="AD41" s="478"/>
      <c r="AE41" s="478"/>
      <c r="AF41" s="478"/>
      <c r="AG41" s="478"/>
      <c r="AH41" s="478"/>
      <c r="AI41" s="478"/>
      <c r="AJ41" s="478"/>
      <c r="AK41" s="478"/>
      <c r="AL41" s="478"/>
      <c r="AM41" s="478"/>
      <c r="AN41" s="478"/>
      <c r="AO41" s="478"/>
      <c r="AP41" s="478"/>
      <c r="AQ41" s="478"/>
      <c r="AR41" s="478"/>
      <c r="AS41" s="478"/>
      <c r="AT41" s="478"/>
      <c r="AU41" s="478"/>
      <c r="AV41" s="478"/>
      <c r="AW41" s="478"/>
      <c r="AX41" s="478"/>
      <c r="AY41" s="478"/>
      <c r="AZ41" s="478"/>
      <c r="BA41" s="478"/>
      <c r="BB41" s="478"/>
      <c r="BC41" s="478"/>
      <c r="BD41" s="478"/>
      <c r="BE41" s="478"/>
      <c r="BF41" s="478"/>
      <c r="BN41" s="558"/>
      <c r="BO41" s="558"/>
      <c r="BP41" s="558"/>
      <c r="BQ41" s="558"/>
      <c r="BR41" s="99"/>
      <c r="BS41" s="99"/>
      <c r="BT41" s="99"/>
      <c r="BU41" s="478"/>
      <c r="BV41" s="478"/>
      <c r="BW41" s="478"/>
      <c r="BX41" s="478"/>
      <c r="BY41" s="478"/>
      <c r="BZ41" s="478"/>
      <c r="CA41" s="478"/>
      <c r="CB41" s="478"/>
      <c r="CC41" s="478"/>
      <c r="CD41" s="99"/>
      <c r="CE41" s="99"/>
      <c r="CF41" s="944"/>
      <c r="CG41" s="944"/>
      <c r="CH41" s="944"/>
      <c r="CI41" s="478"/>
      <c r="CJ41" s="944"/>
      <c r="CK41" s="944"/>
      <c r="CL41" s="944"/>
      <c r="CM41" s="944"/>
      <c r="CN41" s="944"/>
      <c r="CO41" s="99"/>
      <c r="CP41" s="99"/>
      <c r="CQ41" s="478"/>
      <c r="CR41" s="478"/>
      <c r="CS41" s="478"/>
      <c r="CT41" s="478"/>
      <c r="CU41" s="478"/>
      <c r="CV41" s="478"/>
      <c r="CW41" s="478"/>
      <c r="CX41" s="478"/>
      <c r="CY41" s="478"/>
    </row>
    <row r="42" customFormat="false" ht="15" hidden="false" customHeight="true" outlineLevel="0" collapsed="false">
      <c r="A42" s="478"/>
      <c r="B42" s="478"/>
      <c r="C42" s="478"/>
      <c r="D42" s="478"/>
      <c r="E42" s="478"/>
      <c r="F42" s="478"/>
      <c r="G42" s="478"/>
      <c r="H42" s="478"/>
      <c r="I42" s="478"/>
      <c r="J42" s="478"/>
      <c r="K42" s="478"/>
      <c r="L42" s="478"/>
      <c r="M42" s="478"/>
      <c r="N42" s="478"/>
      <c r="O42" s="478"/>
      <c r="P42" s="478"/>
      <c r="Q42" s="478"/>
      <c r="R42" s="478"/>
      <c r="S42" s="478"/>
      <c r="T42" s="478"/>
      <c r="U42" s="478"/>
      <c r="V42" s="478"/>
      <c r="W42" s="478"/>
      <c r="X42" s="478"/>
      <c r="Y42" s="478"/>
      <c r="Z42" s="478"/>
      <c r="AA42" s="478"/>
      <c r="AB42" s="478"/>
      <c r="AC42" s="478"/>
      <c r="AD42" s="478"/>
      <c r="AE42" s="478"/>
      <c r="AF42" s="478"/>
      <c r="AG42" s="478"/>
      <c r="AH42" s="478"/>
      <c r="AI42" s="478"/>
      <c r="AJ42" s="478"/>
      <c r="AK42" s="478"/>
      <c r="AL42" s="478"/>
      <c r="AM42" s="478"/>
      <c r="AN42" s="478"/>
      <c r="AO42" s="478"/>
      <c r="AP42" s="478"/>
      <c r="AQ42" s="478"/>
      <c r="AR42" s="478"/>
      <c r="AS42" s="478"/>
      <c r="AT42" s="478"/>
      <c r="AU42" s="478"/>
      <c r="AV42" s="478"/>
      <c r="AW42" s="478"/>
      <c r="AX42" s="478"/>
      <c r="AY42" s="478"/>
      <c r="AZ42" s="478"/>
      <c r="BA42" s="478"/>
      <c r="BB42" s="478"/>
      <c r="BC42" s="478"/>
      <c r="BD42" s="478"/>
      <c r="BE42" s="478"/>
      <c r="BF42" s="478"/>
      <c r="BJ42" s="99"/>
      <c r="BK42" s="99"/>
      <c r="BL42" s="99"/>
      <c r="BM42" s="99"/>
      <c r="BN42" s="99"/>
      <c r="BO42" s="99"/>
      <c r="BP42" s="99"/>
      <c r="BQ42" s="99"/>
      <c r="BR42" s="99"/>
      <c r="BS42" s="99"/>
      <c r="BT42" s="99"/>
      <c r="BU42" s="99"/>
      <c r="BV42" s="99"/>
      <c r="BW42" s="99"/>
      <c r="BX42" s="99"/>
      <c r="BY42" s="99"/>
      <c r="BZ42" s="99"/>
      <c r="CA42" s="99"/>
      <c r="CB42" s="99"/>
      <c r="CC42" s="99"/>
      <c r="CD42" s="99"/>
      <c r="CE42" s="99"/>
      <c r="CF42" s="865" t="s">
        <v>189</v>
      </c>
      <c r="CG42" s="567" t="n">
        <v>2</v>
      </c>
      <c r="CH42" s="866" t="n">
        <f aca="false">CG42/CG45</f>
        <v>0.0952380952380952</v>
      </c>
      <c r="CI42" s="478"/>
      <c r="CJ42" s="944"/>
      <c r="CK42" s="944"/>
      <c r="CL42" s="944"/>
      <c r="CM42" s="944"/>
      <c r="CN42" s="944"/>
      <c r="CO42" s="99"/>
      <c r="CP42" s="99"/>
      <c r="CQ42" s="478"/>
      <c r="CR42" s="478"/>
      <c r="CS42" s="478"/>
      <c r="CT42" s="478"/>
      <c r="CU42" s="478"/>
      <c r="CV42" s="478"/>
      <c r="CW42" s="478"/>
      <c r="CX42" s="478"/>
      <c r="CY42" s="478"/>
    </row>
    <row r="43" customFormat="false" ht="15" hidden="false" customHeight="true" outlineLevel="0" collapsed="false">
      <c r="A43" s="478"/>
      <c r="B43" s="478"/>
      <c r="C43" s="478"/>
      <c r="D43" s="478"/>
      <c r="E43" s="478"/>
      <c r="F43" s="478"/>
      <c r="G43" s="478"/>
      <c r="H43" s="478"/>
      <c r="I43" s="478"/>
      <c r="J43" s="478"/>
      <c r="K43" s="478"/>
      <c r="L43" s="478"/>
      <c r="M43" s="478"/>
      <c r="N43" s="478"/>
      <c r="O43" s="478"/>
      <c r="P43" s="478"/>
      <c r="Q43" s="478"/>
      <c r="R43" s="478"/>
      <c r="S43" s="478"/>
      <c r="T43" s="478"/>
      <c r="U43" s="478"/>
      <c r="V43" s="478"/>
      <c r="W43" s="478"/>
      <c r="X43" s="478"/>
      <c r="Y43" s="478"/>
      <c r="Z43" s="478"/>
      <c r="AA43" s="478"/>
      <c r="AB43" s="478"/>
      <c r="AC43" s="478"/>
      <c r="AD43" s="478"/>
      <c r="AE43" s="478"/>
      <c r="AF43" s="478"/>
      <c r="AG43" s="478"/>
      <c r="AH43" s="478"/>
      <c r="AI43" s="478"/>
      <c r="AJ43" s="478"/>
      <c r="AK43" s="478"/>
      <c r="AL43" s="478"/>
      <c r="AM43" s="478"/>
      <c r="AN43" s="478"/>
      <c r="AO43" s="478"/>
      <c r="AP43" s="478"/>
      <c r="AQ43" s="478"/>
      <c r="AR43" s="478"/>
      <c r="AS43" s="478"/>
      <c r="AT43" s="478"/>
      <c r="AU43" s="478"/>
      <c r="AV43" s="478"/>
      <c r="AW43" s="478"/>
      <c r="AX43" s="478"/>
      <c r="AY43" s="478"/>
      <c r="AZ43" s="478"/>
      <c r="BA43" s="478"/>
      <c r="BB43" s="478"/>
      <c r="BC43" s="478"/>
      <c r="BD43" s="478"/>
      <c r="BE43" s="478"/>
      <c r="BF43" s="478"/>
      <c r="BJ43" s="99"/>
      <c r="BK43" s="99"/>
      <c r="BL43" s="99"/>
      <c r="BM43" s="99"/>
      <c r="BN43" s="99"/>
      <c r="BO43" s="99"/>
      <c r="BP43" s="99"/>
      <c r="BQ43" s="99"/>
      <c r="BR43" s="99"/>
      <c r="BS43" s="99"/>
      <c r="BT43" s="99"/>
      <c r="BU43" s="99"/>
      <c r="BV43" s="478"/>
      <c r="BW43" s="478"/>
      <c r="BX43" s="478"/>
      <c r="BY43" s="99"/>
      <c r="BZ43" s="99"/>
      <c r="CA43" s="99"/>
      <c r="CB43" s="99"/>
      <c r="CC43" s="99"/>
      <c r="CD43" s="99"/>
      <c r="CE43" s="99"/>
      <c r="CF43" s="576" t="s">
        <v>193</v>
      </c>
      <c r="CG43" s="492" t="n">
        <v>18</v>
      </c>
      <c r="CH43" s="867" t="n">
        <f aca="false">CG43/CG45</f>
        <v>0.857142857142857</v>
      </c>
      <c r="CI43" s="944"/>
      <c r="CJ43" s="944"/>
      <c r="CK43" s="944"/>
      <c r="CL43" s="944"/>
      <c r="CM43" s="944"/>
      <c r="CN43" s="944"/>
      <c r="CO43" s="99"/>
      <c r="CP43" s="99"/>
      <c r="CQ43" s="478"/>
      <c r="CR43" s="478"/>
      <c r="CS43" s="478"/>
      <c r="CT43" s="478"/>
      <c r="CU43" s="478"/>
      <c r="CV43" s="478"/>
      <c r="CW43" s="478"/>
      <c r="CX43" s="478"/>
      <c r="CY43" s="478"/>
    </row>
    <row r="44" customFormat="false" ht="15" hidden="false" customHeight="true" outlineLevel="0" collapsed="false">
      <c r="A44" s="478"/>
      <c r="B44" s="478"/>
      <c r="C44" s="478"/>
      <c r="D44" s="478"/>
      <c r="E44" s="478"/>
      <c r="F44" s="478"/>
      <c r="G44" s="478"/>
      <c r="H44" s="478"/>
      <c r="I44" s="478"/>
      <c r="J44" s="478"/>
      <c r="K44" s="478"/>
      <c r="L44" s="955" t="s">
        <v>9</v>
      </c>
      <c r="M44" s="857" t="s">
        <v>135</v>
      </c>
      <c r="N44" s="858" t="s">
        <v>136</v>
      </c>
      <c r="O44" s="875" t="s">
        <v>137</v>
      </c>
      <c r="P44" s="876" t="s">
        <v>52</v>
      </c>
      <c r="Q44" s="877" t="s">
        <v>48</v>
      </c>
      <c r="R44" s="878" t="s">
        <v>67</v>
      </c>
      <c r="S44" s="879" t="s">
        <v>138</v>
      </c>
      <c r="T44" s="858" t="s">
        <v>139</v>
      </c>
      <c r="U44" s="478"/>
      <c r="V44" s="478"/>
      <c r="W44" s="478"/>
      <c r="X44" s="478"/>
      <c r="Y44" s="478"/>
      <c r="Z44" s="478"/>
      <c r="AA44" s="478"/>
      <c r="AB44" s="478"/>
      <c r="AC44" s="478"/>
      <c r="AD44" s="478"/>
      <c r="AE44" s="478"/>
      <c r="AF44" s="478"/>
      <c r="AG44" s="478"/>
      <c r="AH44" s="478"/>
      <c r="AI44" s="478"/>
      <c r="AJ44" s="478"/>
      <c r="AK44" s="478"/>
      <c r="AL44" s="478"/>
      <c r="AM44" s="478"/>
      <c r="AN44" s="478"/>
      <c r="AO44" s="478"/>
      <c r="AP44" s="478"/>
      <c r="AQ44" s="478"/>
      <c r="AR44" s="478"/>
      <c r="AS44" s="478"/>
      <c r="AT44" s="478"/>
      <c r="AU44" s="478"/>
      <c r="AV44" s="478"/>
      <c r="AW44" s="478"/>
      <c r="AX44" s="478"/>
      <c r="AY44" s="478"/>
      <c r="AZ44" s="478"/>
      <c r="BA44" s="478"/>
      <c r="BB44" s="478"/>
      <c r="BC44" s="478"/>
      <c r="BD44" s="478"/>
      <c r="BE44" s="478"/>
      <c r="BF44" s="478"/>
      <c r="BJ44" s="99"/>
      <c r="BK44" s="99"/>
      <c r="BL44" s="99"/>
      <c r="BM44" s="99"/>
      <c r="BN44" s="99"/>
      <c r="BO44" s="99"/>
      <c r="BP44" s="99"/>
      <c r="BQ44" s="99"/>
      <c r="BR44" s="99"/>
      <c r="BS44" s="99"/>
      <c r="BT44" s="99"/>
      <c r="BV44" s="478"/>
      <c r="BW44" s="478"/>
      <c r="BX44" s="478"/>
      <c r="CD44" s="99"/>
      <c r="CE44" s="99"/>
      <c r="CF44" s="576" t="s">
        <v>199</v>
      </c>
      <c r="CG44" s="492" t="n">
        <v>1</v>
      </c>
      <c r="CH44" s="867" t="n">
        <f aca="false">CG44/CG45</f>
        <v>0.0476190476190476</v>
      </c>
      <c r="CI44" s="944"/>
      <c r="CJ44" s="944"/>
      <c r="CK44" s="944"/>
      <c r="CL44" s="944"/>
      <c r="CM44" s="944"/>
      <c r="CN44" s="944"/>
      <c r="CO44" s="99"/>
      <c r="CP44" s="99"/>
      <c r="CQ44" s="478"/>
      <c r="CR44" s="478"/>
      <c r="CS44" s="478"/>
      <c r="CT44" s="478"/>
      <c r="CU44" s="478"/>
      <c r="CV44" s="478"/>
      <c r="CW44" s="478"/>
      <c r="CX44" s="478"/>
      <c r="CY44" s="478"/>
    </row>
    <row r="45" customFormat="false" ht="15" hidden="false" customHeight="true" outlineLevel="0" collapsed="false">
      <c r="A45" s="478"/>
      <c r="B45" s="478"/>
      <c r="C45" s="478"/>
      <c r="D45" s="478"/>
      <c r="E45" s="478"/>
      <c r="F45" s="478"/>
      <c r="G45" s="478"/>
      <c r="H45" s="478"/>
      <c r="I45" s="478"/>
      <c r="J45" s="478"/>
      <c r="K45" s="478"/>
      <c r="L45" s="956"/>
      <c r="M45" s="957" t="s">
        <v>51</v>
      </c>
      <c r="N45" s="958" t="n">
        <v>16</v>
      </c>
      <c r="O45" s="959" t="n">
        <f aca="false">N45/N51</f>
        <v>0.444444444444444</v>
      </c>
      <c r="P45" s="492" t="n">
        <v>4</v>
      </c>
      <c r="Q45" s="492" t="n">
        <v>3</v>
      </c>
      <c r="R45" s="492" t="n">
        <v>3</v>
      </c>
      <c r="S45" s="492" t="n">
        <v>6</v>
      </c>
      <c r="T45" s="958" t="n">
        <f aca="false">P45+Q45+R45+S45</f>
        <v>16</v>
      </c>
      <c r="U45" s="478"/>
      <c r="V45" s="478"/>
      <c r="W45" s="478"/>
      <c r="X45" s="478"/>
      <c r="Y45" s="478"/>
      <c r="Z45" s="478"/>
      <c r="AA45" s="478"/>
      <c r="AB45" s="478"/>
      <c r="AC45" s="478"/>
      <c r="AD45" s="478"/>
      <c r="AE45" s="478"/>
      <c r="AF45" s="478"/>
      <c r="AG45" s="478"/>
      <c r="AH45" s="478"/>
      <c r="AI45" s="478"/>
      <c r="AJ45" s="478"/>
      <c r="AK45" s="478"/>
      <c r="AL45" s="478"/>
      <c r="AM45" s="478"/>
      <c r="AN45" s="478"/>
      <c r="AO45" s="478"/>
      <c r="AP45" s="478"/>
      <c r="AQ45" s="478"/>
      <c r="AR45" s="478"/>
      <c r="AS45" s="478"/>
      <c r="AT45" s="478"/>
      <c r="AU45" s="478"/>
      <c r="AV45" s="478"/>
      <c r="AW45" s="478"/>
      <c r="AX45" s="478"/>
      <c r="AY45" s="478"/>
      <c r="AZ45" s="478"/>
      <c r="BA45" s="478"/>
      <c r="BB45" s="478"/>
      <c r="BC45" s="478"/>
      <c r="BD45" s="478"/>
      <c r="BE45" s="478"/>
      <c r="BF45" s="478"/>
      <c r="BJ45" s="99"/>
      <c r="BK45" s="99"/>
      <c r="BL45" s="99"/>
      <c r="BM45" s="99"/>
      <c r="BN45" s="99"/>
      <c r="BO45" s="99"/>
      <c r="BP45" s="99"/>
      <c r="BQ45" s="99"/>
      <c r="BR45" s="99"/>
      <c r="BS45" s="99"/>
      <c r="BT45" s="99"/>
      <c r="BU45" s="99"/>
      <c r="BV45" s="478"/>
      <c r="BW45" s="478"/>
      <c r="BX45" s="478"/>
      <c r="BY45" s="99"/>
      <c r="BZ45" s="99"/>
      <c r="CA45" s="99"/>
      <c r="CB45" s="99"/>
      <c r="CC45" s="99"/>
      <c r="CD45" s="99"/>
      <c r="CE45" s="99"/>
      <c r="CF45" s="869" t="s">
        <v>139</v>
      </c>
      <c r="CG45" s="870" t="n">
        <f aca="false">CG42+CG43+CG44</f>
        <v>21</v>
      </c>
      <c r="CH45" s="867" t="n">
        <f aca="false">CH44+CH43+CH42</f>
        <v>1</v>
      </c>
      <c r="CI45" s="944"/>
      <c r="CJ45" s="944"/>
      <c r="CK45" s="944"/>
      <c r="CL45" s="944"/>
      <c r="CM45" s="944"/>
      <c r="CN45" s="944"/>
      <c r="CO45" s="99"/>
      <c r="CP45" s="99"/>
      <c r="CQ45" s="99"/>
      <c r="CR45" s="99"/>
      <c r="CS45" s="99"/>
      <c r="CT45" s="99"/>
      <c r="CU45" s="99"/>
      <c r="CV45" s="99"/>
      <c r="CW45" s="478"/>
      <c r="CX45" s="478"/>
      <c r="CY45" s="478"/>
    </row>
    <row r="46" customFormat="false" ht="15" hidden="false" customHeight="true" outlineLevel="0" collapsed="false">
      <c r="A46" s="478"/>
      <c r="B46" s="478"/>
      <c r="C46" s="478"/>
      <c r="D46" s="478"/>
      <c r="E46" s="478"/>
      <c r="F46" s="478"/>
      <c r="G46" s="478"/>
      <c r="H46" s="478"/>
      <c r="I46" s="478"/>
      <c r="J46" s="478"/>
      <c r="K46" s="478"/>
      <c r="L46" s="956"/>
      <c r="M46" s="576" t="s">
        <v>307</v>
      </c>
      <c r="N46" s="960"/>
      <c r="O46" s="961"/>
      <c r="P46" s="888" t="n">
        <f aca="false">P45/N45</f>
        <v>0.25</v>
      </c>
      <c r="Q46" s="888" t="n">
        <f aca="false">Q45/N45</f>
        <v>0.1875</v>
      </c>
      <c r="R46" s="888" t="n">
        <f aca="false">R45/N45</f>
        <v>0.1875</v>
      </c>
      <c r="S46" s="888" t="n">
        <f aca="false">S45/N45</f>
        <v>0.375</v>
      </c>
      <c r="T46" s="960"/>
      <c r="U46" s="478"/>
      <c r="V46" s="478"/>
      <c r="W46" s="478"/>
      <c r="X46" s="478"/>
      <c r="Y46" s="478"/>
      <c r="Z46" s="478"/>
      <c r="AA46" s="478"/>
      <c r="AB46" s="478"/>
      <c r="AC46" s="478"/>
      <c r="AD46" s="478"/>
      <c r="AE46" s="478"/>
      <c r="AF46" s="478"/>
      <c r="AG46" s="478"/>
      <c r="AH46" s="478"/>
      <c r="AI46" s="478"/>
      <c r="AJ46" s="478"/>
      <c r="AK46" s="478"/>
      <c r="AL46" s="478"/>
      <c r="AM46" s="478"/>
      <c r="AN46" s="478"/>
      <c r="AO46" s="478"/>
      <c r="AP46" s="478"/>
      <c r="AQ46" s="478"/>
      <c r="AR46" s="478"/>
      <c r="AS46" s="478"/>
      <c r="AT46" s="478"/>
      <c r="AU46" s="478"/>
      <c r="AV46" s="478"/>
      <c r="AW46" s="478"/>
      <c r="AX46" s="478"/>
      <c r="AY46" s="478"/>
      <c r="AZ46" s="478"/>
      <c r="BA46" s="478"/>
      <c r="BB46" s="478"/>
      <c r="BC46" s="478"/>
      <c r="BD46" s="478"/>
      <c r="BE46" s="478"/>
      <c r="BF46" s="478"/>
      <c r="BJ46" s="99"/>
      <c r="BK46" s="99"/>
      <c r="BL46" s="99"/>
      <c r="BM46" s="99"/>
      <c r="BN46" s="99"/>
      <c r="BO46" s="99"/>
      <c r="BP46" s="99"/>
      <c r="BQ46" s="99"/>
      <c r="BR46" s="99"/>
      <c r="BS46" s="99"/>
      <c r="BT46" s="99"/>
      <c r="BU46" s="99"/>
      <c r="BV46" s="478"/>
      <c r="BW46" s="478"/>
      <c r="BX46" s="478"/>
      <c r="BY46" s="99"/>
      <c r="BZ46" s="99"/>
      <c r="CA46" s="99"/>
      <c r="CB46" s="99"/>
      <c r="CC46" s="99"/>
      <c r="CD46" s="99"/>
      <c r="CE46" s="99"/>
      <c r="CF46" s="576" t="s">
        <v>206</v>
      </c>
      <c r="CG46" s="492" t="n">
        <v>17</v>
      </c>
      <c r="CH46" s="867" t="n">
        <f aca="false">CG46/CG50</f>
        <v>0.80952380952381</v>
      </c>
      <c r="CI46" s="944"/>
      <c r="CJ46" s="944"/>
      <c r="CK46" s="944"/>
      <c r="CL46" s="944"/>
      <c r="CM46" s="944"/>
      <c r="CN46" s="944"/>
      <c r="CO46" s="99"/>
      <c r="CP46" s="99"/>
      <c r="CQ46" s="99"/>
      <c r="CR46" s="99"/>
      <c r="CS46" s="99"/>
      <c r="CT46" s="99"/>
      <c r="CU46" s="99"/>
      <c r="CV46" s="99"/>
      <c r="CW46" s="478"/>
      <c r="CX46" s="478"/>
      <c r="CY46" s="478"/>
    </row>
    <row r="47" customFormat="false" ht="15" hidden="false" customHeight="true" outlineLevel="0" collapsed="false">
      <c r="A47" s="582"/>
      <c r="B47" s="582"/>
      <c r="C47" s="583"/>
      <c r="K47" s="582"/>
      <c r="L47" s="956"/>
      <c r="M47" s="957" t="s">
        <v>77</v>
      </c>
      <c r="N47" s="958" t="n">
        <v>8</v>
      </c>
      <c r="O47" s="959" t="n">
        <f aca="false">N47/N51</f>
        <v>0.222222222222222</v>
      </c>
      <c r="P47" s="492" t="n">
        <v>0</v>
      </c>
      <c r="Q47" s="492" t="n">
        <v>2</v>
      </c>
      <c r="R47" s="492" t="n">
        <v>1</v>
      </c>
      <c r="S47" s="492" t="n">
        <v>5</v>
      </c>
      <c r="T47" s="958" t="n">
        <f aca="false">S47+R47+Q47+P47</f>
        <v>8</v>
      </c>
      <c r="AS47" s="582"/>
      <c r="AU47" s="478"/>
      <c r="AW47" s="99"/>
      <c r="AX47" s="99"/>
      <c r="AY47" s="99"/>
      <c r="AZ47" s="99"/>
      <c r="BA47" s="99"/>
      <c r="BB47" s="99"/>
      <c r="BI47" s="99"/>
      <c r="BJ47" s="99"/>
      <c r="BK47" s="99"/>
      <c r="BL47" s="99"/>
      <c r="BM47" s="99"/>
      <c r="BN47" s="99"/>
      <c r="BO47" s="99"/>
      <c r="BP47" s="99"/>
      <c r="BQ47" s="99"/>
      <c r="BR47" s="99"/>
      <c r="BS47" s="99"/>
      <c r="BT47" s="99"/>
      <c r="BU47" s="478"/>
      <c r="BV47" s="478"/>
      <c r="BW47" s="478"/>
      <c r="BX47" s="99"/>
      <c r="BY47" s="99"/>
      <c r="BZ47" s="99"/>
      <c r="CA47" s="99"/>
      <c r="CB47" s="99"/>
      <c r="CC47" s="99"/>
      <c r="CD47" s="99"/>
      <c r="CE47" s="99"/>
      <c r="CF47" s="576" t="s">
        <v>210</v>
      </c>
      <c r="CG47" s="492" t="n">
        <v>3</v>
      </c>
      <c r="CH47" s="867" t="n">
        <f aca="false">CG47/CG50</f>
        <v>0.142857142857143</v>
      </c>
      <c r="CI47" s="944"/>
      <c r="CJ47" s="944"/>
      <c r="CK47" s="944"/>
      <c r="CL47" s="944"/>
      <c r="CM47" s="944"/>
      <c r="CN47" s="944"/>
      <c r="CO47" s="99"/>
      <c r="CP47" s="99"/>
      <c r="CQ47" s="99"/>
      <c r="CR47" s="99"/>
      <c r="CS47" s="99"/>
      <c r="CT47" s="99"/>
      <c r="CU47" s="99"/>
      <c r="CV47" s="478"/>
      <c r="CW47" s="478"/>
      <c r="CX47" s="478"/>
    </row>
    <row r="48" s="194" customFormat="true" ht="15" hidden="false" customHeight="true" outlineLevel="0" collapsed="false">
      <c r="A48" s="584"/>
      <c r="C48" s="585"/>
      <c r="K48" s="586"/>
      <c r="L48" s="956"/>
      <c r="M48" s="576" t="s">
        <v>307</v>
      </c>
      <c r="N48" s="960"/>
      <c r="O48" s="961"/>
      <c r="P48" s="888" t="n">
        <f aca="false">P47/N47</f>
        <v>0</v>
      </c>
      <c r="Q48" s="888" t="n">
        <f aca="false">Q47/N47</f>
        <v>0.25</v>
      </c>
      <c r="R48" s="888" t="n">
        <f aca="false">R47/N47</f>
        <v>0.125</v>
      </c>
      <c r="S48" s="888" t="n">
        <f aca="false">S47/N47</f>
        <v>0.625</v>
      </c>
      <c r="T48" s="960"/>
      <c r="V48" s="838"/>
      <c r="W48" s="962" t="s">
        <v>306</v>
      </c>
      <c r="X48" s="962"/>
      <c r="Y48" s="879" t="s">
        <v>307</v>
      </c>
      <c r="Z48" s="391" t="s">
        <v>308</v>
      </c>
      <c r="AA48" s="391" t="s">
        <v>307</v>
      </c>
      <c r="AB48" s="963" t="s">
        <v>139</v>
      </c>
      <c r="AR48" s="478"/>
      <c r="AS48" s="478"/>
      <c r="AT48" s="478"/>
      <c r="AU48" s="478"/>
      <c r="AW48" s="99"/>
      <c r="AX48" s="99"/>
      <c r="AY48" s="99"/>
      <c r="AZ48" s="99"/>
      <c r="BA48" s="99"/>
      <c r="BB48" s="99"/>
      <c r="BI48" s="99"/>
      <c r="BJ48" s="99"/>
      <c r="BK48" s="99"/>
      <c r="BL48" s="99"/>
      <c r="BM48" s="99"/>
      <c r="BN48" s="99"/>
      <c r="BO48" s="99"/>
      <c r="BP48" s="99"/>
      <c r="BQ48" s="99"/>
      <c r="BR48" s="99"/>
      <c r="BS48" s="99"/>
      <c r="BT48" s="99"/>
      <c r="BU48" s="478"/>
      <c r="BV48" s="478"/>
      <c r="BW48" s="478"/>
      <c r="BX48" s="99"/>
      <c r="BY48" s="99"/>
      <c r="BZ48" s="99"/>
      <c r="CA48" s="99"/>
      <c r="CB48" s="99"/>
      <c r="CC48" s="99"/>
      <c r="CD48" s="99"/>
      <c r="CE48" s="99"/>
      <c r="CF48" s="576" t="s">
        <v>214</v>
      </c>
      <c r="CG48" s="492" t="n">
        <v>1</v>
      </c>
      <c r="CH48" s="867" t="n">
        <f aca="false">CG48/CG50</f>
        <v>0.0476190476190476</v>
      </c>
      <c r="CI48" s="944"/>
      <c r="CJ48" s="944"/>
      <c r="CK48" s="944"/>
      <c r="CL48" s="944"/>
      <c r="CM48" s="944"/>
      <c r="CN48" s="944"/>
      <c r="CO48" s="99"/>
      <c r="CP48" s="99"/>
      <c r="CQ48" s="99"/>
      <c r="CR48" s="99"/>
      <c r="CS48" s="99"/>
      <c r="CT48" s="99"/>
      <c r="CU48" s="99"/>
      <c r="CV48" s="478"/>
      <c r="CW48" s="478"/>
      <c r="CX48" s="478"/>
      <c r="CY48" s="1"/>
    </row>
    <row r="49" s="194" customFormat="true" ht="24.75" hidden="false" customHeight="true" outlineLevel="0" collapsed="false">
      <c r="C49" s="557"/>
      <c r="D49" s="557"/>
      <c r="H49" s="557"/>
      <c r="K49" s="557"/>
      <c r="L49" s="956"/>
      <c r="M49" s="957" t="s">
        <v>970</v>
      </c>
      <c r="N49" s="958" t="n">
        <v>12</v>
      </c>
      <c r="O49" s="959" t="n">
        <f aca="false">N49/N51</f>
        <v>0.333333333333333</v>
      </c>
      <c r="P49" s="492" t="n">
        <v>0</v>
      </c>
      <c r="Q49" s="492" t="n">
        <v>3</v>
      </c>
      <c r="R49" s="492" t="n">
        <v>2</v>
      </c>
      <c r="S49" s="492" t="n">
        <v>7</v>
      </c>
      <c r="T49" s="958" t="n">
        <f aca="false">P49+Q49+R49+S49</f>
        <v>12</v>
      </c>
      <c r="U49" s="478"/>
      <c r="V49" s="964" t="s">
        <v>9</v>
      </c>
      <c r="W49" s="548" t="s">
        <v>51</v>
      </c>
      <c r="X49" s="492" t="n">
        <v>6</v>
      </c>
      <c r="Y49" s="888" t="n">
        <f aca="false">X49/AB52</f>
        <v>0.166666666666667</v>
      </c>
      <c r="Z49" s="492" t="n">
        <v>10</v>
      </c>
      <c r="AA49" s="888" t="n">
        <f aca="false">Z49/AB52</f>
        <v>0.277777777777778</v>
      </c>
      <c r="AB49" s="706" t="n">
        <f aca="false">Z49+X49</f>
        <v>16</v>
      </c>
      <c r="AC49" s="99"/>
      <c r="AD49" s="99"/>
      <c r="AE49" s="99"/>
      <c r="AF49" s="886" t="s">
        <v>299</v>
      </c>
      <c r="AG49" s="886" t="s">
        <v>300</v>
      </c>
      <c r="AH49" s="886" t="s">
        <v>301</v>
      </c>
      <c r="AI49" s="886" t="s">
        <v>302</v>
      </c>
      <c r="AJ49" s="886" t="s">
        <v>303</v>
      </c>
      <c r="AK49" s="99"/>
      <c r="AL49" s="99"/>
      <c r="AM49" s="99"/>
      <c r="AN49" s="99"/>
      <c r="AO49" s="885" t="s">
        <v>206</v>
      </c>
      <c r="AP49" s="819" t="s">
        <v>358</v>
      </c>
      <c r="AQ49" s="891" t="n">
        <v>1</v>
      </c>
      <c r="AR49" s="965" t="n">
        <f aca="false">AVERAGE(AS49:AV49)</f>
        <v>4.1</v>
      </c>
      <c r="AS49" s="966" t="n">
        <v>4.1</v>
      </c>
      <c r="AT49" s="966"/>
      <c r="AU49" s="798"/>
      <c r="AV49" s="966"/>
      <c r="AW49" s="99"/>
      <c r="AX49" s="99"/>
      <c r="AY49" s="99"/>
      <c r="AZ49" s="99"/>
      <c r="BA49" s="99"/>
      <c r="BB49" s="99"/>
      <c r="BC49" s="99"/>
      <c r="BD49" s="604" t="s">
        <v>692</v>
      </c>
      <c r="BE49" s="604" t="n">
        <f aca="false">B59</f>
        <v>36</v>
      </c>
      <c r="BF49" s="99"/>
      <c r="BH49" s="557"/>
      <c r="BI49" s="99"/>
      <c r="BJ49" s="99"/>
      <c r="BK49" s="99"/>
      <c r="BL49" s="99"/>
      <c r="BM49" s="99"/>
      <c r="BN49" s="99"/>
      <c r="BO49" s="99"/>
      <c r="BP49" s="99"/>
      <c r="BQ49" s="99"/>
      <c r="BR49" s="99"/>
      <c r="BS49" s="99"/>
      <c r="BT49" s="99"/>
      <c r="BU49" s="478"/>
      <c r="BV49" s="478"/>
      <c r="BW49" s="478"/>
      <c r="BX49" s="99"/>
      <c r="BY49" s="99"/>
      <c r="BZ49" s="99"/>
      <c r="CA49" s="99"/>
      <c r="CB49" s="99"/>
      <c r="CC49" s="99"/>
      <c r="CD49" s="99"/>
      <c r="CE49" s="99"/>
      <c r="CF49" s="576" t="s">
        <v>218</v>
      </c>
      <c r="CG49" s="492" t="n">
        <v>0</v>
      </c>
      <c r="CH49" s="867" t="n">
        <f aca="false">CG49/CG50</f>
        <v>0</v>
      </c>
      <c r="CI49" s="944"/>
      <c r="CJ49" s="944"/>
      <c r="CK49" s="944"/>
      <c r="CL49" s="944"/>
      <c r="CM49" s="944"/>
      <c r="CN49" s="944"/>
      <c r="CO49" s="99"/>
      <c r="CP49" s="99"/>
      <c r="CQ49" s="99"/>
      <c r="CR49" s="99"/>
      <c r="CS49" s="99"/>
      <c r="CT49" s="99"/>
      <c r="CU49" s="99"/>
      <c r="CV49" s="478"/>
      <c r="CW49" s="478"/>
      <c r="CX49" s="478"/>
      <c r="CY49" s="1"/>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194" customFormat="true" ht="15" hidden="false" customHeight="false" outlineLevel="0" collapsed="false">
      <c r="A50" s="605" t="s">
        <v>297</v>
      </c>
      <c r="B50" s="606" t="n">
        <v>1</v>
      </c>
      <c r="C50" s="557"/>
      <c r="D50" s="557"/>
      <c r="E50" s="945" t="s">
        <v>228</v>
      </c>
      <c r="F50" s="567" t="n">
        <v>4</v>
      </c>
      <c r="G50" s="866" t="n">
        <f aca="false">F50/F54</f>
        <v>0.111111111111111</v>
      </c>
      <c r="H50" s="967" t="s">
        <v>206</v>
      </c>
      <c r="I50" s="819" t="s">
        <v>358</v>
      </c>
      <c r="J50" s="820" t="n">
        <v>1</v>
      </c>
      <c r="L50" s="956"/>
      <c r="M50" s="576" t="s">
        <v>307</v>
      </c>
      <c r="N50" s="960"/>
      <c r="O50" s="961"/>
      <c r="P50" s="888" t="n">
        <f aca="false">P49/N49</f>
        <v>0</v>
      </c>
      <c r="Q50" s="888" t="n">
        <f aca="false">Q49/N49</f>
        <v>0.25</v>
      </c>
      <c r="R50" s="888" t="n">
        <f aca="false">R49/N49</f>
        <v>0.166666666666667</v>
      </c>
      <c r="S50" s="888" t="n">
        <f aca="false">S49/N49</f>
        <v>0.583333333333333</v>
      </c>
      <c r="T50" s="960"/>
      <c r="U50" s="478"/>
      <c r="V50" s="964"/>
      <c r="W50" s="548" t="s">
        <v>77</v>
      </c>
      <c r="X50" s="492" t="n">
        <v>4</v>
      </c>
      <c r="Y50" s="888" t="n">
        <f aca="false">X50/AB52</f>
        <v>0.111111111111111</v>
      </c>
      <c r="Z50" s="492" t="n">
        <v>4</v>
      </c>
      <c r="AA50" s="888" t="n">
        <f aca="false">Z50/AB52</f>
        <v>0.111111111111111</v>
      </c>
      <c r="AB50" s="706" t="n">
        <f aca="false">Z50+X50</f>
        <v>8</v>
      </c>
      <c r="AC50" s="99"/>
      <c r="AD50" s="99"/>
      <c r="AE50" s="99"/>
      <c r="AF50" s="968" t="n">
        <v>8</v>
      </c>
      <c r="AG50" s="492" t="n">
        <v>1</v>
      </c>
      <c r="AH50" s="492" t="n">
        <v>3</v>
      </c>
      <c r="AI50" s="492" t="n">
        <v>0</v>
      </c>
      <c r="AJ50" s="886" t="s">
        <v>51</v>
      </c>
      <c r="AK50" s="99"/>
      <c r="AL50" s="99"/>
      <c r="AM50" s="99"/>
      <c r="AN50" s="99"/>
      <c r="AO50" s="885"/>
      <c r="AP50" s="620" t="s">
        <v>171</v>
      </c>
      <c r="AQ50" s="893" t="n">
        <v>1</v>
      </c>
      <c r="AR50" s="623" t="s">
        <v>1050</v>
      </c>
      <c r="AS50" s="966" t="s">
        <v>1050</v>
      </c>
      <c r="AT50" s="966"/>
      <c r="AU50" s="798"/>
      <c r="AV50" s="966"/>
      <c r="AW50" s="99"/>
      <c r="AX50" s="99"/>
      <c r="AY50" s="99"/>
      <c r="AZ50" s="99"/>
      <c r="BA50" s="99"/>
      <c r="BB50" s="99"/>
      <c r="BC50" s="99"/>
      <c r="BD50" s="625" t="s">
        <v>693</v>
      </c>
      <c r="BE50" s="626"/>
      <c r="BF50" s="99"/>
      <c r="BH50" s="557"/>
      <c r="BI50" s="99"/>
      <c r="BJ50" s="99"/>
      <c r="BK50" s="99"/>
      <c r="BL50" s="99"/>
      <c r="BM50" s="99"/>
      <c r="BN50" s="99"/>
      <c r="BO50" s="99"/>
      <c r="BP50" s="99"/>
      <c r="BQ50" s="99"/>
      <c r="BR50" s="99"/>
      <c r="BS50" s="99"/>
      <c r="BT50" s="99"/>
      <c r="BU50" s="478"/>
      <c r="BV50" s="478"/>
      <c r="BW50" s="478"/>
      <c r="BX50" s="99"/>
      <c r="BY50" s="99"/>
      <c r="BZ50" s="99"/>
      <c r="CA50" s="99"/>
      <c r="CB50" s="99"/>
      <c r="CC50" s="99"/>
      <c r="CD50" s="99"/>
      <c r="CE50" s="1"/>
      <c r="CF50" s="849" t="s">
        <v>139</v>
      </c>
      <c r="CG50" s="873" t="n">
        <f aca="false">CG46+CG47+CG48+CG49</f>
        <v>21</v>
      </c>
      <c r="CH50" s="863" t="n">
        <f aca="false">CH49+CH48+CH47+CH46</f>
        <v>1</v>
      </c>
      <c r="CI50" s="944"/>
      <c r="CJ50" s="944"/>
      <c r="CK50" s="944"/>
      <c r="CL50" s="944"/>
      <c r="CM50" s="944"/>
      <c r="CN50" s="944"/>
      <c r="CO50" s="99"/>
      <c r="CP50" s="99"/>
      <c r="CQ50" s="99"/>
      <c r="CR50" s="99"/>
      <c r="CS50" s="99"/>
      <c r="CT50" s="99"/>
      <c r="CU50" s="99"/>
      <c r="CV50" s="478"/>
      <c r="CW50" s="478"/>
      <c r="CX50" s="478"/>
      <c r="CY50" s="1"/>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194" customFormat="true" ht="15" hidden="false" customHeight="false" outlineLevel="0" collapsed="false">
      <c r="A51" s="627" t="s">
        <v>304</v>
      </c>
      <c r="B51" s="628" t="n">
        <v>7</v>
      </c>
      <c r="C51" s="557"/>
      <c r="D51" s="557"/>
      <c r="E51" s="969" t="s">
        <v>170</v>
      </c>
      <c r="F51" s="492" t="n">
        <v>5</v>
      </c>
      <c r="G51" s="867" t="n">
        <f aca="false">F51/F54</f>
        <v>0.138888888888889</v>
      </c>
      <c r="H51" s="970"/>
      <c r="I51" s="620" t="s">
        <v>171</v>
      </c>
      <c r="J51" s="706" t="n">
        <v>1</v>
      </c>
      <c r="L51" s="956"/>
      <c r="M51" s="971" t="s">
        <v>139</v>
      </c>
      <c r="N51" s="972" t="n">
        <f aca="false">N45+N47+N49</f>
        <v>36</v>
      </c>
      <c r="O51" s="973" t="n">
        <f aca="false">O47+O45+O49</f>
        <v>1</v>
      </c>
      <c r="P51" s="492" t="n">
        <f aca="false">P47+P45+P49</f>
        <v>4</v>
      </c>
      <c r="Q51" s="492" t="n">
        <f aca="false">Q47+Q45+Q49</f>
        <v>8</v>
      </c>
      <c r="R51" s="492" t="n">
        <f aca="false">R47+R45+R49</f>
        <v>6</v>
      </c>
      <c r="S51" s="492" t="n">
        <f aca="false">S47+S45+S49</f>
        <v>18</v>
      </c>
      <c r="T51" s="972" t="n">
        <f aca="false">T47+T45+T49</f>
        <v>36</v>
      </c>
      <c r="U51" s="478"/>
      <c r="V51" s="964"/>
      <c r="W51" s="974" t="s">
        <v>970</v>
      </c>
      <c r="X51" s="937" t="n">
        <v>7</v>
      </c>
      <c r="Y51" s="975" t="n">
        <f aca="false">X51/AB52</f>
        <v>0.194444444444444</v>
      </c>
      <c r="Z51" s="937" t="n">
        <v>5</v>
      </c>
      <c r="AA51" s="975" t="n">
        <f aca="false">Z51/AB52</f>
        <v>0.138888888888889</v>
      </c>
      <c r="AB51" s="976" t="n">
        <f aca="false">X51+Z51</f>
        <v>12</v>
      </c>
      <c r="AC51" s="99"/>
      <c r="AD51" s="99"/>
      <c r="AE51" s="99"/>
      <c r="AF51" s="968"/>
      <c r="AG51" s="492" t="n">
        <v>0</v>
      </c>
      <c r="AH51" s="492" t="n">
        <v>0</v>
      </c>
      <c r="AI51" s="492" t="n">
        <v>2</v>
      </c>
      <c r="AJ51" s="886" t="s">
        <v>77</v>
      </c>
      <c r="AK51" s="99"/>
      <c r="AL51" s="99"/>
      <c r="AM51" s="99"/>
      <c r="AN51" s="99"/>
      <c r="AO51" s="885"/>
      <c r="AP51" s="620" t="s">
        <v>477</v>
      </c>
      <c r="AQ51" s="893" t="n">
        <v>2</v>
      </c>
      <c r="AR51" s="965" t="e">
        <f aca="false">AVERAGE(AS51:AV51)</f>
        <v>#DIV/0!</v>
      </c>
      <c r="AS51" s="966" t="s">
        <v>1051</v>
      </c>
      <c r="AT51" s="966" t="s">
        <v>1052</v>
      </c>
      <c r="AU51" s="798"/>
      <c r="AV51" s="966"/>
      <c r="AW51" s="99"/>
      <c r="AX51" s="99"/>
      <c r="AY51" s="99"/>
      <c r="AZ51" s="99"/>
      <c r="BA51" s="99"/>
      <c r="BB51" s="99"/>
      <c r="BC51" s="99"/>
      <c r="BD51" s="625" t="s">
        <v>694</v>
      </c>
      <c r="BE51" s="626"/>
      <c r="BF51" s="99"/>
      <c r="BH51" s="557"/>
      <c r="BI51" s="1"/>
      <c r="BJ51" s="1"/>
      <c r="BK51" s="1"/>
      <c r="BL51" s="1"/>
      <c r="BM51" s="1"/>
      <c r="BN51" s="1"/>
      <c r="BO51" s="1"/>
      <c r="BP51" s="1"/>
      <c r="BQ51" s="1"/>
      <c r="BR51" s="1"/>
      <c r="BS51" s="1"/>
      <c r="BT51" s="99"/>
      <c r="BU51" s="478"/>
      <c r="BV51" s="478"/>
      <c r="BW51" s="478"/>
      <c r="BX51" s="99"/>
      <c r="BY51" s="99"/>
      <c r="BZ51" s="99"/>
      <c r="CA51" s="99"/>
      <c r="CB51" s="99"/>
      <c r="CC51" s="1"/>
      <c r="CD51" s="1"/>
      <c r="CE51" s="99"/>
      <c r="CN51" s="1"/>
      <c r="CO51" s="1"/>
      <c r="CP51" s="1"/>
      <c r="CQ51" s="1"/>
      <c r="CR51" s="1"/>
      <c r="CS51" s="1"/>
      <c r="CT51" s="1"/>
      <c r="CU51" s="1"/>
      <c r="CV51" s="478"/>
      <c r="CW51" s="478"/>
      <c r="CX51" s="478"/>
      <c r="CY51" s="1"/>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194" customFormat="true" ht="15" hidden="false" customHeight="false" outlineLevel="0" collapsed="false">
      <c r="A52" s="627" t="s">
        <v>309</v>
      </c>
      <c r="B52" s="628" t="n">
        <v>13</v>
      </c>
      <c r="C52" s="638"/>
      <c r="D52" s="557"/>
      <c r="E52" s="977" t="s">
        <v>207</v>
      </c>
      <c r="F52" s="492" t="n">
        <v>21</v>
      </c>
      <c r="G52" s="867" t="n">
        <f aca="false">F52/F54</f>
        <v>0.583333333333333</v>
      </c>
      <c r="H52" s="970"/>
      <c r="I52" s="620" t="s">
        <v>477</v>
      </c>
      <c r="J52" s="706" t="n">
        <v>2</v>
      </c>
      <c r="L52" s="978"/>
      <c r="M52" s="979"/>
      <c r="N52" s="980"/>
      <c r="O52" s="981"/>
      <c r="P52" s="862" t="n">
        <f aca="false">P51/T51</f>
        <v>0.111111111111111</v>
      </c>
      <c r="Q52" s="862" t="n">
        <f aca="false">Q51/T51</f>
        <v>0.222222222222222</v>
      </c>
      <c r="R52" s="862" t="n">
        <f aca="false">R51/T51</f>
        <v>0.166666666666667</v>
      </c>
      <c r="S52" s="862" t="n">
        <f aca="false">S51/T51</f>
        <v>0.5</v>
      </c>
      <c r="T52" s="980"/>
      <c r="U52" s="478"/>
      <c r="V52" s="838"/>
      <c r="W52" s="982" t="s">
        <v>139</v>
      </c>
      <c r="X52" s="852" t="n">
        <f aca="false">X50+X49+X51</f>
        <v>17</v>
      </c>
      <c r="Y52" s="983" t="n">
        <f aca="false">Y49+Y50+Y51</f>
        <v>0.472222222222222</v>
      </c>
      <c r="Z52" s="852" t="n">
        <f aca="false">Z49+Z50+Z51</f>
        <v>19</v>
      </c>
      <c r="AA52" s="265" t="n">
        <f aca="false">AA49+AA50+AA51</f>
        <v>0.527777777777778</v>
      </c>
      <c r="AB52" s="943" t="n">
        <f aca="false">AB49+AB50+AB51</f>
        <v>36</v>
      </c>
      <c r="AC52" s="99"/>
      <c r="AD52" s="99"/>
      <c r="AE52" s="99"/>
      <c r="AF52" s="968"/>
      <c r="AG52" s="937" t="n">
        <v>0</v>
      </c>
      <c r="AH52" s="937" t="n">
        <v>0</v>
      </c>
      <c r="AI52" s="937" t="n">
        <v>2</v>
      </c>
      <c r="AJ52" s="886" t="s">
        <v>970</v>
      </c>
      <c r="AK52" s="99"/>
      <c r="AL52" s="99"/>
      <c r="AM52" s="99"/>
      <c r="AN52" s="99"/>
      <c r="AO52" s="885"/>
      <c r="AP52" s="620" t="s">
        <v>990</v>
      </c>
      <c r="AQ52" s="893" t="n">
        <v>2</v>
      </c>
      <c r="AR52" s="965" t="e">
        <f aca="false">AVERAGE(AS52:AV52)</f>
        <v>#DIV/0!</v>
      </c>
      <c r="AS52" s="966" t="s">
        <v>328</v>
      </c>
      <c r="AT52" s="966" t="s">
        <v>1053</v>
      </c>
      <c r="AU52" s="798"/>
      <c r="AV52" s="966"/>
      <c r="AW52" s="99"/>
      <c r="AX52" s="99"/>
      <c r="AY52" s="99"/>
      <c r="AZ52" s="99"/>
      <c r="BA52" s="99"/>
      <c r="BB52" s="99"/>
      <c r="BC52" s="99"/>
      <c r="BD52" s="643" t="s">
        <v>696</v>
      </c>
      <c r="BE52" s="626"/>
      <c r="BF52" s="99"/>
      <c r="BH52" s="557"/>
      <c r="BI52" s="99"/>
      <c r="BJ52" s="99"/>
      <c r="BK52" s="99"/>
      <c r="BL52" s="99"/>
      <c r="BM52" s="99"/>
      <c r="BN52" s="99"/>
      <c r="BO52" s="99"/>
      <c r="BP52" s="99"/>
      <c r="BQ52" s="99"/>
      <c r="BR52" s="99"/>
      <c r="BS52" s="99"/>
      <c r="BT52" s="99"/>
      <c r="BU52" s="478"/>
      <c r="BV52" s="478"/>
      <c r="BW52" s="478"/>
      <c r="BX52" s="99"/>
      <c r="BY52" s="99"/>
      <c r="BZ52" s="99"/>
      <c r="CA52" s="99"/>
      <c r="CB52" s="99"/>
      <c r="CC52" s="99"/>
      <c r="CD52" s="99"/>
      <c r="CE52" s="99"/>
      <c r="CN52" s="99"/>
      <c r="CO52" s="99"/>
      <c r="CP52" s="99"/>
      <c r="CQ52" s="99"/>
      <c r="CR52" s="99"/>
      <c r="CS52" s="99"/>
      <c r="CT52" s="99"/>
      <c r="CU52" s="99"/>
      <c r="CV52" s="478"/>
      <c r="CW52" s="478"/>
      <c r="CX52" s="478"/>
      <c r="CY52" s="1"/>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194" customFormat="true" ht="15" hidden="false" customHeight="false" outlineLevel="0" collapsed="false">
      <c r="A53" s="627" t="s">
        <v>310</v>
      </c>
      <c r="B53" s="628" t="n">
        <v>6</v>
      </c>
      <c r="C53" s="557"/>
      <c r="D53" s="557"/>
      <c r="E53" s="984" t="s">
        <v>194</v>
      </c>
      <c r="F53" s="492" t="n">
        <v>6</v>
      </c>
      <c r="G53" s="867" t="n">
        <f aca="false">F53/F54</f>
        <v>0.166666666666667</v>
      </c>
      <c r="H53" s="970"/>
      <c r="I53" s="620" t="s">
        <v>990</v>
      </c>
      <c r="J53" s="706" t="n">
        <v>2</v>
      </c>
      <c r="U53" s="478"/>
      <c r="V53" s="478"/>
      <c r="W53" s="478"/>
      <c r="X53" s="478"/>
      <c r="Y53" s="478"/>
      <c r="Z53" s="478"/>
      <c r="AA53" s="99"/>
      <c r="AB53" s="99"/>
      <c r="AC53" s="99"/>
      <c r="AD53" s="99"/>
      <c r="AE53" s="99"/>
      <c r="AF53" s="944"/>
      <c r="AG53" s="944"/>
      <c r="AH53" s="944"/>
      <c r="AI53" s="944"/>
      <c r="AJ53" s="944"/>
      <c r="AK53" s="99"/>
      <c r="AL53" s="99"/>
      <c r="AM53" s="99"/>
      <c r="AN53" s="99"/>
      <c r="AO53" s="885"/>
      <c r="AP53" s="620" t="s">
        <v>180</v>
      </c>
      <c r="AQ53" s="893" t="n">
        <v>2</v>
      </c>
      <c r="AR53" s="965" t="e">
        <f aca="false">AVERAGE(AS53:AV53)</f>
        <v>#DIV/0!</v>
      </c>
      <c r="AS53" s="966" t="s">
        <v>1050</v>
      </c>
      <c r="AT53" s="966" t="s">
        <v>1054</v>
      </c>
      <c r="AU53" s="798"/>
      <c r="AV53" s="966"/>
      <c r="AW53" s="99"/>
      <c r="AX53" s="99"/>
      <c r="AY53" s="99"/>
      <c r="AZ53" s="99"/>
      <c r="BA53" s="99"/>
      <c r="BB53" s="99"/>
      <c r="BC53" s="478"/>
      <c r="BD53" s="643" t="s">
        <v>697</v>
      </c>
      <c r="BE53" s="626"/>
      <c r="BF53" s="99"/>
      <c r="BH53" s="557"/>
      <c r="BI53" s="99"/>
      <c r="BJ53" s="99"/>
      <c r="BK53" s="99"/>
      <c r="BL53" s="99"/>
      <c r="BM53" s="99"/>
      <c r="BN53" s="99"/>
      <c r="BO53" s="99"/>
      <c r="BP53" s="99"/>
      <c r="BQ53" s="99"/>
      <c r="BR53" s="99"/>
      <c r="BS53" s="99"/>
      <c r="BT53" s="99"/>
      <c r="BU53" s="478"/>
      <c r="BV53" s="478"/>
      <c r="BW53" s="478"/>
      <c r="BX53" s="99"/>
      <c r="BY53" s="99"/>
      <c r="BZ53" s="99"/>
      <c r="CA53" s="99"/>
      <c r="CB53" s="99"/>
      <c r="CC53" s="99"/>
      <c r="CD53" s="99"/>
      <c r="CE53" s="99"/>
      <c r="CN53" s="99"/>
      <c r="CO53" s="99"/>
      <c r="CP53" s="99"/>
      <c r="CQ53" s="99"/>
      <c r="CR53" s="99"/>
      <c r="CS53" s="99"/>
      <c r="CT53" s="99"/>
      <c r="CU53" s="99"/>
      <c r="CV53" s="99"/>
      <c r="CW53" s="99"/>
      <c r="CX53" s="99"/>
      <c r="CY53" s="1"/>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194" customFormat="true" ht="15" hidden="false" customHeight="false" outlineLevel="0" collapsed="false">
      <c r="A54" s="627" t="s">
        <v>312</v>
      </c>
      <c r="B54" s="628" t="n">
        <v>9</v>
      </c>
      <c r="C54" s="557"/>
      <c r="D54" s="557"/>
      <c r="E54" s="985" t="s">
        <v>139</v>
      </c>
      <c r="F54" s="986" t="n">
        <f aca="false">F50+F51+F52+F53</f>
        <v>36</v>
      </c>
      <c r="G54" s="867"/>
      <c r="H54" s="970"/>
      <c r="I54" s="620" t="s">
        <v>180</v>
      </c>
      <c r="J54" s="706" t="n">
        <v>2</v>
      </c>
      <c r="U54" s="478"/>
      <c r="V54" s="478"/>
      <c r="W54" s="478"/>
      <c r="X54" s="478"/>
      <c r="Y54" s="478"/>
      <c r="Z54" s="478"/>
      <c r="AA54" s="99"/>
      <c r="AB54" s="99"/>
      <c r="AC54" s="99"/>
      <c r="AD54" s="99"/>
      <c r="AE54" s="99"/>
      <c r="AF54" s="838"/>
      <c r="AG54" s="838"/>
      <c r="AH54" s="838"/>
      <c r="AI54" s="838"/>
      <c r="AJ54" s="838"/>
      <c r="AK54" s="99"/>
      <c r="AL54" s="99"/>
      <c r="AM54" s="99"/>
      <c r="AN54" s="99"/>
      <c r="AO54" s="885"/>
      <c r="AP54" s="620" t="s">
        <v>597</v>
      </c>
      <c r="AQ54" s="893" t="n">
        <v>1</v>
      </c>
      <c r="AR54" s="965" t="e">
        <f aca="false">AVERAGE(AS54:AV54)</f>
        <v>#DIV/0!</v>
      </c>
      <c r="AS54" s="966" t="s">
        <v>456</v>
      </c>
      <c r="AT54" s="966"/>
      <c r="AU54" s="798"/>
      <c r="AV54" s="966"/>
      <c r="AW54" s="99"/>
      <c r="AX54" s="99"/>
      <c r="AY54" s="99"/>
      <c r="AZ54" s="99"/>
      <c r="BA54" s="99"/>
      <c r="BB54" s="99"/>
      <c r="BC54" s="478"/>
      <c r="BD54" s="656" t="s">
        <v>698</v>
      </c>
      <c r="BE54" s="626"/>
      <c r="BF54" s="99"/>
      <c r="BH54" s="557"/>
      <c r="BI54" s="99"/>
      <c r="BJ54" s="99"/>
      <c r="BK54" s="99"/>
      <c r="BL54" s="99"/>
      <c r="BM54" s="99"/>
      <c r="BN54" s="99"/>
      <c r="BO54" s="99"/>
      <c r="BP54" s="99"/>
      <c r="BQ54" s="99"/>
      <c r="BR54" s="99"/>
      <c r="BS54" s="99"/>
      <c r="BT54" s="99"/>
      <c r="BU54" s="478"/>
      <c r="BV54" s="478"/>
      <c r="BW54" s="478"/>
      <c r="BX54" s="99"/>
      <c r="BY54" s="99"/>
      <c r="BZ54" s="99"/>
      <c r="CA54" s="99"/>
      <c r="CB54" s="99"/>
      <c r="CC54" s="99"/>
      <c r="CD54" s="99"/>
      <c r="CE54" s="99"/>
      <c r="CN54" s="99"/>
      <c r="CO54" s="99"/>
      <c r="CP54" s="99"/>
      <c r="CQ54" s="99"/>
      <c r="CR54" s="99"/>
      <c r="CS54" s="99"/>
      <c r="CT54" s="99"/>
      <c r="CU54" s="99"/>
      <c r="CV54" s="99"/>
      <c r="CW54" s="99"/>
      <c r="CX54" s="99"/>
      <c r="CY54" s="478"/>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194" customFormat="true" ht="15" hidden="false" customHeight="false" outlineLevel="0" collapsed="false">
      <c r="A55" s="650" t="s">
        <v>139</v>
      </c>
      <c r="B55" s="651" t="n">
        <f aca="false">SUM(B50:B54)</f>
        <v>36</v>
      </c>
      <c r="C55" s="557"/>
      <c r="D55" s="557"/>
      <c r="E55" s="576" t="s">
        <v>189</v>
      </c>
      <c r="F55" s="492" t="n">
        <v>5</v>
      </c>
      <c r="G55" s="867" t="n">
        <f aca="false">F55/F58</f>
        <v>0.138888888888889</v>
      </c>
      <c r="H55" s="970"/>
      <c r="I55" s="620" t="s">
        <v>597</v>
      </c>
      <c r="J55" s="706" t="n">
        <v>1</v>
      </c>
      <c r="U55" s="478"/>
      <c r="V55" s="478"/>
      <c r="W55" s="478"/>
      <c r="X55" s="478"/>
      <c r="Y55" s="478"/>
      <c r="Z55" s="478"/>
      <c r="AA55" s="99"/>
      <c r="AB55" s="99"/>
      <c r="AC55" s="99"/>
      <c r="AD55" s="99"/>
      <c r="AE55" s="99"/>
      <c r="AF55" s="886" t="s">
        <v>318</v>
      </c>
      <c r="AG55" s="886" t="s">
        <v>300</v>
      </c>
      <c r="AH55" s="886" t="s">
        <v>301</v>
      </c>
      <c r="AI55" s="886" t="s">
        <v>302</v>
      </c>
      <c r="AJ55" s="886" t="s">
        <v>303</v>
      </c>
      <c r="AK55" s="99"/>
      <c r="AL55" s="99"/>
      <c r="AM55" s="99"/>
      <c r="AN55" s="99"/>
      <c r="AO55" s="885"/>
      <c r="AP55" s="620" t="s">
        <v>104</v>
      </c>
      <c r="AQ55" s="893" t="n">
        <v>4</v>
      </c>
      <c r="AR55" s="965" t="e">
        <f aca="false">AVERAGE(AS55:AV55)</f>
        <v>#DIV/0!</v>
      </c>
      <c r="AS55" s="966" t="s">
        <v>1055</v>
      </c>
      <c r="AT55" s="987" t="s">
        <v>1056</v>
      </c>
      <c r="AU55" s="798" t="s">
        <v>1053</v>
      </c>
      <c r="AV55" s="966" t="s">
        <v>1057</v>
      </c>
      <c r="AW55" s="99"/>
      <c r="AX55" s="99"/>
      <c r="AY55" s="99"/>
      <c r="AZ55" s="99"/>
      <c r="BA55" s="99"/>
      <c r="BB55" s="99"/>
      <c r="BC55" s="478"/>
      <c r="BD55" s="656" t="s">
        <v>699</v>
      </c>
      <c r="BE55" s="626"/>
      <c r="BF55" s="99"/>
      <c r="BH55" s="557"/>
      <c r="BI55" s="99"/>
      <c r="BJ55" s="99"/>
      <c r="BK55" s="99"/>
      <c r="BL55" s="99"/>
      <c r="BM55" s="99"/>
      <c r="BN55" s="99"/>
      <c r="BO55" s="99"/>
      <c r="BP55" s="99"/>
      <c r="BQ55" s="99"/>
      <c r="BR55" s="99"/>
      <c r="BS55" s="99"/>
      <c r="BT55" s="99"/>
      <c r="BU55" s="478"/>
      <c r="BV55" s="478"/>
      <c r="BW55" s="478"/>
      <c r="BX55" s="99"/>
      <c r="BY55" s="99"/>
      <c r="BZ55" s="99"/>
      <c r="CA55" s="99"/>
      <c r="CB55" s="99"/>
      <c r="CC55" s="99"/>
      <c r="CD55" s="99"/>
      <c r="CE55" s="99"/>
      <c r="CN55" s="99"/>
      <c r="CO55" s="99"/>
      <c r="CP55" s="99"/>
      <c r="CQ55" s="99"/>
      <c r="CR55" s="99"/>
      <c r="CS55" s="99"/>
      <c r="CT55" s="99"/>
      <c r="CU55" s="99"/>
      <c r="CV55" s="99"/>
      <c r="CW55" s="99"/>
      <c r="CX55" s="9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194" customFormat="true" ht="15" hidden="false" customHeight="false" outlineLevel="0" collapsed="false">
      <c r="C56" s="557"/>
      <c r="D56" s="557"/>
      <c r="E56" s="576" t="s">
        <v>193</v>
      </c>
      <c r="F56" s="492" t="n">
        <v>28</v>
      </c>
      <c r="G56" s="867" t="n">
        <f aca="false">F56/F58</f>
        <v>0.777777777777778</v>
      </c>
      <c r="H56" s="970"/>
      <c r="I56" s="620" t="s">
        <v>104</v>
      </c>
      <c r="J56" s="706" t="n">
        <v>4</v>
      </c>
      <c r="U56" s="478"/>
      <c r="Z56" s="478"/>
      <c r="AA56" s="99"/>
      <c r="AB56" s="99"/>
      <c r="AC56" s="99"/>
      <c r="AD56" s="99"/>
      <c r="AE56" s="99"/>
      <c r="AF56" s="968" t="n">
        <v>1</v>
      </c>
      <c r="AG56" s="492"/>
      <c r="AH56" s="492"/>
      <c r="AI56" s="492"/>
      <c r="AJ56" s="886" t="s">
        <v>51</v>
      </c>
      <c r="AK56" s="99"/>
      <c r="AL56" s="99"/>
      <c r="AM56" s="99"/>
      <c r="AN56" s="99"/>
      <c r="AO56" s="885"/>
      <c r="AP56" s="620" t="s">
        <v>337</v>
      </c>
      <c r="AQ56" s="893" t="n">
        <v>3</v>
      </c>
      <c r="AR56" s="965" t="e">
        <f aca="false">AVERAGE(AS56:AV56)</f>
        <v>#DIV/0!</v>
      </c>
      <c r="AS56" s="966" t="s">
        <v>1058</v>
      </c>
      <c r="AT56" s="966" t="s">
        <v>1059</v>
      </c>
      <c r="AU56" s="798" t="s">
        <v>1060</v>
      </c>
      <c r="AV56" s="966"/>
      <c r="AW56" s="99"/>
      <c r="AX56" s="99"/>
      <c r="AY56" s="99"/>
      <c r="AZ56" s="99"/>
      <c r="BA56" s="99"/>
      <c r="BB56" s="99"/>
      <c r="BC56" s="478"/>
      <c r="BD56" s="656" t="s">
        <v>700</v>
      </c>
      <c r="BE56" s="626"/>
      <c r="BF56" s="99"/>
      <c r="BH56" s="557"/>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N56" s="99"/>
      <c r="CO56" s="99"/>
      <c r="CP56" s="99"/>
      <c r="CQ56" s="99"/>
      <c r="CR56" s="99"/>
      <c r="CS56" s="99"/>
      <c r="CT56" s="99"/>
      <c r="CU56" s="99"/>
      <c r="CV56" s="99"/>
      <c r="CW56" s="99"/>
      <c r="CX56" s="9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194" customFormat="true" ht="15" hidden="false" customHeight="false" outlineLevel="0" collapsed="false">
      <c r="A57" s="605" t="s">
        <v>319</v>
      </c>
      <c r="B57" s="606" t="n">
        <v>18</v>
      </c>
      <c r="C57" s="638"/>
      <c r="D57" s="557"/>
      <c r="E57" s="576" t="s">
        <v>199</v>
      </c>
      <c r="F57" s="492" t="n">
        <v>3</v>
      </c>
      <c r="G57" s="867" t="n">
        <f aca="false">F57/F58</f>
        <v>0.0833333333333333</v>
      </c>
      <c r="H57" s="970"/>
      <c r="I57" s="620" t="s">
        <v>337</v>
      </c>
      <c r="J57" s="706" t="n">
        <v>3</v>
      </c>
      <c r="U57" s="478"/>
      <c r="V57" s="478"/>
      <c r="W57" s="478"/>
      <c r="X57" s="478"/>
      <c r="Y57" s="478"/>
      <c r="Z57" s="478"/>
      <c r="AA57" s="99"/>
      <c r="AB57" s="99"/>
      <c r="AC57" s="99"/>
      <c r="AD57" s="99"/>
      <c r="AE57" s="99"/>
      <c r="AF57" s="968"/>
      <c r="AG57" s="492"/>
      <c r="AH57" s="492"/>
      <c r="AI57" s="492" t="n">
        <v>1</v>
      </c>
      <c r="AJ57" s="886" t="s">
        <v>77</v>
      </c>
      <c r="AK57" s="99"/>
      <c r="AL57" s="99"/>
      <c r="AM57" s="99"/>
      <c r="AN57" s="99"/>
      <c r="AO57" s="885"/>
      <c r="AP57" s="620" t="s">
        <v>994</v>
      </c>
      <c r="AQ57" s="893" t="n">
        <v>1</v>
      </c>
      <c r="AR57" s="965" t="e">
        <f aca="false">AVERAGE(AS57:AV57)</f>
        <v>#DIV/0!</v>
      </c>
      <c r="AS57" s="966" t="s">
        <v>328</v>
      </c>
      <c r="AT57" s="966"/>
      <c r="AU57" s="798"/>
      <c r="AV57" s="966"/>
      <c r="AW57" s="99"/>
      <c r="AX57" s="99"/>
      <c r="AY57" s="99"/>
      <c r="AZ57" s="99"/>
      <c r="BA57" s="99"/>
      <c r="BB57" s="99"/>
      <c r="BC57" s="478"/>
      <c r="BD57" s="666" t="s">
        <v>702</v>
      </c>
      <c r="BE57" s="626"/>
      <c r="BF57" s="99"/>
      <c r="BH57" s="557"/>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N57" s="99"/>
      <c r="CO57" s="99"/>
      <c r="CP57" s="99"/>
      <c r="CQ57" s="99"/>
      <c r="CR57" s="99"/>
      <c r="CS57" s="99"/>
      <c r="CT57" s="99"/>
      <c r="CU57" s="99"/>
      <c r="CV57" s="99"/>
      <c r="CW57" s="99"/>
      <c r="CX57" s="9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194" customFormat="true" ht="15" hidden="false" customHeight="false" outlineLevel="0" collapsed="false">
      <c r="A58" s="627" t="s">
        <v>320</v>
      </c>
      <c r="B58" s="628" t="n">
        <v>18</v>
      </c>
      <c r="C58" s="557"/>
      <c r="D58" s="557"/>
      <c r="E58" s="985" t="s">
        <v>139</v>
      </c>
      <c r="F58" s="986" t="n">
        <f aca="false">F55+F56+F57</f>
        <v>36</v>
      </c>
      <c r="G58" s="867"/>
      <c r="H58" s="970"/>
      <c r="I58" s="620" t="s">
        <v>994</v>
      </c>
      <c r="J58" s="706" t="n">
        <v>1</v>
      </c>
      <c r="L58" s="557"/>
      <c r="M58" s="557"/>
      <c r="N58" s="557"/>
      <c r="O58" s="557"/>
      <c r="P58" s="557"/>
      <c r="Q58" s="557"/>
      <c r="R58" s="557"/>
      <c r="S58" s="557"/>
      <c r="T58" s="557"/>
      <c r="U58" s="557"/>
      <c r="V58" s="557"/>
      <c r="W58" s="557"/>
      <c r="X58" s="557"/>
      <c r="Y58" s="557"/>
      <c r="Z58" s="478"/>
      <c r="AA58" s="99"/>
      <c r="AB58" s="99"/>
      <c r="AC58" s="99"/>
      <c r="AD58" s="99"/>
      <c r="AE58" s="99"/>
      <c r="AF58" s="968"/>
      <c r="AG58" s="492"/>
      <c r="AH58" s="492"/>
      <c r="AI58" s="492"/>
      <c r="AJ58" s="886" t="s">
        <v>970</v>
      </c>
      <c r="AK58" s="99"/>
      <c r="AL58" s="99"/>
      <c r="AM58" s="99"/>
      <c r="AN58" s="99"/>
      <c r="AO58" s="885"/>
      <c r="AP58" s="620" t="s">
        <v>510</v>
      </c>
      <c r="AQ58" s="893" t="n">
        <v>3</v>
      </c>
      <c r="AR58" s="965" t="e">
        <f aca="false">AVERAGE(AS58:AV58)</f>
        <v>#DIV/0!</v>
      </c>
      <c r="AS58" s="966" t="s">
        <v>1061</v>
      </c>
      <c r="AT58" s="966" t="s">
        <v>316</v>
      </c>
      <c r="AU58" s="798" t="s">
        <v>1062</v>
      </c>
      <c r="AV58" s="966"/>
      <c r="AW58" s="99"/>
      <c r="AX58" s="99"/>
      <c r="AY58" s="99"/>
      <c r="AZ58" s="99"/>
      <c r="BA58" s="99"/>
      <c r="BB58" s="99"/>
      <c r="BC58" s="478"/>
      <c r="BD58" s="669" t="s">
        <v>704</v>
      </c>
      <c r="BE58" s="670" t="e">
        <f aca="false">(BE54/BE51)*100</f>
        <v>#DIV/0!</v>
      </c>
      <c r="BF58" s="99"/>
      <c r="BH58" s="557"/>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N58" s="99"/>
      <c r="CO58" s="99"/>
      <c r="CP58" s="99"/>
      <c r="CQ58" s="99"/>
      <c r="CR58" s="99"/>
      <c r="CS58" s="99"/>
      <c r="CT58" s="99"/>
      <c r="CU58" s="99"/>
      <c r="CV58" s="99"/>
      <c r="CW58" s="99"/>
      <c r="CX58" s="9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194" customFormat="true" ht="15.65" hidden="false" customHeight="false" outlineLevel="0" collapsed="false">
      <c r="A59" s="650" t="s">
        <v>139</v>
      </c>
      <c r="B59" s="651" t="n">
        <f aca="false">B57+B58</f>
        <v>36</v>
      </c>
      <c r="C59" s="557"/>
      <c r="D59" s="557"/>
      <c r="E59" s="576" t="s">
        <v>206</v>
      </c>
      <c r="F59" s="492" t="n">
        <v>23</v>
      </c>
      <c r="G59" s="867" t="n">
        <f aca="false">F59/F63</f>
        <v>0.638888888888889</v>
      </c>
      <c r="H59" s="970"/>
      <c r="I59" s="620" t="s">
        <v>510</v>
      </c>
      <c r="J59" s="706" t="n">
        <v>3</v>
      </c>
      <c r="L59" s="557"/>
      <c r="M59" s="557"/>
      <c r="N59" s="557"/>
      <c r="O59" s="557"/>
      <c r="P59" s="557"/>
      <c r="Q59" s="557"/>
      <c r="R59" s="557"/>
      <c r="S59" s="557"/>
      <c r="T59" s="557"/>
      <c r="U59" s="557"/>
      <c r="V59" s="99"/>
      <c r="W59" s="99"/>
      <c r="X59" s="99"/>
      <c r="Y59" s="99"/>
      <c r="Z59" s="99"/>
      <c r="AA59" s="99"/>
      <c r="AB59" s="99"/>
      <c r="AC59" s="99"/>
      <c r="AD59" s="99"/>
      <c r="AE59" s="99"/>
      <c r="AF59" s="988"/>
      <c r="AG59" s="640"/>
      <c r="AH59" s="640"/>
      <c r="AI59" s="640"/>
      <c r="AJ59" s="641" t="s">
        <v>1063</v>
      </c>
      <c r="AK59" s="99"/>
      <c r="AL59" s="99"/>
      <c r="AM59" s="99"/>
      <c r="AN59" s="99"/>
      <c r="AO59" s="885"/>
      <c r="AP59" s="620" t="s">
        <v>87</v>
      </c>
      <c r="AQ59" s="893" t="n">
        <v>3</v>
      </c>
      <c r="AR59" s="965" t="e">
        <f aca="false">AVERAGE(AS59:AV59)</f>
        <v>#DIV/0!</v>
      </c>
      <c r="AS59" s="966" t="s">
        <v>317</v>
      </c>
      <c r="AT59" s="966" t="s">
        <v>1064</v>
      </c>
      <c r="AU59" s="798" t="s">
        <v>1053</v>
      </c>
      <c r="AV59" s="966"/>
      <c r="AW59" s="99"/>
      <c r="AX59" s="99"/>
      <c r="AY59" s="99"/>
      <c r="AZ59" s="99"/>
      <c r="BA59" s="99"/>
      <c r="BB59" s="99"/>
      <c r="BC59" s="478"/>
      <c r="BD59" s="669" t="s">
        <v>706</v>
      </c>
      <c r="BE59" s="670" t="n">
        <f aca="false">BE51/BE49</f>
        <v>0</v>
      </c>
      <c r="BF59" s="99"/>
      <c r="BH59" s="557"/>
      <c r="BI59" s="99"/>
      <c r="BJ59" s="99"/>
      <c r="BK59" s="99"/>
      <c r="BL59" s="99"/>
      <c r="BM59" s="99"/>
      <c r="BN59" s="99"/>
      <c r="BO59" s="99"/>
      <c r="BP59" s="99"/>
      <c r="BQ59" s="99"/>
      <c r="BR59" s="99"/>
      <c r="BS59" s="99"/>
      <c r="BT59" s="99"/>
      <c r="BU59" s="99"/>
      <c r="BV59" s="99"/>
      <c r="BW59" s="99"/>
      <c r="BX59" s="99"/>
      <c r="BY59" s="99"/>
      <c r="BZ59" s="99"/>
      <c r="CA59" s="99"/>
      <c r="CB59" s="99"/>
      <c r="CC59" s="99"/>
      <c r="CD59" s="99"/>
      <c r="CE59" s="99"/>
      <c r="CN59" s="99"/>
      <c r="CO59" s="99"/>
      <c r="CP59" s="99"/>
      <c r="CQ59" s="99"/>
      <c r="CR59" s="99"/>
      <c r="CS59" s="99"/>
      <c r="CT59" s="99"/>
      <c r="CU59" s="99"/>
      <c r="CV59" s="99"/>
      <c r="CW59" s="99"/>
      <c r="CX59" s="9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194" customFormat="true" ht="15" hidden="false" customHeight="false" outlineLevel="0" collapsed="false">
      <c r="A60" s="557"/>
      <c r="B60" s="557"/>
      <c r="C60" s="557"/>
      <c r="D60" s="557"/>
      <c r="E60" s="576" t="s">
        <v>210</v>
      </c>
      <c r="F60" s="492" t="n">
        <v>12</v>
      </c>
      <c r="G60" s="867" t="n">
        <f aca="false">F60/F63</f>
        <v>0.333333333333333</v>
      </c>
      <c r="H60" s="970"/>
      <c r="I60" s="620" t="s">
        <v>87</v>
      </c>
      <c r="J60" s="706" t="n">
        <v>3</v>
      </c>
      <c r="L60" s="557"/>
      <c r="M60" s="672"/>
      <c r="N60" s="478"/>
      <c r="O60" s="557"/>
      <c r="P60" s="557"/>
      <c r="Q60" s="557"/>
      <c r="R60" s="557"/>
      <c r="S60" s="557"/>
      <c r="T60" s="557"/>
      <c r="U60" s="557"/>
      <c r="V60" s="99"/>
      <c r="W60" s="99"/>
      <c r="X60" s="99"/>
      <c r="Y60" s="99"/>
      <c r="Z60" s="99"/>
      <c r="AA60" s="99"/>
      <c r="AB60" s="99"/>
      <c r="AC60" s="99"/>
      <c r="AD60" s="99"/>
      <c r="AE60" s="99"/>
      <c r="AK60" s="99"/>
      <c r="AL60" s="99"/>
      <c r="AM60" s="99"/>
      <c r="AN60" s="99"/>
      <c r="AO60" s="885"/>
      <c r="AP60" s="287" t="s">
        <v>139</v>
      </c>
      <c r="AQ60" s="288" t="n">
        <f aca="false">AQ49+AQ50+AQ51+AQ52+AQ53+AQ54+AQ55+AQ56+AQ57+AQ58+AQ59+AQ61</f>
        <v>23</v>
      </c>
      <c r="AW60" s="99"/>
      <c r="AX60" s="99"/>
      <c r="AY60" s="99"/>
      <c r="AZ60" s="99"/>
      <c r="BA60" s="99"/>
      <c r="BB60" s="99"/>
      <c r="BC60" s="478"/>
      <c r="BD60" s="478"/>
      <c r="BE60" s="557"/>
      <c r="BF60" s="99"/>
      <c r="BH60" s="557"/>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N60" s="99"/>
      <c r="CO60" s="99"/>
      <c r="CP60" s="99"/>
      <c r="CQ60" s="99"/>
      <c r="CR60" s="99"/>
      <c r="CS60" s="99"/>
      <c r="CT60" s="99"/>
      <c r="CU60" s="99"/>
      <c r="CV60" s="99"/>
      <c r="CW60" s="99"/>
      <c r="CX60" s="9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c r="GB60" s="557"/>
      <c r="GC60" s="557"/>
      <c r="GD60" s="557"/>
      <c r="GE60" s="557"/>
      <c r="GF60" s="557"/>
    </row>
    <row r="61" s="194" customFormat="true" ht="15" hidden="false" customHeight="false" outlineLevel="0" collapsed="false">
      <c r="A61" s="557"/>
      <c r="B61" s="557"/>
      <c r="C61" s="557"/>
      <c r="D61" s="557"/>
      <c r="E61" s="576" t="s">
        <v>214</v>
      </c>
      <c r="F61" s="492" t="n">
        <v>1</v>
      </c>
      <c r="G61" s="867" t="n">
        <f aca="false">F61/F63</f>
        <v>0.0277777777777778</v>
      </c>
      <c r="H61" s="989"/>
      <c r="I61" s="287" t="s">
        <v>139</v>
      </c>
      <c r="J61" s="288" t="n">
        <f aca="false">J50+J51+J52+J53+J54+J55+J56+J57+J58+J59+J60+J62</f>
        <v>23</v>
      </c>
      <c r="L61" s="557"/>
      <c r="M61" s="672"/>
      <c r="N61" s="478"/>
      <c r="O61" s="557"/>
      <c r="P61" s="557"/>
      <c r="Q61" s="557"/>
      <c r="R61" s="557"/>
      <c r="S61" s="557"/>
      <c r="T61" s="557"/>
      <c r="U61" s="557"/>
      <c r="V61" s="99"/>
      <c r="W61" s="99"/>
      <c r="X61" s="99"/>
      <c r="Y61" s="99"/>
      <c r="Z61" s="99"/>
      <c r="AA61" s="99"/>
      <c r="AB61" s="99"/>
      <c r="AC61" s="99"/>
      <c r="AD61" s="99"/>
      <c r="AE61" s="99"/>
      <c r="AK61" s="99"/>
      <c r="AL61" s="99"/>
      <c r="AM61" s="99"/>
      <c r="AN61" s="99"/>
      <c r="AO61" s="838"/>
      <c r="AP61" s="838"/>
      <c r="AQ61" s="838"/>
      <c r="AW61" s="99"/>
      <c r="AX61" s="99"/>
      <c r="AY61" s="99"/>
      <c r="AZ61" s="99"/>
      <c r="BA61" s="99"/>
      <c r="BB61" s="99"/>
      <c r="BC61" s="478"/>
      <c r="BD61" s="478"/>
      <c r="BE61" s="557"/>
      <c r="BF61" s="99"/>
      <c r="BH61" s="557"/>
      <c r="BI61" s="99"/>
      <c r="BJ61" s="99"/>
      <c r="BK61" s="99"/>
      <c r="BL61" s="99"/>
      <c r="BM61" s="99"/>
      <c r="BN61" s="99"/>
      <c r="BO61" s="99"/>
      <c r="BP61" s="99"/>
      <c r="BQ61" s="99"/>
      <c r="BR61" s="99"/>
      <c r="BS61" s="99"/>
      <c r="BT61" s="99"/>
      <c r="BU61" s="99"/>
      <c r="BV61" s="99"/>
      <c r="BW61" s="99"/>
      <c r="BX61" s="99"/>
      <c r="BY61" s="99"/>
      <c r="BZ61" s="99"/>
      <c r="CA61" s="99"/>
      <c r="CB61" s="99"/>
      <c r="CC61" s="99"/>
      <c r="CD61" s="99"/>
      <c r="CE61" s="99"/>
      <c r="CN61" s="99"/>
      <c r="CO61" s="99"/>
      <c r="CP61" s="99"/>
      <c r="CQ61" s="99"/>
      <c r="CR61" s="99"/>
      <c r="CS61" s="99"/>
      <c r="CT61" s="99"/>
      <c r="CU61" s="99"/>
      <c r="CV61" s="99"/>
      <c r="CW61" s="99"/>
      <c r="CX61" s="9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c r="FZ61" s="557"/>
      <c r="GA61" s="557"/>
      <c r="GB61" s="557"/>
      <c r="GC61" s="557"/>
      <c r="GD61" s="557"/>
      <c r="GE61" s="557"/>
      <c r="GF61" s="557"/>
    </row>
    <row r="62" s="194" customFormat="true" ht="17.9" hidden="false" customHeight="true" outlineLevel="0" collapsed="false">
      <c r="A62" s="557"/>
      <c r="B62" s="557"/>
      <c r="C62" s="557"/>
      <c r="D62" s="557"/>
      <c r="E62" s="576" t="s">
        <v>218</v>
      </c>
      <c r="F62" s="492" t="n">
        <v>0</v>
      </c>
      <c r="G62" s="867" t="n">
        <f aca="false">F62/F63</f>
        <v>0</v>
      </c>
      <c r="H62" s="838"/>
      <c r="I62" s="838"/>
      <c r="J62" s="838"/>
      <c r="L62" s="557"/>
      <c r="M62" s="672"/>
      <c r="N62" s="478"/>
      <c r="O62" s="557"/>
      <c r="P62" s="557"/>
      <c r="Q62" s="557"/>
      <c r="R62" s="557"/>
      <c r="S62" s="557"/>
      <c r="T62" s="557"/>
      <c r="U62" s="557"/>
      <c r="V62" s="99"/>
      <c r="W62" s="99"/>
      <c r="X62" s="99"/>
      <c r="Y62" s="99"/>
      <c r="Z62" s="99"/>
      <c r="AA62" s="99"/>
      <c r="AB62" s="99"/>
      <c r="AC62" s="99"/>
      <c r="AD62" s="99"/>
      <c r="AE62" s="99"/>
      <c r="AF62" s="478"/>
      <c r="AG62" s="478"/>
      <c r="AH62" s="478"/>
      <c r="AI62" s="478"/>
      <c r="AJ62" s="478"/>
      <c r="AK62" s="99"/>
      <c r="AL62" s="99"/>
      <c r="AM62" s="99"/>
      <c r="AN62" s="99"/>
      <c r="AO62" s="885" t="s">
        <v>329</v>
      </c>
      <c r="AP62" s="819" t="s">
        <v>341</v>
      </c>
      <c r="AQ62" s="891" t="n">
        <v>2</v>
      </c>
      <c r="AR62" s="966" t="n">
        <f aca="false">(AS62+AT62)/2</f>
        <v>1.6</v>
      </c>
      <c r="AS62" s="623" t="s">
        <v>1065</v>
      </c>
      <c r="AT62" s="623" t="s">
        <v>1066</v>
      </c>
      <c r="AU62" s="796"/>
      <c r="AV62" s="623"/>
      <c r="AW62" s="99"/>
      <c r="AX62" s="99"/>
      <c r="AY62" s="99"/>
      <c r="AZ62" s="99"/>
      <c r="BA62" s="99"/>
      <c r="BB62" s="99"/>
      <c r="BC62" s="478"/>
      <c r="BD62" s="673" t="s">
        <v>39</v>
      </c>
      <c r="BE62" s="673"/>
      <c r="BF62" s="673"/>
      <c r="BH62" s="557"/>
      <c r="BI62" s="99"/>
      <c r="BJ62" s="99"/>
      <c r="BK62" s="99"/>
      <c r="BL62" s="99"/>
      <c r="BM62" s="99"/>
      <c r="BN62" s="99"/>
      <c r="BO62" s="99"/>
      <c r="BP62" s="99"/>
      <c r="BQ62" s="99"/>
      <c r="BR62" s="99"/>
      <c r="BS62" s="99"/>
      <c r="BT62" s="99"/>
      <c r="BU62" s="99"/>
      <c r="BV62" s="99"/>
      <c r="BW62" s="99"/>
      <c r="BX62" s="99"/>
      <c r="BY62" s="99"/>
      <c r="BZ62" s="99"/>
      <c r="CA62" s="99"/>
      <c r="CB62" s="99"/>
      <c r="CC62" s="99"/>
      <c r="CD62" s="99"/>
      <c r="CE62" s="478"/>
      <c r="CN62" s="99"/>
      <c r="CO62" s="99"/>
      <c r="CP62" s="99"/>
      <c r="CQ62" s="99"/>
      <c r="CR62" s="99"/>
      <c r="CS62" s="99"/>
      <c r="CT62" s="99"/>
      <c r="CU62" s="99"/>
      <c r="CV62" s="99"/>
      <c r="CW62" s="99"/>
      <c r="CX62" s="9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c r="GE62" s="557"/>
      <c r="GF62" s="557"/>
    </row>
    <row r="63" s="194" customFormat="true" ht="17.9" hidden="false" customHeight="false" outlineLevel="0" collapsed="false">
      <c r="A63" s="557"/>
      <c r="B63" s="557"/>
      <c r="C63" s="557"/>
      <c r="D63" s="557"/>
      <c r="E63" s="940" t="s">
        <v>139</v>
      </c>
      <c r="F63" s="990" t="n">
        <f aca="false">F59+F60+F61+F62</f>
        <v>36</v>
      </c>
      <c r="G63" s="863"/>
      <c r="H63" s="967" t="s">
        <v>329</v>
      </c>
      <c r="I63" s="819" t="s">
        <v>341</v>
      </c>
      <c r="J63" s="820" t="n">
        <v>2</v>
      </c>
      <c r="L63" s="557"/>
      <c r="M63" s="557"/>
      <c r="N63" s="557"/>
      <c r="O63" s="557"/>
      <c r="P63" s="557"/>
      <c r="Q63" s="557"/>
      <c r="R63" s="557"/>
      <c r="S63" s="557"/>
      <c r="T63" s="557"/>
      <c r="U63" s="557"/>
      <c r="V63" s="99"/>
      <c r="W63" s="99"/>
      <c r="X63" s="99"/>
      <c r="Y63" s="99"/>
      <c r="Z63" s="99"/>
      <c r="AA63" s="99"/>
      <c r="AB63" s="99"/>
      <c r="AC63" s="99"/>
      <c r="AD63" s="99"/>
      <c r="AE63" s="99"/>
      <c r="AF63" s="676" t="s">
        <v>707</v>
      </c>
      <c r="AG63" s="677" t="n">
        <f aca="false">AF50</f>
        <v>8</v>
      </c>
      <c r="AH63" s="478"/>
      <c r="AI63" s="478"/>
      <c r="AJ63" s="478"/>
      <c r="AK63" s="99"/>
      <c r="AL63" s="99"/>
      <c r="AM63" s="99"/>
      <c r="AN63" s="99"/>
      <c r="AO63" s="885"/>
      <c r="AP63" s="620" t="s">
        <v>888</v>
      </c>
      <c r="AQ63" s="893" t="n">
        <v>1</v>
      </c>
      <c r="AR63" s="965" t="n">
        <v>4.8</v>
      </c>
      <c r="AS63" s="623" t="s">
        <v>1067</v>
      </c>
      <c r="AT63" s="623"/>
      <c r="AU63" s="796"/>
      <c r="AV63" s="623"/>
      <c r="AW63" s="99"/>
      <c r="AX63" s="99"/>
      <c r="AY63" s="99"/>
      <c r="AZ63" s="99"/>
      <c r="BA63" s="99"/>
      <c r="BB63" s="99"/>
      <c r="BC63" s="478"/>
      <c r="BD63" s="673" t="s">
        <v>708</v>
      </c>
      <c r="BE63" s="680" t="n">
        <v>1</v>
      </c>
      <c r="BF63" s="991" t="n">
        <f aca="false">BE63/BE65</f>
        <v>0.0277777777777778</v>
      </c>
      <c r="BH63" s="557"/>
      <c r="BI63" s="99"/>
      <c r="BJ63" s="99"/>
      <c r="BK63" s="99"/>
      <c r="BL63" s="99"/>
      <c r="BM63" s="99"/>
      <c r="BN63" s="99"/>
      <c r="BO63" s="99"/>
      <c r="BP63" s="99"/>
      <c r="BQ63" s="99"/>
      <c r="BR63" s="99"/>
      <c r="BS63" s="99"/>
      <c r="BT63" s="99"/>
      <c r="BU63" s="99"/>
      <c r="BV63" s="99"/>
      <c r="BW63" s="99"/>
      <c r="BX63" s="99"/>
      <c r="BY63" s="99"/>
      <c r="BZ63" s="99"/>
      <c r="CA63" s="99"/>
      <c r="CB63" s="99"/>
      <c r="CC63" s="99"/>
      <c r="CD63" s="99"/>
      <c r="CE63" s="478"/>
      <c r="CN63" s="99"/>
      <c r="CO63" s="99"/>
      <c r="CP63" s="99"/>
      <c r="CQ63" s="99"/>
      <c r="CR63" s="99"/>
      <c r="CS63" s="99"/>
      <c r="CT63" s="99"/>
      <c r="CU63" s="99"/>
      <c r="CV63" s="99"/>
      <c r="CW63" s="99"/>
      <c r="CX63" s="9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row>
    <row r="64" s="194" customFormat="true" ht="17.9" hidden="false" customHeight="false" outlineLevel="0" collapsed="false">
      <c r="A64" s="557"/>
      <c r="B64" s="557"/>
      <c r="C64" s="557"/>
      <c r="D64" s="672"/>
      <c r="E64" s="478"/>
      <c r="F64" s="557"/>
      <c r="G64" s="557"/>
      <c r="H64" s="970"/>
      <c r="I64" s="620" t="s">
        <v>888</v>
      </c>
      <c r="J64" s="706" t="n">
        <v>1</v>
      </c>
      <c r="L64" s="557"/>
      <c r="M64" s="557"/>
      <c r="N64" s="557"/>
      <c r="O64" s="557"/>
      <c r="P64" s="557"/>
      <c r="Q64" s="557"/>
      <c r="R64" s="557"/>
      <c r="S64" s="557"/>
      <c r="T64" s="557"/>
      <c r="U64" s="557"/>
      <c r="V64" s="99"/>
      <c r="W64" s="99"/>
      <c r="X64" s="99"/>
      <c r="Y64" s="99"/>
      <c r="Z64" s="99"/>
      <c r="AA64" s="99"/>
      <c r="AB64" s="99"/>
      <c r="AC64" s="99"/>
      <c r="AD64" s="99"/>
      <c r="AE64" s="99"/>
      <c r="AF64" s="684" t="s">
        <v>709</v>
      </c>
      <c r="AG64" s="685" t="n">
        <f aca="false">AF57</f>
        <v>0</v>
      </c>
      <c r="AH64" s="478"/>
      <c r="AI64" s="478"/>
      <c r="AJ64" s="478"/>
      <c r="AK64" s="99"/>
      <c r="AL64" s="99"/>
      <c r="AM64" s="99"/>
      <c r="AN64" s="99"/>
      <c r="AO64" s="885"/>
      <c r="AP64" s="620" t="s">
        <v>68</v>
      </c>
      <c r="AQ64" s="893" t="n">
        <v>1</v>
      </c>
      <c r="AR64" s="966" t="n">
        <v>2</v>
      </c>
      <c r="AS64" s="623" t="s">
        <v>1068</v>
      </c>
      <c r="AT64" s="623"/>
      <c r="AU64" s="796"/>
      <c r="AV64" s="623"/>
      <c r="AW64" s="99"/>
      <c r="AX64" s="99"/>
      <c r="AY64" s="99"/>
      <c r="AZ64" s="99"/>
      <c r="BA64" s="99"/>
      <c r="BB64" s="99"/>
      <c r="BC64" s="478"/>
      <c r="BD64" s="673" t="s">
        <v>710</v>
      </c>
      <c r="BE64" s="680" t="n">
        <v>35</v>
      </c>
      <c r="BF64" s="991" t="n">
        <f aca="false">BE64/BE65</f>
        <v>0.972222222222222</v>
      </c>
      <c r="BH64" s="557"/>
      <c r="BI64" s="99"/>
      <c r="BJ64" s="99"/>
      <c r="BK64" s="99"/>
      <c r="BL64" s="99"/>
      <c r="BM64" s="99"/>
      <c r="BN64" s="99"/>
      <c r="BO64" s="99"/>
      <c r="BP64" s="99"/>
      <c r="BQ64" s="99"/>
      <c r="BR64" s="99"/>
      <c r="BS64" s="99"/>
      <c r="BT64" s="99"/>
      <c r="BU64" s="99"/>
      <c r="BV64" s="99"/>
      <c r="BW64" s="99"/>
      <c r="BX64" s="99"/>
      <c r="BY64" s="99"/>
      <c r="BZ64" s="99"/>
      <c r="CA64" s="99"/>
      <c r="CB64" s="99"/>
      <c r="CC64" s="99"/>
      <c r="CD64" s="99"/>
      <c r="CE64" s="478"/>
      <c r="CN64" s="99"/>
      <c r="CO64" s="99"/>
      <c r="CP64" s="99"/>
      <c r="CQ64" s="99"/>
      <c r="CR64" s="99"/>
      <c r="CS64" s="99"/>
      <c r="CT64" s="99"/>
      <c r="CU64" s="99"/>
      <c r="CV64" s="99"/>
      <c r="CW64" s="99"/>
      <c r="CX64" s="9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row>
    <row r="65" s="194" customFormat="true" ht="16.5" hidden="false" customHeight="true" outlineLevel="0" collapsed="false">
      <c r="A65" s="557"/>
      <c r="B65" s="557"/>
      <c r="C65" s="557"/>
      <c r="D65" s="672"/>
      <c r="E65" s="478"/>
      <c r="F65" s="557"/>
      <c r="G65" s="557"/>
      <c r="H65" s="970"/>
      <c r="I65" s="620" t="s">
        <v>68</v>
      </c>
      <c r="J65" s="706" t="n">
        <v>1</v>
      </c>
      <c r="L65" s="557"/>
      <c r="M65" s="557"/>
      <c r="N65" s="557"/>
      <c r="O65" s="557"/>
      <c r="P65" s="557"/>
      <c r="Q65" s="557"/>
      <c r="R65" s="557"/>
      <c r="S65" s="557"/>
      <c r="T65" s="557"/>
      <c r="U65" s="557"/>
      <c r="V65" s="99"/>
      <c r="W65" s="99"/>
      <c r="X65" s="99"/>
      <c r="Y65" s="99"/>
      <c r="Z65" s="99"/>
      <c r="AA65" s="99"/>
      <c r="AB65" s="99"/>
      <c r="AC65" s="99"/>
      <c r="AD65" s="99"/>
      <c r="AE65" s="99"/>
      <c r="AF65" s="686"/>
      <c r="AG65" s="686"/>
      <c r="AH65" s="478"/>
      <c r="AI65" s="478"/>
      <c r="AJ65" s="478"/>
      <c r="AK65" s="99"/>
      <c r="AL65" s="99"/>
      <c r="AM65" s="99"/>
      <c r="AN65" s="99"/>
      <c r="AO65" s="885"/>
      <c r="AP65" s="620" t="s">
        <v>726</v>
      </c>
      <c r="AQ65" s="893" t="n">
        <v>1</v>
      </c>
      <c r="AR65" s="966"/>
      <c r="AS65" s="623" t="s">
        <v>24</v>
      </c>
      <c r="AT65" s="623"/>
      <c r="AU65" s="796"/>
      <c r="AV65" s="623"/>
      <c r="AW65" s="99"/>
      <c r="AX65" s="99"/>
      <c r="AY65" s="99"/>
      <c r="AZ65" s="99"/>
      <c r="BA65" s="99"/>
      <c r="BB65" s="99"/>
      <c r="BC65" s="478"/>
      <c r="BD65" s="688" t="s">
        <v>139</v>
      </c>
      <c r="BE65" s="604" t="n">
        <f aca="false">BE64+BE63</f>
        <v>36</v>
      </c>
      <c r="BF65" s="992" t="n">
        <f aca="false">BF63+BF64</f>
        <v>1</v>
      </c>
      <c r="BH65" s="557"/>
      <c r="BI65" s="99"/>
      <c r="BJ65" s="99"/>
      <c r="BK65" s="99"/>
      <c r="BL65" s="99"/>
      <c r="BM65" s="99"/>
      <c r="BN65" s="99"/>
      <c r="BO65" s="99"/>
      <c r="BP65" s="99"/>
      <c r="BQ65" s="99"/>
      <c r="BR65" s="99"/>
      <c r="BS65" s="99"/>
      <c r="BT65" s="99"/>
      <c r="BU65" s="99"/>
      <c r="BV65" s="99"/>
      <c r="BW65" s="99"/>
      <c r="BX65" s="99"/>
      <c r="BY65" s="99"/>
      <c r="BZ65" s="99"/>
      <c r="CA65" s="99"/>
      <c r="CB65" s="99"/>
      <c r="CC65" s="99"/>
      <c r="CD65" s="99"/>
      <c r="CE65" s="557"/>
      <c r="CN65" s="99"/>
      <c r="CO65" s="99"/>
      <c r="CP65" s="99"/>
      <c r="CQ65" s="99"/>
      <c r="CR65" s="99"/>
      <c r="CS65" s="99"/>
      <c r="CT65" s="99"/>
      <c r="CU65" s="99"/>
      <c r="CV65" s="99"/>
      <c r="CW65" s="99"/>
      <c r="CX65" s="9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row>
    <row r="66" s="194" customFormat="true" ht="16.5" hidden="false" customHeight="true" outlineLevel="0" collapsed="false">
      <c r="A66" s="557"/>
      <c r="B66" s="557"/>
      <c r="C66" s="557"/>
      <c r="D66" s="672"/>
      <c r="E66" s="478"/>
      <c r="F66" s="557"/>
      <c r="G66" s="557"/>
      <c r="H66" s="970"/>
      <c r="I66" s="620" t="s">
        <v>726</v>
      </c>
      <c r="J66" s="706" t="n">
        <v>1</v>
      </c>
      <c r="L66" s="478"/>
      <c r="M66" s="557"/>
      <c r="N66" s="557"/>
      <c r="O66" s="478"/>
      <c r="P66" s="478"/>
      <c r="Q66" s="478"/>
      <c r="R66" s="478"/>
      <c r="S66" s="557"/>
      <c r="T66" s="557"/>
      <c r="U66" s="557"/>
      <c r="V66" s="99"/>
      <c r="W66" s="99"/>
      <c r="X66" s="99"/>
      <c r="Y66" s="99"/>
      <c r="Z66" s="99"/>
      <c r="AA66" s="99"/>
      <c r="AB66" s="99"/>
      <c r="AC66" s="99"/>
      <c r="AD66" s="99"/>
      <c r="AE66" s="99"/>
      <c r="AF66" s="689" t="s">
        <v>711</v>
      </c>
      <c r="AG66" s="690" t="s">
        <v>712</v>
      </c>
      <c r="AH66" s="690" t="s">
        <v>307</v>
      </c>
      <c r="AI66" s="582"/>
      <c r="AJ66" s="582"/>
      <c r="AK66" s="99"/>
      <c r="AL66" s="99"/>
      <c r="AM66" s="99"/>
      <c r="AN66" s="99"/>
      <c r="AO66" s="885"/>
      <c r="AP66" s="620" t="s">
        <v>79</v>
      </c>
      <c r="AQ66" s="893" t="n">
        <v>2</v>
      </c>
      <c r="AR66" s="966" t="n">
        <f aca="false">(AS66+AT66)/2</f>
        <v>2</v>
      </c>
      <c r="AS66" s="623" t="s">
        <v>1066</v>
      </c>
      <c r="AT66" s="623" t="s">
        <v>1069</v>
      </c>
      <c r="AU66" s="796"/>
      <c r="AV66" s="623"/>
      <c r="AW66" s="99"/>
      <c r="AX66" s="99"/>
      <c r="AY66" s="99"/>
      <c r="AZ66" s="99"/>
      <c r="BA66" s="99"/>
      <c r="BB66" s="99"/>
      <c r="BC66" s="478"/>
      <c r="BD66" s="478"/>
      <c r="BE66" s="557"/>
      <c r="BF66" s="557"/>
      <c r="BH66" s="557"/>
      <c r="BI66" s="99"/>
      <c r="BJ66" s="99"/>
      <c r="BK66" s="99"/>
      <c r="BL66" s="99"/>
      <c r="BM66" s="99"/>
      <c r="BN66" s="99"/>
      <c r="BO66" s="99"/>
      <c r="BP66" s="99"/>
      <c r="BQ66" s="99"/>
      <c r="BR66" s="99"/>
      <c r="BS66" s="99"/>
      <c r="BT66" s="99"/>
      <c r="BU66" s="99"/>
      <c r="BV66" s="99"/>
      <c r="BW66" s="99"/>
      <c r="BX66" s="99"/>
      <c r="BY66" s="99"/>
      <c r="BZ66" s="99"/>
      <c r="CA66" s="99"/>
      <c r="CB66" s="99"/>
      <c r="CC66" s="99"/>
      <c r="CD66" s="99"/>
      <c r="CE66" s="557"/>
      <c r="CF66" s="557"/>
      <c r="CG66" s="557"/>
      <c r="CH66" s="557"/>
      <c r="CI66" s="557"/>
      <c r="CJ66" s="557"/>
      <c r="CK66" s="572"/>
      <c r="CL66" s="572"/>
      <c r="CM66" s="572"/>
      <c r="CN66" s="99"/>
      <c r="CO66" s="99"/>
      <c r="CP66" s="99"/>
      <c r="CQ66" s="99"/>
      <c r="CR66" s="99"/>
      <c r="CS66" s="99"/>
      <c r="CT66" s="99"/>
      <c r="CU66" s="99"/>
      <c r="CV66" s="99"/>
      <c r="CW66" s="99"/>
      <c r="CX66" s="9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row>
    <row r="67" s="194" customFormat="true" ht="15" hidden="false" customHeight="true" outlineLevel="0" collapsed="false">
      <c r="A67" s="557"/>
      <c r="B67" s="557"/>
      <c r="C67" s="557"/>
      <c r="D67" s="672"/>
      <c r="E67" s="652" t="s">
        <v>959</v>
      </c>
      <c r="F67" s="630" t="n">
        <f aca="false">F52+F53</f>
        <v>27</v>
      </c>
      <c r="G67" s="631" t="n">
        <f aca="false">F67/F63</f>
        <v>0.75</v>
      </c>
      <c r="H67" s="970"/>
      <c r="I67" s="620" t="s">
        <v>79</v>
      </c>
      <c r="J67" s="706" t="n">
        <v>2</v>
      </c>
      <c r="L67" s="478"/>
      <c r="M67" s="557"/>
      <c r="N67" s="557"/>
      <c r="O67" s="478"/>
      <c r="P67" s="478"/>
      <c r="Q67" s="478"/>
      <c r="R67" s="478"/>
      <c r="S67" s="557"/>
      <c r="T67" s="557"/>
      <c r="U67" s="557"/>
      <c r="V67" s="99"/>
      <c r="W67" s="99"/>
      <c r="X67" s="99"/>
      <c r="Y67" s="99"/>
      <c r="Z67" s="99"/>
      <c r="AA67" s="99"/>
      <c r="AB67" s="99"/>
      <c r="AC67" s="99"/>
      <c r="AD67" s="99"/>
      <c r="AE67" s="99"/>
      <c r="AF67" s="695" t="s">
        <v>713</v>
      </c>
      <c r="AG67" s="696"/>
      <c r="AH67" s="697" t="e">
        <f aca="false">AG67/AG70</f>
        <v>#VALUE!</v>
      </c>
      <c r="AI67" s="582"/>
      <c r="AJ67" s="582"/>
      <c r="AK67" s="99"/>
      <c r="AL67" s="99"/>
      <c r="AM67" s="99"/>
      <c r="AN67" s="99"/>
      <c r="AO67" s="885"/>
      <c r="AP67" s="620" t="s">
        <v>967</v>
      </c>
      <c r="AQ67" s="893" t="n">
        <v>1</v>
      </c>
      <c r="AR67" s="623" t="s">
        <v>1061</v>
      </c>
      <c r="AS67" s="623" t="s">
        <v>1061</v>
      </c>
      <c r="AT67" s="623"/>
      <c r="AU67" s="796"/>
      <c r="AV67" s="623"/>
      <c r="AW67" s="99"/>
      <c r="AX67" s="99"/>
      <c r="AY67" s="99"/>
      <c r="AZ67" s="99"/>
      <c r="BA67" s="99"/>
      <c r="BB67" s="99"/>
      <c r="BC67" s="478"/>
      <c r="BD67" s="99"/>
      <c r="BE67" s="557"/>
      <c r="BF67" s="99"/>
      <c r="BH67" s="557"/>
      <c r="BI67" s="99"/>
      <c r="BJ67" s="99"/>
      <c r="BK67" s="99"/>
      <c r="BL67" s="99"/>
      <c r="BM67" s="99"/>
      <c r="BN67" s="99"/>
      <c r="BO67" s="99"/>
      <c r="BP67" s="99"/>
      <c r="BQ67" s="99"/>
      <c r="BR67" s="99"/>
      <c r="BS67" s="99"/>
      <c r="BT67" s="99"/>
      <c r="BU67" s="99"/>
      <c r="BV67" s="99"/>
      <c r="BW67" s="99"/>
      <c r="BX67" s="99"/>
      <c r="BY67" s="99"/>
      <c r="BZ67" s="99"/>
      <c r="CA67" s="99"/>
      <c r="CB67" s="99"/>
      <c r="CC67" s="99"/>
      <c r="CD67" s="99"/>
      <c r="CE67" s="557"/>
      <c r="CF67" s="557"/>
      <c r="CG67" s="557"/>
      <c r="CH67" s="557"/>
      <c r="CI67" s="557"/>
      <c r="CJ67" s="557"/>
      <c r="CK67" s="572"/>
      <c r="CL67" s="572"/>
      <c r="CM67" s="572"/>
      <c r="CN67" s="99"/>
      <c r="CO67" s="99"/>
      <c r="CP67" s="99"/>
      <c r="CQ67" s="99"/>
      <c r="CR67" s="99"/>
      <c r="CS67" s="99"/>
      <c r="CT67" s="99"/>
      <c r="CU67" s="99"/>
      <c r="CV67" s="99"/>
      <c r="CW67" s="99"/>
      <c r="CX67" s="9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194" customFormat="true" ht="15" hidden="false" customHeight="true" outlineLevel="0" collapsed="false">
      <c r="A68" s="557"/>
      <c r="B68" s="557"/>
      <c r="C68" s="557"/>
      <c r="D68" s="672"/>
      <c r="E68" s="667" t="s">
        <v>960</v>
      </c>
      <c r="F68" s="630" t="n">
        <f aca="false">F50+F51</f>
        <v>9</v>
      </c>
      <c r="G68" s="631" t="n">
        <f aca="false">F68/F63</f>
        <v>0.25</v>
      </c>
      <c r="H68" s="970"/>
      <c r="I68" s="620" t="s">
        <v>967</v>
      </c>
      <c r="J68" s="706" t="n">
        <v>1</v>
      </c>
      <c r="L68" s="478"/>
      <c r="M68" s="557"/>
      <c r="N68" s="557"/>
      <c r="O68" s="478"/>
      <c r="P68" s="478"/>
      <c r="Q68" s="478"/>
      <c r="R68" s="478"/>
      <c r="S68" s="557"/>
      <c r="T68" s="557"/>
      <c r="U68" s="557"/>
      <c r="V68" s="99"/>
      <c r="W68" s="99"/>
      <c r="X68" s="99"/>
      <c r="Y68" s="99"/>
      <c r="Z68" s="99"/>
      <c r="AA68" s="99"/>
      <c r="AB68" s="99"/>
      <c r="AC68" s="99"/>
      <c r="AD68" s="99"/>
      <c r="AE68" s="99"/>
      <c r="AF68" s="698" t="s">
        <v>714</v>
      </c>
      <c r="AG68" s="993" t="n">
        <v>8</v>
      </c>
      <c r="AH68" s="697" t="e">
        <f aca="false">AG68/AG70</f>
        <v>#VALUE!</v>
      </c>
      <c r="AI68" s="478"/>
      <c r="AJ68" s="478"/>
      <c r="AK68" s="99"/>
      <c r="AL68" s="99"/>
      <c r="AM68" s="99"/>
      <c r="AN68" s="99"/>
      <c r="AO68" s="885"/>
      <c r="AP68" s="620" t="s">
        <v>115</v>
      </c>
      <c r="AQ68" s="893" t="n">
        <v>1</v>
      </c>
      <c r="AR68" s="623" t="s">
        <v>1070</v>
      </c>
      <c r="AS68" s="623" t="s">
        <v>1070</v>
      </c>
      <c r="AT68" s="623"/>
      <c r="AU68" s="796"/>
      <c r="AV68" s="623"/>
      <c r="AW68" s="99"/>
      <c r="AX68" s="99"/>
      <c r="AY68" s="99"/>
      <c r="AZ68" s="99"/>
      <c r="BA68" s="99"/>
      <c r="BB68" s="99"/>
      <c r="BC68" s="478"/>
      <c r="BD68" s="99"/>
      <c r="BE68" s="557"/>
      <c r="BF68" s="99"/>
      <c r="BH68" s="557"/>
      <c r="BI68" s="99"/>
      <c r="BJ68" s="99"/>
      <c r="BK68" s="99"/>
      <c r="BL68" s="99"/>
      <c r="BM68" s="99"/>
      <c r="BN68" s="99"/>
      <c r="BO68" s="99"/>
      <c r="BP68" s="99"/>
      <c r="BQ68" s="99"/>
      <c r="BR68" s="99"/>
      <c r="BS68" s="99"/>
      <c r="BT68" s="99"/>
      <c r="BU68" s="99"/>
      <c r="BV68" s="99"/>
      <c r="BW68" s="99"/>
      <c r="BX68" s="99"/>
      <c r="BY68" s="99"/>
      <c r="BZ68" s="99"/>
      <c r="CA68" s="99"/>
      <c r="CB68" s="99"/>
      <c r="CC68" s="99"/>
      <c r="CD68" s="99"/>
      <c r="CE68" s="557"/>
      <c r="CF68" s="557"/>
      <c r="CG68" s="557"/>
      <c r="CH68" s="557"/>
      <c r="CI68" s="557"/>
      <c r="CJ68" s="557"/>
      <c r="CK68" s="572"/>
      <c r="CL68" s="572"/>
      <c r="CM68" s="572"/>
      <c r="CN68" s="99"/>
      <c r="CO68" s="99"/>
      <c r="CP68" s="99"/>
      <c r="CQ68" s="99"/>
      <c r="CR68" s="99"/>
      <c r="CS68" s="99"/>
      <c r="CT68" s="99"/>
      <c r="CU68" s="99"/>
      <c r="CV68" s="99"/>
      <c r="CW68" s="99"/>
      <c r="CX68" s="9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194" customFormat="true" ht="15" hidden="false" customHeight="true" outlineLevel="0" collapsed="false">
      <c r="A69" s="557"/>
      <c r="B69" s="557"/>
      <c r="C69" s="557"/>
      <c r="D69" s="672"/>
      <c r="E69" s="478"/>
      <c r="F69" s="557"/>
      <c r="G69" s="557"/>
      <c r="H69" s="970"/>
      <c r="I69" s="620" t="s">
        <v>115</v>
      </c>
      <c r="J69" s="706" t="n">
        <v>1</v>
      </c>
      <c r="L69" s="478"/>
      <c r="M69" s="557"/>
      <c r="N69" s="557"/>
      <c r="O69" s="557"/>
      <c r="P69" s="557"/>
      <c r="Q69" s="557"/>
      <c r="R69" s="557"/>
      <c r="S69" s="557"/>
      <c r="T69" s="557"/>
      <c r="U69" s="557"/>
      <c r="V69" s="99"/>
      <c r="W69" s="99"/>
      <c r="X69" s="99"/>
      <c r="Y69" s="99"/>
      <c r="Z69" s="99"/>
      <c r="AA69" s="99"/>
      <c r="AB69" s="99"/>
      <c r="AC69" s="99"/>
      <c r="AD69" s="99"/>
      <c r="AE69" s="99"/>
      <c r="AF69" s="698" t="s">
        <v>715</v>
      </c>
      <c r="AG69" s="700"/>
      <c r="AH69" s="701" t="e">
        <f aca="false">AG69/AG70</f>
        <v>#VALUE!</v>
      </c>
      <c r="AI69" s="557"/>
      <c r="AJ69" s="557"/>
      <c r="AK69" s="99"/>
      <c r="AL69" s="99"/>
      <c r="AM69" s="99"/>
      <c r="AN69" s="99"/>
      <c r="AO69" s="885"/>
      <c r="AP69" s="620" t="s">
        <v>46</v>
      </c>
      <c r="AQ69" s="893" t="n">
        <v>3</v>
      </c>
      <c r="AR69" s="966" t="n">
        <f aca="false">(AT69+AU69)/2</f>
        <v>2</v>
      </c>
      <c r="AS69" s="937" t="s">
        <v>1050</v>
      </c>
      <c r="AT69" s="623" t="s">
        <v>1066</v>
      </c>
      <c r="AU69" s="623" t="s">
        <v>1069</v>
      </c>
      <c r="AV69" s="937"/>
      <c r="AW69" s="99"/>
      <c r="AX69" s="99"/>
      <c r="AY69" s="99"/>
      <c r="AZ69" s="99"/>
      <c r="BA69" s="99"/>
      <c r="BB69" s="99"/>
      <c r="BC69" s="478"/>
      <c r="BD69" s="99"/>
      <c r="BE69" s="557"/>
      <c r="BF69" s="99"/>
      <c r="BH69" s="557"/>
      <c r="BI69" s="99"/>
      <c r="BJ69" s="99"/>
      <c r="BK69" s="99"/>
      <c r="BL69" s="99"/>
      <c r="BM69" s="99"/>
      <c r="BN69" s="99"/>
      <c r="BO69" s="99"/>
      <c r="BP69" s="99"/>
      <c r="BQ69" s="99"/>
      <c r="BR69" s="99"/>
      <c r="BS69" s="99"/>
      <c r="BT69" s="99"/>
      <c r="BU69" s="99"/>
      <c r="BV69" s="99"/>
      <c r="BW69" s="99"/>
      <c r="BX69" s="99"/>
      <c r="BY69" s="99"/>
      <c r="BZ69" s="99"/>
      <c r="CA69" s="99"/>
      <c r="CB69" s="99"/>
      <c r="CC69" s="99"/>
      <c r="CD69" s="99"/>
      <c r="CE69" s="557"/>
      <c r="CF69" s="557"/>
      <c r="CG69" s="557"/>
      <c r="CH69" s="557"/>
      <c r="CI69" s="557"/>
      <c r="CJ69" s="557"/>
      <c r="CK69" s="572"/>
      <c r="CL69" s="572"/>
      <c r="CM69" s="572"/>
      <c r="CN69" s="99"/>
      <c r="CO69" s="99"/>
      <c r="CP69" s="99"/>
      <c r="CQ69" s="99"/>
      <c r="CR69" s="99"/>
      <c r="CS69" s="99"/>
      <c r="CT69" s="99"/>
      <c r="CU69" s="99"/>
      <c r="CV69" s="99"/>
      <c r="CW69" s="99"/>
      <c r="CX69" s="9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194" customFormat="true" ht="15" hidden="false" customHeight="true" outlineLevel="0" collapsed="false">
      <c r="A70" s="557"/>
      <c r="B70" s="557"/>
      <c r="C70" s="557"/>
      <c r="D70" s="672"/>
      <c r="E70" s="478"/>
      <c r="F70" s="557"/>
      <c r="G70" s="557"/>
      <c r="H70" s="970"/>
      <c r="I70" s="620" t="s">
        <v>46</v>
      </c>
      <c r="J70" s="706" t="n">
        <v>3</v>
      </c>
      <c r="L70" s="478"/>
      <c r="M70" s="557"/>
      <c r="N70" s="557"/>
      <c r="O70" s="557"/>
      <c r="P70" s="557"/>
      <c r="Q70" s="557"/>
      <c r="R70" s="557"/>
      <c r="S70" s="557"/>
      <c r="T70" s="557"/>
      <c r="U70" s="557"/>
      <c r="V70" s="478"/>
      <c r="W70" s="478"/>
      <c r="X70" s="478"/>
      <c r="Y70" s="478"/>
      <c r="Z70" s="478"/>
      <c r="AA70" s="478"/>
      <c r="AB70" s="478"/>
      <c r="AC70" s="478"/>
      <c r="AD70" s="99"/>
      <c r="AE70" s="99"/>
      <c r="AF70" s="703" t="s">
        <v>717</v>
      </c>
      <c r="AG70" s="703" t="e">
        <f aca="false">AG67+AG68+AF69</f>
        <v>#VALUE!</v>
      </c>
      <c r="AH70" s="703" t="e">
        <f aca="false">AH67+AH69+AH68</f>
        <v>#VALUE!</v>
      </c>
      <c r="AI70" s="557"/>
      <c r="AJ70" s="557"/>
      <c r="AK70" s="99"/>
      <c r="AL70" s="99"/>
      <c r="AM70" s="99"/>
      <c r="AN70" s="99"/>
      <c r="AO70" s="885"/>
      <c r="AP70" s="287" t="s">
        <v>139</v>
      </c>
      <c r="AQ70" s="288" t="n">
        <f aca="false">AQ62+AQ63+AQ64+AQ65+AQ66+AQ67+AQ68+AQ69</f>
        <v>12</v>
      </c>
      <c r="AX70" s="99"/>
      <c r="AY70" s="99"/>
      <c r="AZ70" s="99"/>
      <c r="BA70" s="99"/>
      <c r="BB70" s="99"/>
      <c r="BC70" s="478"/>
      <c r="BD70" s="99"/>
      <c r="BE70" s="557"/>
      <c r="BF70" s="99"/>
      <c r="BH70" s="557"/>
      <c r="BI70" s="99"/>
      <c r="BJ70" s="99"/>
      <c r="BK70" s="99"/>
      <c r="BL70" s="99"/>
      <c r="BM70" s="99"/>
      <c r="BN70" s="99"/>
      <c r="BO70" s="99"/>
      <c r="BP70" s="99"/>
      <c r="BQ70" s="99"/>
      <c r="BR70" s="99"/>
      <c r="BS70" s="99"/>
      <c r="BT70" s="478"/>
      <c r="BU70" s="478"/>
      <c r="BV70" s="478"/>
      <c r="BW70" s="478"/>
      <c r="BX70" s="478"/>
      <c r="BY70" s="478"/>
      <c r="BZ70" s="478"/>
      <c r="CA70" s="478"/>
      <c r="CB70" s="99"/>
      <c r="CC70" s="99"/>
      <c r="CD70" s="99"/>
      <c r="CE70" s="557"/>
      <c r="CF70" s="557"/>
      <c r="CG70" s="557"/>
      <c r="CH70" s="557"/>
      <c r="CI70" s="557"/>
      <c r="CJ70" s="557"/>
      <c r="CK70" s="572"/>
      <c r="CL70" s="572"/>
      <c r="CM70" s="572"/>
      <c r="CN70" s="99"/>
      <c r="CO70" s="99"/>
      <c r="CP70" s="99"/>
      <c r="CQ70" s="99"/>
      <c r="CR70" s="99"/>
      <c r="CS70" s="99"/>
      <c r="CT70" s="99"/>
      <c r="CU70" s="99"/>
      <c r="CV70" s="99"/>
      <c r="CW70" s="99"/>
      <c r="CX70" s="9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194" customFormat="true" ht="15" hidden="false" customHeight="true" outlineLevel="0" collapsed="false">
      <c r="A71" s="557"/>
      <c r="B71" s="557"/>
      <c r="C71" s="557"/>
      <c r="D71" s="557"/>
      <c r="E71" s="557"/>
      <c r="F71" s="557"/>
      <c r="G71" s="557"/>
      <c r="H71" s="989"/>
      <c r="I71" s="287" t="s">
        <v>139</v>
      </c>
      <c r="J71" s="288" t="n">
        <f aca="false">J63+J64+J65+J66+J67+J68+J69+J70</f>
        <v>12</v>
      </c>
      <c r="L71" s="478"/>
      <c r="M71" s="557"/>
      <c r="N71" s="557"/>
      <c r="O71" s="557"/>
      <c r="P71" s="557"/>
      <c r="Q71" s="557"/>
      <c r="R71" s="557"/>
      <c r="S71" s="557"/>
      <c r="T71" s="557"/>
      <c r="U71" s="557"/>
      <c r="V71" s="478"/>
      <c r="W71" s="478"/>
      <c r="X71" s="478"/>
      <c r="Y71" s="478"/>
      <c r="Z71" s="478"/>
      <c r="AA71" s="478"/>
      <c r="AB71" s="478"/>
      <c r="AC71" s="478"/>
      <c r="AD71" s="478"/>
      <c r="AE71" s="99"/>
      <c r="AI71" s="478"/>
      <c r="AJ71" s="478"/>
      <c r="AK71" s="478"/>
      <c r="AL71" s="478"/>
      <c r="AM71" s="478"/>
      <c r="AN71" s="478"/>
      <c r="AO71" s="838"/>
      <c r="AP71" s="838"/>
      <c r="AQ71" s="838"/>
      <c r="AX71" s="99"/>
      <c r="AY71" s="99"/>
      <c r="AZ71" s="99"/>
      <c r="BA71" s="99"/>
      <c r="BB71" s="99"/>
      <c r="BC71" s="99"/>
      <c r="BD71" s="99"/>
      <c r="BE71" s="557"/>
      <c r="BF71" s="99"/>
      <c r="BH71" s="557"/>
      <c r="BI71" s="99"/>
      <c r="BJ71" s="99"/>
      <c r="BK71" s="99"/>
      <c r="BL71" s="99"/>
      <c r="BM71" s="99"/>
      <c r="BN71" s="99"/>
      <c r="BO71" s="99"/>
      <c r="BP71" s="99"/>
      <c r="BQ71" s="99"/>
      <c r="BR71" s="99"/>
      <c r="BS71" s="99"/>
      <c r="BT71" s="478"/>
      <c r="BU71" s="478"/>
      <c r="BV71" s="478"/>
      <c r="BW71" s="478"/>
      <c r="BX71" s="478"/>
      <c r="BY71" s="478"/>
      <c r="BZ71" s="478"/>
      <c r="CA71" s="478"/>
      <c r="CB71" s="478"/>
      <c r="CC71" s="99"/>
      <c r="CD71" s="99"/>
      <c r="CE71" s="557"/>
      <c r="CF71" s="557"/>
      <c r="CG71" s="557"/>
      <c r="CH71" s="557"/>
      <c r="CI71" s="557"/>
      <c r="CJ71" s="557"/>
      <c r="CK71" s="572"/>
      <c r="CL71" s="572"/>
      <c r="CM71" s="572"/>
      <c r="CN71" s="99"/>
      <c r="CO71" s="99"/>
      <c r="CP71" s="99"/>
      <c r="CQ71" s="99"/>
      <c r="CR71" s="99"/>
      <c r="CS71" s="99"/>
      <c r="CT71" s="99"/>
      <c r="CU71" s="99"/>
      <c r="CV71" s="99"/>
      <c r="CW71" s="99"/>
      <c r="CX71" s="9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194" customFormat="true" ht="15" hidden="false" customHeight="true" outlineLevel="0" collapsed="false">
      <c r="A72" s="557"/>
      <c r="B72" s="557"/>
      <c r="C72" s="557"/>
      <c r="D72" s="557"/>
      <c r="E72" s="557"/>
      <c r="F72" s="557"/>
      <c r="G72" s="557"/>
      <c r="H72" s="838"/>
      <c r="I72" s="838"/>
      <c r="J72" s="838"/>
      <c r="L72" s="478"/>
      <c r="M72" s="557"/>
      <c r="N72" s="557"/>
      <c r="O72" s="557"/>
      <c r="P72" s="557"/>
      <c r="Q72" s="557"/>
      <c r="R72" s="557"/>
      <c r="S72" s="557"/>
      <c r="T72" s="557"/>
      <c r="U72" s="557"/>
      <c r="V72" s="478"/>
      <c r="W72" s="478"/>
      <c r="X72" s="478"/>
      <c r="Y72" s="478"/>
      <c r="Z72" s="478"/>
      <c r="AA72" s="478"/>
      <c r="AB72" s="478"/>
      <c r="AC72" s="478"/>
      <c r="AD72" s="478"/>
      <c r="AE72" s="99"/>
      <c r="AI72" s="478"/>
      <c r="AJ72" s="478"/>
      <c r="AK72" s="478"/>
      <c r="AL72" s="478"/>
      <c r="AM72" s="478"/>
      <c r="AN72" s="478"/>
      <c r="AO72" s="885" t="s">
        <v>214</v>
      </c>
      <c r="AP72" s="819" t="s">
        <v>1012</v>
      </c>
      <c r="AQ72" s="891" t="n">
        <v>1</v>
      </c>
      <c r="AR72" s="994" t="n">
        <v>2.6</v>
      </c>
      <c r="AS72" s="623" t="s">
        <v>1071</v>
      </c>
      <c r="AT72" s="623"/>
      <c r="AU72" s="796"/>
      <c r="AV72" s="623"/>
      <c r="AW72" s="99"/>
      <c r="AX72" s="99"/>
      <c r="AY72" s="99"/>
      <c r="AZ72" s="99"/>
      <c r="BA72" s="99"/>
      <c r="BB72" s="99"/>
      <c r="BC72" s="99"/>
      <c r="BD72" s="478"/>
      <c r="BE72" s="557"/>
      <c r="BF72" s="478"/>
      <c r="BH72" s="557"/>
      <c r="BI72" s="99"/>
      <c r="BJ72" s="99"/>
      <c r="BK72" s="99"/>
      <c r="BL72" s="99"/>
      <c r="BM72" s="99"/>
      <c r="BN72" s="99"/>
      <c r="BO72" s="99"/>
      <c r="BP72" s="99"/>
      <c r="BQ72" s="99"/>
      <c r="BR72" s="99"/>
      <c r="BS72" s="99"/>
      <c r="BT72" s="478"/>
      <c r="BU72" s="478"/>
      <c r="BV72" s="478"/>
      <c r="BW72" s="478"/>
      <c r="BX72" s="478"/>
      <c r="BY72" s="478"/>
      <c r="BZ72" s="478"/>
      <c r="CA72" s="478"/>
      <c r="CB72" s="478"/>
      <c r="CC72" s="99"/>
      <c r="CD72" s="99"/>
      <c r="CE72" s="557"/>
      <c r="CF72" s="557"/>
      <c r="CG72" s="557"/>
      <c r="CH72" s="557"/>
      <c r="CI72" s="557"/>
      <c r="CJ72" s="557"/>
      <c r="CK72" s="572"/>
      <c r="CL72" s="572"/>
      <c r="CM72" s="572"/>
      <c r="CN72" s="99"/>
      <c r="CO72" s="99"/>
      <c r="CP72" s="99"/>
      <c r="CQ72" s="99"/>
      <c r="CR72" s="99"/>
      <c r="CS72" s="99"/>
      <c r="CT72" s="99"/>
      <c r="CU72" s="99"/>
      <c r="CV72" s="99"/>
      <c r="CW72" s="99"/>
      <c r="CX72" s="9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194" customFormat="true" ht="15" hidden="false" customHeight="true" outlineLevel="0" collapsed="false">
      <c r="A73" s="557"/>
      <c r="B73" s="557"/>
      <c r="C73" s="557"/>
      <c r="D73" s="557"/>
      <c r="E73" s="557"/>
      <c r="F73" s="557"/>
      <c r="G73" s="557"/>
      <c r="H73" s="967" t="s">
        <v>214</v>
      </c>
      <c r="I73" s="819" t="s">
        <v>1012</v>
      </c>
      <c r="J73" s="820" t="n">
        <v>1</v>
      </c>
      <c r="L73" s="478"/>
      <c r="M73" s="557"/>
      <c r="N73" s="557"/>
      <c r="O73" s="557"/>
      <c r="P73" s="557"/>
      <c r="Q73" s="557"/>
      <c r="R73" s="557"/>
      <c r="S73" s="557"/>
      <c r="T73" s="557"/>
      <c r="U73" s="557"/>
      <c r="V73" s="557"/>
      <c r="W73" s="557"/>
      <c r="X73" s="557"/>
      <c r="Y73" s="557"/>
      <c r="Z73" s="557"/>
      <c r="AA73" s="557"/>
      <c r="AB73" s="557"/>
      <c r="AC73" s="557"/>
      <c r="AD73" s="478"/>
      <c r="AE73" s="99"/>
      <c r="AI73" s="478"/>
      <c r="AJ73" s="478"/>
      <c r="AK73" s="478"/>
      <c r="AL73" s="478"/>
      <c r="AM73" s="478"/>
      <c r="AN73" s="478"/>
      <c r="AO73" s="885"/>
      <c r="AP73" s="287" t="s">
        <v>139</v>
      </c>
      <c r="AQ73" s="995" t="n">
        <f aca="false">AQ72</f>
        <v>1</v>
      </c>
      <c r="AR73" s="898"/>
      <c r="AS73" s="623"/>
      <c r="AT73" s="623"/>
      <c r="AU73" s="796"/>
      <c r="AV73" s="623"/>
      <c r="AW73" s="99"/>
      <c r="AX73" s="99"/>
      <c r="AY73" s="99"/>
      <c r="AZ73" s="99"/>
      <c r="BA73" s="99"/>
      <c r="BB73" s="99"/>
      <c r="BC73" s="99"/>
      <c r="BD73" s="478"/>
      <c r="BE73" s="557"/>
      <c r="BF73" s="478"/>
      <c r="BH73" s="557"/>
      <c r="BI73" s="99"/>
      <c r="BJ73" s="99"/>
      <c r="BK73" s="99"/>
      <c r="BL73" s="99"/>
      <c r="BM73" s="99"/>
      <c r="BN73" s="99"/>
      <c r="BO73" s="99"/>
      <c r="BP73" s="99"/>
      <c r="BQ73" s="99"/>
      <c r="BR73" s="99"/>
      <c r="BS73" s="99"/>
      <c r="BT73" s="557"/>
      <c r="BU73" s="557"/>
      <c r="BV73" s="557"/>
      <c r="BW73" s="557"/>
      <c r="BX73" s="557"/>
      <c r="BY73" s="557"/>
      <c r="BZ73" s="557"/>
      <c r="CA73" s="557"/>
      <c r="CB73" s="478"/>
      <c r="CC73" s="99"/>
      <c r="CD73" s="99"/>
      <c r="CE73" s="557"/>
      <c r="CF73" s="557"/>
      <c r="CG73" s="557"/>
      <c r="CH73" s="557"/>
      <c r="CI73" s="557"/>
      <c r="CJ73" s="557"/>
      <c r="CK73" s="572"/>
      <c r="CL73" s="572"/>
      <c r="CM73" s="572"/>
      <c r="CN73" s="99"/>
      <c r="CO73" s="99"/>
      <c r="CP73" s="99"/>
      <c r="CQ73" s="99"/>
      <c r="CR73" s="99"/>
      <c r="CS73" s="99"/>
      <c r="CT73" s="99"/>
      <c r="CU73" s="99"/>
      <c r="CV73" s="99"/>
      <c r="CW73" s="99"/>
      <c r="CX73" s="9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194" customFormat="true" ht="15" hidden="false" customHeight="true" outlineLevel="0" collapsed="false">
      <c r="A74" s="557"/>
      <c r="B74" s="557"/>
      <c r="C74" s="557"/>
      <c r="D74" s="557"/>
      <c r="E74" s="557"/>
      <c r="F74" s="557"/>
      <c r="G74" s="557"/>
      <c r="H74" s="989"/>
      <c r="I74" s="287" t="s">
        <v>139</v>
      </c>
      <c r="J74" s="288" t="n">
        <f aca="false">J73</f>
        <v>1</v>
      </c>
      <c r="L74" s="478"/>
      <c r="M74" s="557"/>
      <c r="N74" s="557"/>
      <c r="O74" s="557"/>
      <c r="P74" s="557"/>
      <c r="Q74" s="557"/>
      <c r="R74" s="557"/>
      <c r="S74" s="557"/>
      <c r="T74" s="557"/>
      <c r="U74" s="557"/>
      <c r="V74" s="557"/>
      <c r="W74" s="557"/>
      <c r="X74" s="557"/>
      <c r="Y74" s="557"/>
      <c r="Z74" s="557"/>
      <c r="AA74" s="557"/>
      <c r="AB74" s="557"/>
      <c r="AC74" s="557"/>
      <c r="AD74" s="557"/>
      <c r="AE74" s="99"/>
      <c r="AI74" s="557"/>
      <c r="AJ74" s="557"/>
      <c r="AK74" s="557"/>
      <c r="AL74" s="557"/>
      <c r="AM74" s="557"/>
      <c r="AN74" s="557"/>
      <c r="AO74" s="838"/>
      <c r="AP74" s="838"/>
      <c r="AQ74" s="838"/>
      <c r="AX74" s="99"/>
      <c r="AY74" s="99"/>
      <c r="AZ74" s="99"/>
      <c r="BA74" s="99"/>
      <c r="BB74" s="99"/>
      <c r="BC74" s="99"/>
      <c r="BD74" s="478"/>
      <c r="BE74" s="557"/>
      <c r="BF74" s="478"/>
      <c r="BH74" s="557"/>
      <c r="BI74" s="99"/>
      <c r="BJ74" s="99"/>
      <c r="BK74" s="99"/>
      <c r="BL74" s="99"/>
      <c r="BM74" s="99"/>
      <c r="BN74" s="99"/>
      <c r="BO74" s="99"/>
      <c r="BP74" s="99"/>
      <c r="BQ74" s="99"/>
      <c r="BR74" s="99"/>
      <c r="BS74" s="99"/>
      <c r="BT74" s="557"/>
      <c r="BU74" s="557"/>
      <c r="BV74" s="557"/>
      <c r="BW74" s="557"/>
      <c r="BX74" s="557"/>
      <c r="BY74" s="557"/>
      <c r="BZ74" s="557"/>
      <c r="CA74" s="557"/>
      <c r="CB74" s="557"/>
      <c r="CC74" s="99"/>
      <c r="CD74" s="99"/>
      <c r="CE74" s="557"/>
      <c r="CF74" s="557"/>
      <c r="CG74" s="557"/>
      <c r="CH74" s="557"/>
      <c r="CI74" s="557"/>
      <c r="CJ74" s="557"/>
      <c r="CK74" s="572"/>
      <c r="CL74" s="572"/>
      <c r="CM74" s="572"/>
      <c r="CN74" s="99"/>
      <c r="CO74" s="99"/>
      <c r="CP74" s="99"/>
      <c r="CQ74" s="99"/>
      <c r="CR74" s="99"/>
      <c r="CS74" s="99"/>
      <c r="CT74" s="99"/>
      <c r="CU74" s="99"/>
      <c r="CV74" s="99"/>
      <c r="CW74" s="99"/>
      <c r="CX74" s="9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194" customFormat="true" ht="15" hidden="false" customHeight="true" outlineLevel="0" collapsed="false">
      <c r="A75" s="557"/>
      <c r="B75" s="557"/>
      <c r="C75" s="557"/>
      <c r="D75" s="557"/>
      <c r="E75" s="557"/>
      <c r="F75" s="557"/>
      <c r="G75" s="557"/>
      <c r="H75" s="838"/>
      <c r="I75" s="838"/>
      <c r="J75" s="838"/>
      <c r="L75" s="478"/>
      <c r="M75" s="557"/>
      <c r="N75" s="557"/>
      <c r="O75" s="557"/>
      <c r="P75" s="557"/>
      <c r="Q75" s="557"/>
      <c r="R75" s="557"/>
      <c r="S75" s="557"/>
      <c r="T75" s="557"/>
      <c r="U75" s="557"/>
      <c r="V75" s="557"/>
      <c r="W75" s="557"/>
      <c r="X75" s="557"/>
      <c r="Y75" s="557"/>
      <c r="Z75" s="557"/>
      <c r="AA75" s="557"/>
      <c r="AB75" s="557"/>
      <c r="AC75" s="557"/>
      <c r="AD75" s="557"/>
      <c r="AE75" s="478"/>
      <c r="AI75" s="557"/>
      <c r="AJ75" s="557"/>
      <c r="AK75" s="557"/>
      <c r="AL75" s="557"/>
      <c r="AM75" s="557"/>
      <c r="AN75" s="557"/>
      <c r="AO75" s="844" t="s">
        <v>1072</v>
      </c>
      <c r="AP75" s="567"/>
      <c r="AQ75" s="820"/>
      <c r="AR75" s="917"/>
      <c r="AS75" s="996"/>
      <c r="AT75" s="996"/>
      <c r="AU75" s="997"/>
      <c r="AV75" s="996"/>
      <c r="AX75" s="99"/>
      <c r="AY75" s="99"/>
      <c r="AZ75" s="99"/>
      <c r="BA75" s="99"/>
      <c r="BB75" s="99"/>
      <c r="BC75" s="478"/>
      <c r="BD75" s="557"/>
      <c r="BE75" s="557"/>
      <c r="BF75" s="557"/>
      <c r="BH75" s="557"/>
      <c r="BI75" s="99"/>
      <c r="BJ75" s="99"/>
      <c r="BK75" s="99"/>
      <c r="BL75" s="99"/>
      <c r="BM75" s="99"/>
      <c r="BN75" s="99"/>
      <c r="BO75" s="99"/>
      <c r="BP75" s="99"/>
      <c r="BQ75" s="99"/>
      <c r="BR75" s="99"/>
      <c r="BS75" s="99"/>
      <c r="BT75" s="557"/>
      <c r="BU75" s="557"/>
      <c r="BV75" s="557"/>
      <c r="BW75" s="557"/>
      <c r="BX75" s="557"/>
      <c r="BY75" s="557"/>
      <c r="BZ75" s="557"/>
      <c r="CA75" s="557"/>
      <c r="CB75" s="557"/>
      <c r="CC75" s="99"/>
      <c r="CD75" s="99"/>
      <c r="CE75" s="557"/>
      <c r="CF75" s="557"/>
      <c r="CG75" s="557"/>
      <c r="CH75" s="557"/>
      <c r="CI75" s="557"/>
      <c r="CJ75" s="557"/>
      <c r="CK75" s="572"/>
      <c r="CL75" s="572"/>
      <c r="CM75" s="572"/>
      <c r="CN75" s="99"/>
      <c r="CO75" s="99"/>
      <c r="CP75" s="99"/>
      <c r="CQ75" s="99"/>
      <c r="CR75" s="99"/>
      <c r="CS75" s="99"/>
      <c r="CT75" s="99"/>
      <c r="CU75" s="99"/>
      <c r="CV75" s="99"/>
      <c r="CW75" s="99"/>
      <c r="CX75" s="99"/>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194" customFormat="true" ht="15" hidden="false" customHeight="true" outlineLevel="0" collapsed="false">
      <c r="A76" s="557"/>
      <c r="B76" s="557"/>
      <c r="C76" s="557"/>
      <c r="D76" s="557"/>
      <c r="E76" s="557"/>
      <c r="F76" s="557"/>
      <c r="G76" s="557"/>
      <c r="H76" s="865" t="s">
        <v>218</v>
      </c>
      <c r="I76" s="567"/>
      <c r="J76" s="820"/>
      <c r="L76" s="478"/>
      <c r="M76" s="557"/>
      <c r="N76" s="557"/>
      <c r="O76" s="557"/>
      <c r="P76" s="557"/>
      <c r="Q76" s="557"/>
      <c r="R76" s="557"/>
      <c r="S76" s="557"/>
      <c r="T76" s="557"/>
      <c r="U76" s="557"/>
      <c r="V76" s="557"/>
      <c r="W76" s="557"/>
      <c r="X76" s="557"/>
      <c r="Y76" s="557"/>
      <c r="Z76" s="557"/>
      <c r="AA76" s="557"/>
      <c r="AB76" s="557"/>
      <c r="AC76" s="557"/>
      <c r="AD76" s="557"/>
      <c r="AE76" s="478"/>
      <c r="AF76" s="478"/>
      <c r="AG76" s="557"/>
      <c r="AH76" s="557"/>
      <c r="AI76" s="557"/>
      <c r="AJ76" s="557"/>
      <c r="AK76" s="557"/>
      <c r="AL76" s="557"/>
      <c r="AM76" s="557"/>
      <c r="AN76" s="557"/>
      <c r="AO76" s="947"/>
      <c r="AP76" s="287" t="s">
        <v>139</v>
      </c>
      <c r="AQ76" s="288" t="n">
        <f aca="false">AQ75</f>
        <v>0</v>
      </c>
      <c r="AW76" s="99"/>
      <c r="AX76" s="99"/>
      <c r="AY76" s="99"/>
      <c r="AZ76" s="99"/>
      <c r="BA76" s="99"/>
      <c r="BB76" s="99"/>
      <c r="BC76" s="478"/>
      <c r="BD76" s="557"/>
      <c r="BE76" s="557"/>
      <c r="BF76" s="557"/>
      <c r="BH76" s="557"/>
      <c r="BI76" s="478"/>
      <c r="BJ76" s="478"/>
      <c r="BK76" s="478"/>
      <c r="BL76" s="478"/>
      <c r="BM76" s="478"/>
      <c r="BN76" s="478"/>
      <c r="BO76" s="478"/>
      <c r="BP76" s="478"/>
      <c r="BQ76" s="99"/>
      <c r="BR76" s="99"/>
      <c r="BS76" s="99"/>
      <c r="BT76" s="557"/>
      <c r="BU76" s="557"/>
      <c r="BV76" s="557"/>
      <c r="BW76" s="557"/>
      <c r="BX76" s="557"/>
      <c r="BY76" s="557"/>
      <c r="BZ76" s="557"/>
      <c r="CA76" s="557"/>
      <c r="CB76" s="557"/>
      <c r="CC76" s="99"/>
      <c r="CD76" s="99"/>
      <c r="CE76" s="557"/>
      <c r="CF76" s="557"/>
      <c r="CG76" s="557"/>
      <c r="CH76" s="557"/>
      <c r="CI76" s="557"/>
      <c r="CJ76" s="557"/>
      <c r="CK76" s="572"/>
      <c r="CL76" s="572"/>
      <c r="CM76" s="572"/>
      <c r="CN76" s="99"/>
      <c r="CO76" s="99"/>
      <c r="CP76" s="99"/>
      <c r="CQ76" s="99"/>
      <c r="CR76" s="99"/>
      <c r="CS76" s="99"/>
      <c r="CT76" s="99"/>
      <c r="CU76" s="99"/>
      <c r="CV76" s="99"/>
      <c r="CW76" s="99"/>
      <c r="CX76" s="99"/>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194" customFormat="true" ht="15" hidden="false" customHeight="true" outlineLevel="0" collapsed="false">
      <c r="A77" s="557"/>
      <c r="B77" s="557"/>
      <c r="C77" s="557"/>
      <c r="D77" s="557"/>
      <c r="E77" s="557"/>
      <c r="F77" s="557"/>
      <c r="G77" s="557"/>
      <c r="H77" s="947"/>
      <c r="I77" s="287" t="s">
        <v>139</v>
      </c>
      <c r="J77" s="288" t="n">
        <f aca="false">J76</f>
        <v>0</v>
      </c>
      <c r="L77" s="478"/>
      <c r="M77" s="557"/>
      <c r="N77" s="557"/>
      <c r="O77" s="557"/>
      <c r="P77" s="557"/>
      <c r="Q77" s="557"/>
      <c r="R77" s="557"/>
      <c r="S77" s="557"/>
      <c r="T77" s="557"/>
      <c r="U77" s="557"/>
      <c r="V77" s="557"/>
      <c r="W77" s="557"/>
      <c r="X77" s="557"/>
      <c r="Y77" s="557"/>
      <c r="Z77" s="557"/>
      <c r="AA77" s="557"/>
      <c r="AB77" s="557"/>
      <c r="AC77" s="557"/>
      <c r="AD77" s="557"/>
      <c r="AE77" s="478"/>
      <c r="AF77" s="478"/>
      <c r="AG77" s="557"/>
      <c r="AH77" s="557"/>
      <c r="AI77" s="557"/>
      <c r="AJ77" s="557"/>
      <c r="AK77" s="557"/>
      <c r="AL77" s="557"/>
      <c r="AM77" s="557"/>
      <c r="AN77" s="557"/>
      <c r="AO77" s="838"/>
      <c r="AP77" s="838"/>
      <c r="AQ77" s="838"/>
      <c r="AR77" s="998"/>
      <c r="AS77" s="838"/>
      <c r="AT77" s="838"/>
      <c r="AU77" s="999"/>
      <c r="AV77" s="838"/>
      <c r="AW77" s="99"/>
      <c r="AX77" s="99"/>
      <c r="AY77" s="99"/>
      <c r="AZ77" s="99"/>
      <c r="BA77" s="99"/>
      <c r="BB77" s="99"/>
      <c r="BC77" s="478"/>
      <c r="BD77" s="557"/>
      <c r="BE77" s="557"/>
      <c r="BF77" s="557"/>
      <c r="BH77" s="557"/>
      <c r="BI77" s="478"/>
      <c r="BJ77" s="478"/>
      <c r="BK77" s="478"/>
      <c r="BL77" s="478"/>
      <c r="BM77" s="478"/>
      <c r="BN77" s="478"/>
      <c r="BO77" s="478"/>
      <c r="BP77" s="478"/>
      <c r="BQ77" s="478"/>
      <c r="BR77" s="99"/>
      <c r="BS77" s="99"/>
      <c r="BT77" s="557"/>
      <c r="BU77" s="557"/>
      <c r="BV77" s="557"/>
      <c r="BW77" s="557"/>
      <c r="BX77" s="557"/>
      <c r="BY77" s="557"/>
      <c r="BZ77" s="557"/>
      <c r="CA77" s="557"/>
      <c r="CB77" s="557"/>
      <c r="CC77" s="99"/>
      <c r="CD77" s="99"/>
      <c r="CE77" s="557"/>
      <c r="CF77" s="557"/>
      <c r="CG77" s="557"/>
      <c r="CH77" s="557"/>
      <c r="CI77" s="557"/>
      <c r="CJ77" s="557"/>
      <c r="CK77" s="572"/>
      <c r="CL77" s="572"/>
      <c r="CM77" s="572"/>
      <c r="CN77" s="99"/>
      <c r="CO77" s="99"/>
      <c r="CP77" s="99"/>
      <c r="CQ77" s="99"/>
      <c r="CR77" s="99"/>
      <c r="CS77" s="99"/>
      <c r="CT77" s="99"/>
      <c r="CU77" s="99"/>
      <c r="CV77" s="99"/>
      <c r="CW77" s="99"/>
      <c r="CX77" s="99"/>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5" hidden="false" customHeight="true" outlineLevel="0" collapsed="false">
      <c r="A78" s="557"/>
      <c r="B78" s="557"/>
      <c r="C78" s="557"/>
      <c r="D78" s="557"/>
      <c r="E78" s="557"/>
      <c r="F78" s="557"/>
      <c r="G78" s="557"/>
      <c r="H78" s="838"/>
      <c r="I78" s="838"/>
      <c r="J78" s="838"/>
      <c r="L78" s="478"/>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838"/>
      <c r="AP78" s="838"/>
      <c r="AQ78" s="838"/>
      <c r="AR78" s="998"/>
      <c r="AS78" s="838"/>
      <c r="AT78" s="838"/>
      <c r="AU78" s="999"/>
      <c r="AV78" s="838"/>
      <c r="AW78" s="99"/>
      <c r="AX78" s="99"/>
      <c r="AY78" s="99"/>
      <c r="AZ78" s="99"/>
      <c r="BA78" s="99"/>
      <c r="BB78" s="99"/>
      <c r="BC78" s="572"/>
      <c r="BD78" s="557"/>
      <c r="BE78" s="557"/>
      <c r="BF78" s="557"/>
      <c r="BH78" s="557"/>
      <c r="BI78" s="478"/>
      <c r="BJ78" s="478"/>
      <c r="BK78" s="478"/>
      <c r="BL78" s="478"/>
      <c r="BM78" s="478"/>
      <c r="BN78" s="478"/>
      <c r="BO78" s="478"/>
      <c r="BP78" s="478"/>
      <c r="BQ78" s="478"/>
      <c r="BR78" s="99"/>
      <c r="BS78" s="99"/>
      <c r="BT78" s="557"/>
      <c r="BU78" s="557"/>
      <c r="BV78" s="557"/>
      <c r="BW78" s="557"/>
      <c r="BX78" s="557"/>
      <c r="BY78" s="557"/>
      <c r="BZ78" s="557"/>
      <c r="CA78" s="557"/>
      <c r="CB78" s="557"/>
      <c r="CC78" s="99"/>
      <c r="CD78" s="99"/>
      <c r="CE78" s="557"/>
      <c r="CF78" s="557"/>
      <c r="CG78" s="557"/>
      <c r="CH78" s="557"/>
      <c r="CI78" s="557"/>
      <c r="CJ78" s="557"/>
      <c r="CK78" s="572"/>
      <c r="CL78" s="572"/>
      <c r="CM78" s="572"/>
      <c r="CN78" s="99"/>
      <c r="CO78" s="99"/>
      <c r="CP78" s="478"/>
      <c r="CQ78" s="478"/>
      <c r="CR78" s="478"/>
      <c r="CS78" s="478"/>
      <c r="CT78" s="478"/>
      <c r="CU78" s="478"/>
      <c r="CV78" s="478"/>
      <c r="CW78" s="478"/>
      <c r="CX78" s="478"/>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5" hidden="false" customHeight="true" outlineLevel="0" collapsed="false">
      <c r="A79" s="557"/>
      <c r="B79" s="557"/>
      <c r="C79" s="557"/>
      <c r="D79" s="557"/>
      <c r="E79" s="557"/>
      <c r="F79" s="557"/>
      <c r="G79" s="557"/>
      <c r="H79" s="838"/>
      <c r="I79" s="838"/>
      <c r="J79" s="838"/>
      <c r="L79" s="478"/>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O79" s="1000" t="s">
        <v>139</v>
      </c>
      <c r="AP79" s="1000"/>
      <c r="AQ79" s="1001" t="n">
        <f aca="false">AQ60+AQ70+AQ73+AQ76</f>
        <v>36</v>
      </c>
      <c r="AR79" s="998"/>
      <c r="AS79" s="838"/>
      <c r="AT79" s="838"/>
      <c r="AU79" s="999"/>
      <c r="AV79" s="838"/>
      <c r="AW79" s="99"/>
      <c r="AX79" s="99"/>
      <c r="AY79" s="99"/>
      <c r="AZ79" s="99"/>
      <c r="BA79" s="99"/>
      <c r="BB79" s="99"/>
      <c r="BC79" s="572"/>
      <c r="BD79" s="557"/>
      <c r="BE79" s="557"/>
      <c r="BF79" s="557"/>
      <c r="BH79" s="557"/>
      <c r="BI79" s="557"/>
      <c r="BJ79" s="557"/>
      <c r="BK79" s="557"/>
      <c r="BL79" s="557"/>
      <c r="BM79" s="557"/>
      <c r="BN79" s="557"/>
      <c r="BO79" s="557"/>
      <c r="BP79" s="557"/>
      <c r="BQ79" s="478"/>
      <c r="BR79" s="99"/>
      <c r="BS79" s="99"/>
      <c r="BT79" s="557"/>
      <c r="BU79" s="557"/>
      <c r="BV79" s="557"/>
      <c r="BW79" s="557"/>
      <c r="BX79" s="557"/>
      <c r="BY79" s="557"/>
      <c r="BZ79" s="557"/>
      <c r="CA79" s="557"/>
      <c r="CB79" s="557"/>
      <c r="CC79" s="99"/>
      <c r="CD79" s="99"/>
      <c r="CE79" s="557"/>
      <c r="CF79" s="557"/>
      <c r="CG79" s="557"/>
      <c r="CH79" s="557"/>
      <c r="CI79" s="557"/>
      <c r="CJ79" s="557"/>
      <c r="CK79" s="572"/>
      <c r="CL79" s="572"/>
      <c r="CM79" s="572"/>
      <c r="CN79" s="99"/>
      <c r="CO79" s="99"/>
      <c r="CP79" s="478"/>
      <c r="CQ79" s="478"/>
      <c r="CR79" s="478"/>
      <c r="CS79" s="478"/>
      <c r="CT79" s="478"/>
      <c r="CU79" s="478"/>
      <c r="CV79" s="478"/>
      <c r="CW79" s="478"/>
      <c r="CX79" s="478"/>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true" outlineLevel="0" collapsed="false">
      <c r="A80" s="557"/>
      <c r="B80" s="557"/>
      <c r="C80" s="557"/>
      <c r="D80" s="557"/>
      <c r="E80" s="557"/>
      <c r="F80" s="557"/>
      <c r="G80" s="557"/>
      <c r="H80" s="1000" t="s">
        <v>139</v>
      </c>
      <c r="I80" s="1002"/>
      <c r="J80" s="1001" t="n">
        <f aca="false">J61+J71+J74+J77</f>
        <v>36</v>
      </c>
      <c r="L80" s="478"/>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478"/>
      <c r="AP80" s="478"/>
      <c r="AQ80" s="478"/>
      <c r="AR80" s="478"/>
      <c r="AS80" s="478"/>
      <c r="AT80" s="478"/>
      <c r="AU80" s="478"/>
      <c r="AV80" s="478"/>
      <c r="AW80" s="99"/>
      <c r="AX80" s="99"/>
      <c r="AY80" s="99"/>
      <c r="AZ80" s="99"/>
      <c r="BA80" s="99"/>
      <c r="BB80" s="99"/>
      <c r="BC80" s="572"/>
      <c r="BD80" s="557"/>
      <c r="BE80" s="557"/>
      <c r="BF80" s="557"/>
      <c r="BH80" s="557"/>
      <c r="BI80" s="557"/>
      <c r="BJ80" s="557"/>
      <c r="BK80" s="557"/>
      <c r="BL80" s="557"/>
      <c r="BM80" s="557"/>
      <c r="BN80" s="557"/>
      <c r="BO80" s="557"/>
      <c r="BP80" s="557"/>
      <c r="BQ80" s="557"/>
      <c r="BR80" s="99"/>
      <c r="BS80" s="99"/>
      <c r="BT80" s="557"/>
      <c r="BU80" s="557"/>
      <c r="BV80" s="557"/>
      <c r="BW80" s="557"/>
      <c r="BX80" s="557"/>
      <c r="BY80" s="557"/>
      <c r="BZ80" s="557"/>
      <c r="CA80" s="557"/>
      <c r="CB80" s="557"/>
      <c r="CC80" s="99"/>
      <c r="CD80" s="99"/>
      <c r="CE80" s="557"/>
      <c r="CF80" s="557"/>
      <c r="CG80" s="557"/>
      <c r="CH80" s="557"/>
      <c r="CI80" s="557"/>
      <c r="CJ80" s="557"/>
      <c r="CK80" s="572"/>
      <c r="CL80" s="572"/>
      <c r="CM80" s="572"/>
      <c r="CN80" s="99"/>
      <c r="CO80" s="99"/>
      <c r="CP80" s="478"/>
      <c r="CQ80" s="478"/>
      <c r="CR80" s="478"/>
      <c r="CS80" s="478"/>
      <c r="CT80" s="478"/>
      <c r="CU80" s="478"/>
      <c r="CV80" s="478"/>
      <c r="CW80" s="478"/>
      <c r="CX80" s="478"/>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5" hidden="false" customHeight="true" outlineLevel="0" collapsed="false">
      <c r="A81" s="557"/>
      <c r="B81" s="557"/>
      <c r="C81" s="557"/>
      <c r="D81" s="557"/>
      <c r="E81" s="557"/>
      <c r="F81" s="557"/>
      <c r="G81" s="557"/>
      <c r="H81" s="557"/>
      <c r="I81" s="478"/>
      <c r="J81" s="478"/>
      <c r="K81" s="478"/>
      <c r="L81" s="478"/>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478"/>
      <c r="AP81" s="478"/>
      <c r="AQ81" s="478"/>
      <c r="AR81" s="478"/>
      <c r="AS81" s="478"/>
      <c r="AT81" s="478"/>
      <c r="AU81" s="478"/>
      <c r="AV81" s="478"/>
      <c r="AW81" s="99"/>
      <c r="AX81" s="99"/>
      <c r="AY81" s="99"/>
      <c r="AZ81" s="99"/>
      <c r="BA81" s="99"/>
      <c r="BB81" s="99"/>
      <c r="BC81" s="572"/>
      <c r="BD81" s="557"/>
      <c r="BE81" s="557"/>
      <c r="BF81" s="557"/>
      <c r="BH81" s="557"/>
      <c r="BI81" s="557"/>
      <c r="BJ81" s="557"/>
      <c r="BK81" s="557"/>
      <c r="BL81" s="557"/>
      <c r="BM81" s="557"/>
      <c r="BN81" s="557"/>
      <c r="BO81" s="557"/>
      <c r="BP81" s="557"/>
      <c r="BQ81" s="557"/>
      <c r="BR81" s="478"/>
      <c r="BS81" s="478"/>
      <c r="BT81" s="557"/>
      <c r="BU81" s="557"/>
      <c r="BV81" s="557"/>
      <c r="BW81" s="557"/>
      <c r="BX81" s="557"/>
      <c r="BY81" s="557"/>
      <c r="BZ81" s="557"/>
      <c r="CA81" s="557"/>
      <c r="CB81" s="557"/>
      <c r="CC81" s="478"/>
      <c r="CD81" s="478"/>
      <c r="CE81" s="557"/>
      <c r="CF81" s="557"/>
      <c r="CG81" s="557"/>
      <c r="CH81" s="557"/>
      <c r="CI81" s="557"/>
      <c r="CJ81" s="557"/>
      <c r="CK81" s="572"/>
      <c r="CL81" s="572"/>
      <c r="CM81" s="572"/>
      <c r="CN81" s="478"/>
      <c r="CO81" s="478"/>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true" outlineLevel="0" collapsed="false">
      <c r="A82" s="557"/>
      <c r="B82" s="557"/>
      <c r="C82" s="557"/>
      <c r="D82" s="557"/>
      <c r="E82" s="557"/>
      <c r="F82" s="557"/>
      <c r="G82" s="557"/>
      <c r="H82" s="557"/>
      <c r="I82" s="478"/>
      <c r="J82" s="478"/>
      <c r="K82" s="478"/>
      <c r="L82" s="478"/>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478"/>
      <c r="AP82" s="478"/>
      <c r="AQ82" s="478"/>
      <c r="AR82" s="478"/>
      <c r="AS82" s="478"/>
      <c r="AT82" s="478"/>
      <c r="AU82" s="478"/>
      <c r="AV82" s="478"/>
      <c r="AW82" s="99"/>
      <c r="AX82" s="99"/>
      <c r="AY82" s="99"/>
      <c r="AZ82" s="99"/>
      <c r="BA82" s="99"/>
      <c r="BB82" s="99"/>
      <c r="BC82" s="572"/>
      <c r="BD82" s="557"/>
      <c r="BE82" s="557"/>
      <c r="BF82" s="557"/>
      <c r="BH82" s="557"/>
      <c r="BI82" s="557"/>
      <c r="BJ82" s="557"/>
      <c r="BK82" s="557"/>
      <c r="BL82" s="557"/>
      <c r="BM82" s="557"/>
      <c r="BN82" s="557"/>
      <c r="BO82" s="557"/>
      <c r="BP82" s="557"/>
      <c r="BQ82" s="557"/>
      <c r="BR82" s="478"/>
      <c r="BS82" s="478"/>
      <c r="BT82" s="557"/>
      <c r="BU82" s="557"/>
      <c r="BV82" s="557"/>
      <c r="BW82" s="557"/>
      <c r="BX82" s="557"/>
      <c r="BY82" s="557"/>
      <c r="BZ82" s="557"/>
      <c r="CA82" s="557"/>
      <c r="CB82" s="557"/>
      <c r="CC82" s="478"/>
      <c r="CD82" s="478"/>
      <c r="CE82" s="557"/>
      <c r="CF82" s="557"/>
      <c r="CG82" s="557"/>
      <c r="CH82" s="557"/>
      <c r="CI82" s="557"/>
      <c r="CJ82" s="557"/>
      <c r="CK82" s="572"/>
      <c r="CL82" s="572"/>
      <c r="CM82" s="572"/>
      <c r="CN82" s="478"/>
      <c r="CO82" s="478"/>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5" hidden="false" customHeight="true" outlineLevel="0" collapsed="false">
      <c r="A83" s="557"/>
      <c r="B83" s="557"/>
      <c r="C83" s="557"/>
      <c r="D83" s="557"/>
      <c r="E83" s="557"/>
      <c r="F83" s="557"/>
      <c r="G83" s="557"/>
      <c r="H83" s="557"/>
      <c r="I83" s="478"/>
      <c r="J83" s="478"/>
      <c r="K83" s="478"/>
      <c r="L83" s="478"/>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478"/>
      <c r="AP83" s="478"/>
      <c r="AQ83" s="478"/>
      <c r="AR83" s="478"/>
      <c r="AS83" s="478"/>
      <c r="AT83" s="478"/>
      <c r="AU83" s="478"/>
      <c r="AV83" s="478"/>
      <c r="AW83" s="99"/>
      <c r="AX83" s="99"/>
      <c r="AY83" s="99"/>
      <c r="AZ83" s="99"/>
      <c r="BA83" s="99"/>
      <c r="BB83" s="99"/>
      <c r="BC83" s="572"/>
      <c r="BD83" s="557"/>
      <c r="BE83" s="557"/>
      <c r="BF83" s="557"/>
      <c r="BH83" s="557"/>
      <c r="BI83" s="557"/>
      <c r="BJ83" s="557"/>
      <c r="BK83" s="557"/>
      <c r="BL83" s="557"/>
      <c r="BM83" s="557"/>
      <c r="BN83" s="557"/>
      <c r="BO83" s="557"/>
      <c r="BP83" s="557"/>
      <c r="BQ83" s="557"/>
      <c r="BR83" s="478"/>
      <c r="BS83" s="478"/>
      <c r="BT83" s="557"/>
      <c r="BU83" s="557"/>
      <c r="BV83" s="557"/>
      <c r="BW83" s="557"/>
      <c r="BX83" s="557"/>
      <c r="BY83" s="557"/>
      <c r="BZ83" s="557"/>
      <c r="CA83" s="557"/>
      <c r="CB83" s="557"/>
      <c r="CC83" s="478"/>
      <c r="CD83" s="478"/>
      <c r="CE83" s="557"/>
      <c r="CF83" s="557"/>
      <c r="CG83" s="557"/>
      <c r="CM83" s="572"/>
      <c r="CN83" s="478"/>
      <c r="CO83" s="478"/>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true" outlineLevel="0" collapsed="false">
      <c r="A84" s="557"/>
      <c r="B84" s="557"/>
      <c r="C84" s="557"/>
      <c r="D84" s="557"/>
      <c r="E84" s="557"/>
      <c r="F84" s="557"/>
      <c r="G84" s="557"/>
      <c r="H84" s="557"/>
      <c r="I84" s="478"/>
      <c r="J84" s="478"/>
      <c r="K84" s="478"/>
      <c r="L84" s="478"/>
      <c r="M84" s="557"/>
      <c r="N84" s="557"/>
      <c r="O84" s="557"/>
      <c r="P84" s="557"/>
      <c r="Q84" s="557"/>
      <c r="R84" s="557"/>
      <c r="S84" s="557"/>
      <c r="T84" s="557"/>
      <c r="U84" s="557"/>
      <c r="V84" s="557"/>
      <c r="W84" s="557"/>
      <c r="X84" s="557"/>
      <c r="Y84" s="557"/>
      <c r="Z84" s="557"/>
      <c r="AA84" s="557"/>
      <c r="AB84" s="557"/>
      <c r="AC84" s="557"/>
      <c r="AD84" s="557"/>
      <c r="AE84" s="557"/>
      <c r="AF84" s="557"/>
      <c r="AG84" s="557"/>
      <c r="AH84" s="557"/>
      <c r="AI84" s="557"/>
      <c r="AJ84" s="557"/>
      <c r="AK84" s="557"/>
      <c r="AL84" s="557"/>
      <c r="AM84" s="557"/>
      <c r="AN84" s="557"/>
      <c r="AO84" s="478"/>
      <c r="AP84" s="478"/>
      <c r="AQ84" s="478"/>
      <c r="AR84" s="478"/>
      <c r="AS84" s="557"/>
      <c r="AT84" s="478"/>
      <c r="AU84" s="557"/>
      <c r="AV84" s="557"/>
      <c r="AW84" s="99"/>
      <c r="AX84" s="99"/>
      <c r="AY84" s="99"/>
      <c r="AZ84" s="99"/>
      <c r="BA84" s="99"/>
      <c r="BB84" s="99"/>
      <c r="BC84" s="572"/>
      <c r="BD84" s="557"/>
      <c r="BE84" s="557"/>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E84" s="557"/>
      <c r="CF84" s="557"/>
      <c r="CG84" s="557"/>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5" hidden="false" customHeight="true" outlineLevel="0" collapsed="false">
      <c r="A85" s="557"/>
      <c r="B85" s="557"/>
      <c r="C85" s="557"/>
      <c r="D85" s="557"/>
      <c r="E85" s="557"/>
      <c r="F85" s="557"/>
      <c r="G85" s="557"/>
      <c r="H85" s="557"/>
      <c r="I85" s="478"/>
      <c r="J85" s="478"/>
      <c r="K85" s="478"/>
      <c r="L85" s="478"/>
      <c r="M85" s="557"/>
      <c r="N85" s="557"/>
      <c r="O85" s="557"/>
      <c r="P85" s="557"/>
      <c r="Q85" s="557"/>
      <c r="R85" s="557"/>
      <c r="S85" s="557"/>
      <c r="T85" s="557"/>
      <c r="U85" s="557"/>
      <c r="V85" s="557"/>
      <c r="W85" s="557"/>
      <c r="X85" s="557"/>
      <c r="Y85" s="557"/>
      <c r="Z85" s="557"/>
      <c r="AA85" s="557"/>
      <c r="AB85" s="557"/>
      <c r="AC85" s="557"/>
      <c r="AD85" s="557"/>
      <c r="AE85" s="557"/>
      <c r="AF85" s="557"/>
      <c r="AG85" s="557"/>
      <c r="AH85" s="557"/>
      <c r="AI85" s="557"/>
      <c r="AJ85" s="557"/>
      <c r="AK85" s="557"/>
      <c r="AL85" s="557"/>
      <c r="AM85" s="557"/>
      <c r="AN85" s="557"/>
      <c r="AO85" s="478"/>
      <c r="AP85" s="478"/>
      <c r="AQ85" s="478"/>
      <c r="AR85" s="478"/>
      <c r="AS85" s="478"/>
      <c r="AT85" s="478"/>
      <c r="AU85" s="478"/>
      <c r="AV85" s="557"/>
      <c r="AW85" s="99"/>
      <c r="AX85" s="99"/>
      <c r="AY85" s="99"/>
      <c r="AZ85" s="99"/>
      <c r="BA85" s="99"/>
      <c r="BB85" s="99"/>
      <c r="BC85" s="572"/>
      <c r="BD85" s="557"/>
      <c r="BE85" s="557"/>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row>
    <row r="86" s="194" customFormat="true" ht="15" hidden="false" customHeight="true" outlineLevel="0" collapsed="false">
      <c r="A86" s="557"/>
      <c r="B86" s="557"/>
      <c r="C86" s="557"/>
      <c r="D86" s="557"/>
      <c r="E86" s="557"/>
      <c r="F86" s="557"/>
      <c r="G86" s="557"/>
      <c r="H86" s="557"/>
      <c r="I86" s="478"/>
      <c r="J86" s="478"/>
      <c r="K86" s="478"/>
      <c r="L86" s="478"/>
      <c r="M86" s="557"/>
      <c r="N86" s="557"/>
      <c r="O86" s="557"/>
      <c r="P86" s="557"/>
      <c r="Q86" s="557"/>
      <c r="R86" s="557"/>
      <c r="S86" s="557"/>
      <c r="T86" s="557"/>
      <c r="U86" s="557"/>
      <c r="V86" s="557"/>
      <c r="W86" s="557"/>
      <c r="X86" s="557"/>
      <c r="Y86" s="557"/>
      <c r="Z86" s="557"/>
      <c r="AA86" s="557"/>
      <c r="AB86" s="557"/>
      <c r="AC86" s="557"/>
      <c r="AD86" s="557"/>
      <c r="AE86" s="557"/>
      <c r="AF86" s="557"/>
      <c r="AG86" s="557"/>
      <c r="AH86" s="557"/>
      <c r="AI86" s="557"/>
      <c r="AJ86" s="557"/>
      <c r="AK86" s="557"/>
      <c r="AL86" s="557"/>
      <c r="AM86" s="557"/>
      <c r="AN86" s="557"/>
      <c r="AO86" s="478"/>
      <c r="AP86" s="478"/>
      <c r="AQ86" s="478"/>
      <c r="AR86" s="478"/>
      <c r="AS86" s="557"/>
      <c r="AT86" s="557"/>
      <c r="AU86" s="478"/>
      <c r="AV86" s="557"/>
      <c r="AW86" s="99"/>
      <c r="AX86" s="99"/>
      <c r="AY86" s="99"/>
      <c r="AZ86" s="99"/>
      <c r="BA86" s="99"/>
      <c r="BB86" s="99"/>
      <c r="BC86" s="572"/>
      <c r="BD86" s="557"/>
      <c r="BE86" s="557"/>
      <c r="BF86" s="557"/>
      <c r="BH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H86" s="557"/>
      <c r="CI86" s="557"/>
      <c r="CJ86" s="557"/>
      <c r="CK86" s="572"/>
      <c r="CL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row>
    <row r="87" s="194" customFormat="true" ht="15" hidden="false" customHeight="true" outlineLevel="0" collapsed="false">
      <c r="A87" s="557"/>
      <c r="B87" s="557"/>
      <c r="C87" s="557"/>
      <c r="D87" s="557"/>
      <c r="E87" s="557"/>
      <c r="F87" s="557"/>
      <c r="G87" s="557"/>
      <c r="H87" s="557"/>
      <c r="I87" s="478"/>
      <c r="J87" s="478"/>
      <c r="K87" s="478"/>
      <c r="L87" s="478"/>
      <c r="M87" s="478"/>
      <c r="N87" s="478"/>
      <c r="O87" s="478"/>
      <c r="P87" s="478"/>
      <c r="Q87" s="557"/>
      <c r="R87" s="557"/>
      <c r="S87" s="557"/>
      <c r="T87" s="557"/>
      <c r="U87" s="557"/>
      <c r="V87" s="557"/>
      <c r="W87" s="557"/>
      <c r="X87" s="557"/>
      <c r="Y87" s="557"/>
      <c r="Z87" s="557"/>
      <c r="AA87" s="557"/>
      <c r="AB87" s="557"/>
      <c r="AC87" s="557"/>
      <c r="AD87" s="557"/>
      <c r="AE87" s="557"/>
      <c r="AF87" s="557"/>
      <c r="AG87" s="557"/>
      <c r="AH87" s="557"/>
      <c r="AI87" s="557"/>
      <c r="AJ87" s="557"/>
      <c r="AK87" s="557"/>
      <c r="AL87" s="557"/>
      <c r="AM87" s="557"/>
      <c r="AN87" s="557"/>
      <c r="AO87" s="478"/>
      <c r="AP87" s="478"/>
      <c r="AQ87" s="478"/>
      <c r="AR87" s="478"/>
      <c r="AS87" s="557"/>
      <c r="AT87" s="557"/>
      <c r="AU87" s="557"/>
      <c r="AV87" s="557"/>
      <c r="AW87" s="99"/>
      <c r="AX87" s="99"/>
      <c r="AY87" s="99"/>
      <c r="AZ87" s="99"/>
      <c r="BA87" s="99"/>
      <c r="BB87" s="99"/>
      <c r="BC87" s="572"/>
      <c r="BD87" s="557"/>
      <c r="BE87" s="557"/>
      <c r="BF87" s="557"/>
      <c r="BH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row>
    <row r="88" s="194" customFormat="true" ht="15" hidden="false" customHeight="true" outlineLevel="0" collapsed="false">
      <c r="A88" s="584"/>
      <c r="C88" s="557"/>
      <c r="D88" s="557"/>
      <c r="E88" s="557"/>
      <c r="F88" s="557"/>
      <c r="G88" s="557"/>
      <c r="H88" s="557"/>
      <c r="I88" s="478"/>
      <c r="J88" s="478"/>
      <c r="K88" s="478"/>
      <c r="L88" s="478"/>
      <c r="M88" s="478"/>
      <c r="N88" s="478"/>
      <c r="O88" s="478"/>
      <c r="P88" s="478"/>
      <c r="Q88" s="478"/>
      <c r="R88" s="478"/>
      <c r="S88" s="557"/>
      <c r="T88" s="557"/>
      <c r="U88" s="557"/>
      <c r="V88" s="557"/>
      <c r="W88" s="557"/>
      <c r="X88" s="557"/>
      <c r="Y88" s="557"/>
      <c r="Z88" s="557"/>
      <c r="AA88" s="557"/>
      <c r="AB88" s="557"/>
      <c r="AC88" s="557"/>
      <c r="AD88" s="557"/>
      <c r="AE88" s="557"/>
      <c r="AF88" s="557"/>
      <c r="AG88" s="557"/>
      <c r="AH88" s="557"/>
      <c r="AI88" s="557"/>
      <c r="AJ88" s="557"/>
      <c r="AK88" s="557"/>
      <c r="AL88" s="557"/>
      <c r="AM88" s="557"/>
      <c r="AN88" s="557"/>
      <c r="AO88" s="478"/>
      <c r="AP88" s="478"/>
      <c r="AQ88" s="478"/>
      <c r="AR88" s="557"/>
      <c r="AS88" s="557"/>
      <c r="AT88" s="557"/>
      <c r="AU88" s="557"/>
      <c r="AV88" s="557"/>
      <c r="AW88" s="99"/>
      <c r="AX88" s="99"/>
      <c r="AY88" s="99"/>
      <c r="AZ88" s="99"/>
      <c r="BA88" s="99"/>
      <c r="BB88" s="99"/>
      <c r="BC88" s="572"/>
      <c r="BD88" s="557"/>
      <c r="BE88" s="557"/>
      <c r="BF88" s="557"/>
      <c r="BH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c r="CZ88" s="557"/>
      <c r="DA88" s="557"/>
      <c r="DB88" s="557"/>
      <c r="DC88" s="557"/>
      <c r="DD88" s="557"/>
      <c r="DE88" s="557"/>
      <c r="DF88" s="557"/>
      <c r="DG88" s="557"/>
      <c r="DH88" s="557"/>
      <c r="DI88" s="557"/>
      <c r="DJ88" s="557"/>
      <c r="DK88" s="557"/>
      <c r="DL88" s="557"/>
      <c r="DM88" s="557"/>
      <c r="DN88" s="557"/>
      <c r="DO88" s="557"/>
      <c r="DP88" s="557"/>
      <c r="DQ88" s="557"/>
      <c r="DR88" s="557"/>
      <c r="DS88" s="557"/>
      <c r="DT88" s="557"/>
      <c r="DU88" s="557"/>
      <c r="DV88" s="557"/>
      <c r="DW88" s="557"/>
      <c r="DX88" s="557"/>
      <c r="DY88" s="557"/>
      <c r="DZ88" s="557"/>
      <c r="EA88" s="557"/>
      <c r="EB88" s="557"/>
      <c r="EC88" s="557"/>
      <c r="ED88" s="557"/>
      <c r="EE88" s="557"/>
      <c r="EF88" s="557"/>
      <c r="EG88" s="557"/>
      <c r="EH88" s="557"/>
      <c r="EI88" s="557"/>
      <c r="EJ88" s="557"/>
      <c r="EK88" s="557"/>
      <c r="EL88" s="557"/>
      <c r="EM88" s="557"/>
      <c r="EN88" s="557"/>
      <c r="EO88" s="557"/>
      <c r="EP88" s="557"/>
      <c r="EQ88" s="557"/>
      <c r="ER88" s="557"/>
      <c r="ES88" s="557"/>
      <c r="ET88" s="557"/>
      <c r="EU88" s="557"/>
      <c r="EV88" s="557"/>
      <c r="EW88" s="557"/>
      <c r="EX88" s="557"/>
      <c r="EY88" s="557"/>
      <c r="EZ88" s="557"/>
      <c r="FA88" s="557"/>
      <c r="FB88" s="557"/>
      <c r="FC88" s="557"/>
      <c r="FD88" s="557"/>
      <c r="FE88" s="557"/>
      <c r="FF88" s="557"/>
      <c r="FG88" s="557"/>
      <c r="FH88" s="557"/>
      <c r="FI88" s="557"/>
      <c r="FJ88" s="557"/>
      <c r="FK88" s="557"/>
      <c r="FL88" s="557"/>
      <c r="FM88" s="557"/>
      <c r="FN88" s="557"/>
      <c r="FO88" s="557"/>
      <c r="FP88" s="557"/>
      <c r="FQ88" s="557"/>
      <c r="FR88" s="557"/>
      <c r="FS88" s="557"/>
      <c r="FT88" s="557"/>
      <c r="FU88" s="557"/>
      <c r="FV88" s="557"/>
      <c r="FW88" s="557"/>
      <c r="FX88" s="557"/>
      <c r="FY88" s="557"/>
      <c r="FZ88" s="557"/>
      <c r="GA88" s="557"/>
      <c r="GB88" s="557"/>
      <c r="GC88" s="557"/>
      <c r="GD88" s="557"/>
      <c r="GE88" s="557"/>
      <c r="GF88" s="557"/>
      <c r="GG88" s="557"/>
      <c r="GH88" s="557"/>
      <c r="GI88" s="557"/>
      <c r="GJ88" s="557"/>
    </row>
    <row r="89" s="194" customFormat="true" ht="15" hidden="false" customHeight="true" outlineLevel="0" collapsed="false">
      <c r="A89" s="584"/>
      <c r="C89" s="585"/>
      <c r="E89" s="557"/>
      <c r="F89" s="557"/>
      <c r="G89" s="557"/>
      <c r="K89" s="478"/>
      <c r="L89" s="478"/>
      <c r="M89" s="478"/>
      <c r="N89" s="478"/>
      <c r="O89" s="478"/>
      <c r="P89" s="478"/>
      <c r="Q89" s="478"/>
      <c r="R89" s="478"/>
      <c r="S89" s="478"/>
      <c r="T89" s="478"/>
      <c r="U89" s="557"/>
      <c r="V89" s="557"/>
      <c r="W89" s="557"/>
      <c r="X89" s="557"/>
      <c r="Y89" s="557"/>
      <c r="Z89" s="557"/>
      <c r="AA89" s="557"/>
      <c r="AB89" s="557"/>
      <c r="AC89" s="557"/>
      <c r="AD89" s="557"/>
      <c r="AE89" s="557"/>
      <c r="AF89" s="557"/>
      <c r="AG89" s="557"/>
      <c r="AH89" s="557"/>
      <c r="AI89" s="557"/>
      <c r="AJ89" s="557"/>
      <c r="AK89" s="557"/>
      <c r="AL89" s="557"/>
      <c r="AM89" s="557"/>
      <c r="AN89" s="557"/>
      <c r="AO89" s="478"/>
      <c r="AP89" s="478"/>
      <c r="AQ89" s="478"/>
      <c r="AR89" s="712"/>
      <c r="AU89" s="586"/>
      <c r="AV89" s="557"/>
      <c r="AW89" s="99"/>
      <c r="AX89" s="99"/>
      <c r="AY89" s="99"/>
      <c r="AZ89" s="99"/>
      <c r="BA89" s="99"/>
      <c r="BB89" s="99"/>
      <c r="BC89" s="572"/>
      <c r="BD89" s="557"/>
      <c r="BF89" s="557"/>
      <c r="BI89" s="557"/>
      <c r="BJ89" s="557"/>
      <c r="BK89" s="557"/>
      <c r="BL89" s="557"/>
      <c r="BM89" s="557"/>
      <c r="BN89" s="557"/>
      <c r="BO89" s="557"/>
      <c r="BP89" s="557"/>
      <c r="BQ89" s="557"/>
      <c r="BR89" s="557"/>
      <c r="BS89" s="557"/>
      <c r="BT89" s="557"/>
      <c r="BU89" s="557"/>
      <c r="BV89" s="557"/>
      <c r="BW89" s="557"/>
      <c r="BX89" s="557"/>
      <c r="BY89" s="557"/>
      <c r="BZ89" s="557"/>
      <c r="CA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c r="CZ89" s="557"/>
      <c r="DA89" s="557"/>
      <c r="DB89" s="557"/>
      <c r="DC89" s="557"/>
      <c r="DD89" s="557"/>
      <c r="DE89" s="557"/>
      <c r="DF89" s="557"/>
      <c r="DG89" s="557"/>
      <c r="DH89" s="557"/>
      <c r="DI89" s="557"/>
      <c r="DJ89" s="557"/>
      <c r="DK89" s="557"/>
      <c r="DL89" s="557"/>
      <c r="DM89" s="557"/>
      <c r="DN89" s="557"/>
      <c r="DO89" s="557"/>
      <c r="DP89" s="557"/>
      <c r="DQ89" s="557"/>
      <c r="DR89" s="557"/>
      <c r="DS89" s="557"/>
      <c r="DT89" s="557"/>
      <c r="DU89" s="557"/>
      <c r="DV89" s="557"/>
      <c r="DW89" s="557"/>
      <c r="DX89" s="557"/>
      <c r="DY89" s="557"/>
      <c r="DZ89" s="557"/>
      <c r="EA89" s="557"/>
      <c r="EB89" s="557"/>
      <c r="EC89" s="557"/>
      <c r="ED89" s="557"/>
      <c r="EE89" s="557"/>
      <c r="EF89" s="557"/>
      <c r="EG89" s="557"/>
      <c r="EH89" s="557"/>
      <c r="EI89" s="557"/>
      <c r="EJ89" s="557"/>
      <c r="EK89" s="557"/>
      <c r="EL89" s="557"/>
      <c r="EM89" s="557"/>
      <c r="EN89" s="557"/>
      <c r="EO89" s="557"/>
      <c r="EP89" s="557"/>
      <c r="EQ89" s="557"/>
      <c r="ER89" s="557"/>
      <c r="ES89" s="557"/>
      <c r="ET89" s="557"/>
      <c r="EU89" s="557"/>
      <c r="EV89" s="557"/>
      <c r="EW89" s="557"/>
      <c r="EX89" s="557"/>
      <c r="EY89" s="557"/>
      <c r="EZ89" s="557"/>
      <c r="FA89" s="557"/>
      <c r="FB89" s="557"/>
      <c r="FC89" s="557"/>
      <c r="FD89" s="557"/>
      <c r="FE89" s="557"/>
      <c r="FF89" s="557"/>
      <c r="FG89" s="557"/>
      <c r="FH89" s="557"/>
      <c r="FI89" s="557"/>
      <c r="FJ89" s="557"/>
      <c r="FK89" s="557"/>
      <c r="FL89" s="557"/>
      <c r="FM89" s="557"/>
      <c r="FN89" s="557"/>
      <c r="FO89" s="557"/>
      <c r="FP89" s="557"/>
      <c r="FQ89" s="557"/>
      <c r="FR89" s="557"/>
      <c r="FS89" s="557"/>
      <c r="FT89" s="557"/>
      <c r="FU89" s="557"/>
      <c r="FV89" s="557"/>
      <c r="FW89" s="557"/>
      <c r="FX89" s="557"/>
      <c r="FY89" s="557"/>
      <c r="FZ89" s="557"/>
      <c r="GA89" s="557"/>
      <c r="GB89" s="557"/>
      <c r="GC89" s="557"/>
      <c r="GD89" s="557"/>
      <c r="GE89" s="557"/>
      <c r="GF89" s="557"/>
      <c r="GG89" s="557"/>
      <c r="GH89" s="557"/>
      <c r="GI89" s="557"/>
      <c r="GJ89" s="557"/>
      <c r="GK89" s="557"/>
      <c r="GL89" s="557"/>
      <c r="GM89" s="557"/>
      <c r="GN89" s="557"/>
    </row>
    <row r="90" s="194" customFormat="true" ht="15" hidden="false" customHeight="true" outlineLevel="0" collapsed="false">
      <c r="A90" s="584"/>
      <c r="C90" s="585"/>
      <c r="K90" s="586"/>
      <c r="S90" s="478"/>
      <c r="T90" s="478"/>
      <c r="U90" s="557"/>
      <c r="V90" s="557"/>
      <c r="W90" s="557"/>
      <c r="X90" s="557"/>
      <c r="Y90" s="557"/>
      <c r="Z90" s="557"/>
      <c r="AA90" s="557"/>
      <c r="AB90" s="557"/>
      <c r="AC90" s="557"/>
      <c r="AD90" s="557"/>
      <c r="AE90" s="557"/>
      <c r="AF90" s="557"/>
      <c r="AG90" s="557"/>
      <c r="AH90" s="557"/>
      <c r="AI90" s="557"/>
      <c r="AJ90" s="557"/>
      <c r="AK90" s="557"/>
      <c r="AL90" s="557"/>
      <c r="AM90" s="557"/>
      <c r="AN90" s="557"/>
      <c r="AO90" s="478"/>
      <c r="AP90" s="478"/>
      <c r="AQ90" s="478"/>
      <c r="AR90" s="712"/>
      <c r="AU90" s="586"/>
      <c r="AV90" s="557"/>
      <c r="AW90" s="99"/>
      <c r="AX90" s="99"/>
      <c r="AY90" s="99"/>
      <c r="AZ90" s="99"/>
      <c r="BA90" s="99"/>
      <c r="BB90" s="99"/>
      <c r="BC90" s="572"/>
      <c r="BD90" s="557"/>
      <c r="BF90" s="557"/>
      <c r="BI90" s="557"/>
      <c r="BJ90" s="557"/>
      <c r="BK90" s="557"/>
      <c r="BL90" s="557"/>
      <c r="BM90" s="557"/>
      <c r="BN90" s="557"/>
      <c r="BO90" s="557"/>
      <c r="BP90" s="557"/>
      <c r="BQ90" s="557"/>
      <c r="BR90" s="557"/>
      <c r="BS90" s="557"/>
      <c r="BT90" s="557"/>
      <c r="BU90" s="557"/>
      <c r="BV90" s="557"/>
      <c r="BW90" s="557"/>
      <c r="BX90" s="557"/>
      <c r="BY90" s="557"/>
      <c r="BZ90" s="557"/>
      <c r="CA90" s="557"/>
      <c r="CB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c r="CZ90" s="557"/>
      <c r="DA90" s="557"/>
      <c r="DB90" s="557"/>
      <c r="DC90" s="557"/>
      <c r="DD90" s="557"/>
      <c r="DE90" s="557"/>
      <c r="DF90" s="557"/>
      <c r="DG90" s="557"/>
      <c r="DH90" s="557"/>
      <c r="DI90" s="557"/>
      <c r="DJ90" s="557"/>
      <c r="DK90" s="557"/>
      <c r="DL90" s="557"/>
      <c r="DM90" s="557"/>
      <c r="DN90" s="557"/>
      <c r="DO90" s="557"/>
      <c r="DP90" s="557"/>
      <c r="DQ90" s="557"/>
      <c r="DR90" s="557"/>
      <c r="DS90" s="557"/>
      <c r="DT90" s="557"/>
      <c r="DU90" s="557"/>
      <c r="DV90" s="557"/>
      <c r="DW90" s="557"/>
      <c r="DX90" s="557"/>
      <c r="DY90" s="557"/>
      <c r="DZ90" s="557"/>
      <c r="EA90" s="557"/>
      <c r="EB90" s="557"/>
      <c r="EC90" s="557"/>
      <c r="ED90" s="557"/>
      <c r="EE90" s="557"/>
      <c r="EF90" s="557"/>
      <c r="EG90" s="557"/>
      <c r="EH90" s="557"/>
      <c r="EI90" s="557"/>
      <c r="EJ90" s="557"/>
      <c r="EK90" s="557"/>
      <c r="EL90" s="557"/>
      <c r="EM90" s="557"/>
      <c r="EN90" s="557"/>
      <c r="EO90" s="557"/>
      <c r="EP90" s="557"/>
      <c r="EQ90" s="557"/>
      <c r="ER90" s="557"/>
      <c r="ES90" s="557"/>
      <c r="ET90" s="557"/>
      <c r="EU90" s="557"/>
      <c r="EV90" s="557"/>
      <c r="EW90" s="557"/>
      <c r="EX90" s="557"/>
      <c r="EY90" s="557"/>
      <c r="EZ90" s="557"/>
      <c r="FA90" s="557"/>
      <c r="FB90" s="557"/>
      <c r="FC90" s="557"/>
      <c r="FD90" s="557"/>
      <c r="FE90" s="557"/>
      <c r="FF90" s="557"/>
      <c r="FG90" s="557"/>
      <c r="FH90" s="557"/>
      <c r="FI90" s="557"/>
      <c r="FJ90" s="557"/>
      <c r="FK90" s="557"/>
      <c r="FL90" s="557"/>
      <c r="FM90" s="557"/>
      <c r="FN90" s="557"/>
      <c r="FO90" s="557"/>
      <c r="FP90" s="557"/>
      <c r="FQ90" s="557"/>
      <c r="FR90" s="557"/>
      <c r="FS90" s="557"/>
      <c r="FT90" s="557"/>
      <c r="FU90" s="557"/>
      <c r="FV90" s="557"/>
      <c r="FW90" s="557"/>
      <c r="FX90" s="557"/>
      <c r="FY90" s="557"/>
      <c r="FZ90" s="557"/>
      <c r="GA90" s="557"/>
      <c r="GB90" s="557"/>
      <c r="GC90" s="557"/>
      <c r="GD90" s="557"/>
      <c r="GE90" s="557"/>
      <c r="GF90" s="557"/>
      <c r="GG90" s="557"/>
      <c r="GH90" s="557"/>
      <c r="GI90" s="557"/>
      <c r="GJ90" s="557"/>
      <c r="GK90" s="557"/>
      <c r="GL90" s="557"/>
      <c r="GM90" s="557"/>
      <c r="GN90" s="557"/>
    </row>
    <row r="91" s="194" customFormat="true" ht="15" hidden="false" customHeight="true" outlineLevel="0" collapsed="false">
      <c r="A91" s="584"/>
      <c r="C91" s="585"/>
      <c r="K91" s="586"/>
      <c r="V91" s="557"/>
      <c r="W91" s="557"/>
      <c r="X91" s="557"/>
      <c r="Y91" s="557"/>
      <c r="Z91" s="557"/>
      <c r="AA91" s="557"/>
      <c r="AB91" s="557"/>
      <c r="AC91" s="557"/>
      <c r="AD91" s="557"/>
      <c r="AE91" s="557"/>
      <c r="AF91" s="557"/>
      <c r="AG91" s="557"/>
      <c r="AH91" s="557"/>
      <c r="AI91" s="557"/>
      <c r="AJ91" s="557"/>
      <c r="AK91" s="557"/>
      <c r="AL91" s="557"/>
      <c r="AM91" s="557"/>
      <c r="AN91" s="557"/>
      <c r="AO91" s="478"/>
      <c r="AP91" s="478"/>
      <c r="AQ91" s="478"/>
      <c r="AR91" s="712"/>
      <c r="AU91" s="586"/>
      <c r="AV91" s="557"/>
      <c r="AW91" s="99"/>
      <c r="AX91" s="99"/>
      <c r="AY91" s="99"/>
      <c r="AZ91" s="99"/>
      <c r="BA91" s="99"/>
      <c r="BB91" s="99"/>
      <c r="BC91" s="572"/>
      <c r="BD91" s="557"/>
      <c r="BF91" s="557"/>
      <c r="BI91" s="557"/>
      <c r="BJ91" s="557"/>
      <c r="BK91" s="557"/>
      <c r="BL91" s="557"/>
      <c r="BM91" s="557"/>
      <c r="BN91" s="557"/>
      <c r="BO91" s="557"/>
      <c r="BP91" s="557"/>
      <c r="BQ91" s="557"/>
      <c r="BR91" s="557"/>
      <c r="BS91" s="557"/>
      <c r="BT91" s="557"/>
      <c r="BU91" s="557"/>
      <c r="BV91" s="557"/>
      <c r="BW91" s="557"/>
      <c r="BX91" s="557"/>
      <c r="BY91" s="557"/>
      <c r="BZ91" s="557"/>
      <c r="CA91" s="557"/>
      <c r="CB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c r="CY91" s="557"/>
    </row>
    <row r="92" s="194" customFormat="true" ht="15" hidden="false" customHeight="true" outlineLevel="0" collapsed="false">
      <c r="A92" s="584"/>
      <c r="C92" s="585"/>
      <c r="K92" s="586"/>
      <c r="AD92" s="557"/>
      <c r="AE92" s="557"/>
      <c r="AF92" s="557"/>
      <c r="AG92" s="557"/>
      <c r="AH92" s="557"/>
      <c r="AI92" s="557"/>
      <c r="AJ92" s="557"/>
      <c r="AK92" s="557"/>
      <c r="AL92" s="557"/>
      <c r="AM92" s="557"/>
      <c r="AN92" s="557"/>
      <c r="AO92" s="478"/>
      <c r="AP92" s="478"/>
      <c r="AQ92" s="478"/>
      <c r="AR92" s="712"/>
      <c r="AU92" s="586"/>
      <c r="AV92" s="557"/>
      <c r="AW92" s="99"/>
      <c r="AX92" s="99"/>
      <c r="AY92" s="99"/>
      <c r="AZ92" s="99"/>
      <c r="BA92" s="99"/>
      <c r="BB92" s="99"/>
      <c r="BC92" s="572"/>
      <c r="BD92" s="557"/>
      <c r="BF92" s="557"/>
      <c r="BI92" s="557"/>
      <c r="BJ92" s="557"/>
      <c r="BK92" s="557"/>
      <c r="BL92" s="557"/>
      <c r="BM92" s="557"/>
      <c r="BN92" s="557"/>
      <c r="BO92" s="557"/>
      <c r="BP92" s="557"/>
      <c r="BQ92" s="557"/>
      <c r="BR92" s="557"/>
      <c r="BS92" s="557"/>
      <c r="CB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c r="CY92" s="557"/>
    </row>
    <row r="93" s="194" customFormat="true" ht="15" hidden="false" customHeight="true" outlineLevel="0" collapsed="false">
      <c r="A93" s="584"/>
      <c r="C93" s="585"/>
      <c r="I93" s="1"/>
      <c r="J93" s="1"/>
      <c r="K93" s="586"/>
      <c r="AE93" s="557"/>
      <c r="AF93" s="557"/>
      <c r="AO93" s="478"/>
      <c r="AP93" s="478"/>
      <c r="AQ93" s="478"/>
      <c r="AR93" s="712"/>
      <c r="AU93" s="586"/>
      <c r="AV93" s="557"/>
      <c r="AW93" s="99"/>
      <c r="AX93" s="99"/>
      <c r="AY93" s="99"/>
      <c r="AZ93" s="99"/>
      <c r="BA93" s="99"/>
      <c r="BB93" s="99"/>
      <c r="BC93" s="572"/>
      <c r="BD93" s="557"/>
      <c r="BF93" s="557"/>
      <c r="BI93" s="557"/>
      <c r="BJ93" s="557"/>
      <c r="BK93" s="557"/>
      <c r="BL93" s="557"/>
      <c r="BM93" s="557"/>
      <c r="BN93" s="557"/>
      <c r="BO93" s="557"/>
      <c r="BP93" s="557"/>
      <c r="BQ93" s="557"/>
      <c r="BR93" s="557"/>
      <c r="BS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c r="CY93" s="557"/>
    </row>
    <row r="94" s="194" customFormat="true" ht="15" hidden="false" customHeight="true" outlineLevel="0" collapsed="false">
      <c r="A94" s="584"/>
      <c r="C94" s="585"/>
      <c r="I94" s="1"/>
      <c r="J94" s="1"/>
      <c r="K94" s="586"/>
      <c r="AE94" s="557"/>
      <c r="AF94" s="557"/>
      <c r="AO94" s="478"/>
      <c r="AP94" s="478"/>
      <c r="AQ94" s="478"/>
      <c r="AR94" s="712"/>
      <c r="AU94" s="586"/>
      <c r="AV94" s="557"/>
      <c r="AW94" s="99"/>
      <c r="AX94" s="99"/>
      <c r="AY94" s="99"/>
      <c r="AZ94" s="99"/>
      <c r="BA94" s="99"/>
      <c r="BB94" s="99"/>
      <c r="BC94" s="572"/>
      <c r="BI94" s="557"/>
      <c r="BJ94" s="557"/>
      <c r="BK94" s="557"/>
      <c r="BL94" s="557"/>
      <c r="BM94" s="557"/>
      <c r="BN94" s="557"/>
      <c r="BO94" s="557"/>
      <c r="BP94" s="557"/>
      <c r="BQ94" s="557"/>
      <c r="BR94" s="557"/>
      <c r="BS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194" customFormat="true" ht="15" hidden="false" customHeight="true" outlineLevel="0" collapsed="false">
      <c r="A95" s="584"/>
      <c r="C95" s="585"/>
      <c r="I95" s="1"/>
      <c r="J95" s="1"/>
      <c r="K95" s="586"/>
      <c r="V95" s="557"/>
      <c r="W95" s="557"/>
      <c r="X95" s="557"/>
      <c r="Y95" s="557"/>
      <c r="Z95" s="557"/>
      <c r="AA95" s="557"/>
      <c r="AB95" s="557"/>
      <c r="AC95" s="557"/>
      <c r="AE95" s="557"/>
      <c r="AF95" s="557"/>
      <c r="AO95" s="478"/>
      <c r="AP95" s="478"/>
      <c r="AQ95" s="478"/>
      <c r="AR95" s="712"/>
      <c r="AU95" s="586"/>
      <c r="AV95" s="557"/>
      <c r="AW95" s="99"/>
      <c r="AX95" s="99"/>
      <c r="AY95" s="99"/>
      <c r="AZ95" s="99"/>
      <c r="BA95" s="99"/>
      <c r="BB95" s="99"/>
      <c r="BC95" s="572"/>
      <c r="BI95" s="557"/>
      <c r="BJ95" s="557"/>
      <c r="BK95" s="557"/>
      <c r="BL95" s="557"/>
      <c r="BM95" s="557"/>
      <c r="BN95" s="557"/>
      <c r="BO95" s="557"/>
      <c r="BP95" s="557"/>
      <c r="BQ95" s="557"/>
      <c r="BR95" s="557"/>
      <c r="BS95" s="557"/>
      <c r="BT95" s="557"/>
      <c r="BU95" s="557"/>
      <c r="BV95" s="557"/>
      <c r="BW95" s="557"/>
      <c r="BX95" s="557"/>
      <c r="BY95" s="557"/>
      <c r="BZ95" s="557"/>
      <c r="CA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194" customFormat="true" ht="15" hidden="false" customHeight="true" outlineLevel="0" collapsed="false">
      <c r="A96" s="584"/>
      <c r="C96" s="585"/>
      <c r="I96" s="1"/>
      <c r="J96" s="1"/>
      <c r="K96" s="586"/>
      <c r="V96" s="557"/>
      <c r="W96" s="557"/>
      <c r="X96" s="557"/>
      <c r="Y96" s="557"/>
      <c r="Z96" s="557"/>
      <c r="AA96" s="557"/>
      <c r="AB96" s="557"/>
      <c r="AC96" s="557"/>
      <c r="AD96" s="557"/>
      <c r="AE96" s="557"/>
      <c r="AF96" s="557"/>
      <c r="AG96" s="557"/>
      <c r="AH96" s="557"/>
      <c r="AI96" s="557"/>
      <c r="AJ96" s="557"/>
      <c r="AK96" s="557"/>
      <c r="AL96" s="557"/>
      <c r="AM96" s="557"/>
      <c r="AN96" s="557"/>
      <c r="AO96" s="478"/>
      <c r="AP96" s="478"/>
      <c r="AQ96" s="478"/>
      <c r="AR96" s="712"/>
      <c r="AU96" s="586"/>
      <c r="AV96" s="557"/>
      <c r="AW96" s="99"/>
      <c r="AX96" s="99"/>
      <c r="AY96" s="99"/>
      <c r="AZ96" s="99"/>
      <c r="BA96" s="99"/>
      <c r="BB96" s="99"/>
      <c r="BC96" s="572"/>
      <c r="BI96" s="557"/>
      <c r="BJ96" s="557"/>
      <c r="BK96" s="557"/>
      <c r="BL96" s="557"/>
      <c r="BM96" s="557"/>
      <c r="BN96" s="557"/>
      <c r="BO96" s="557"/>
      <c r="BP96" s="557"/>
      <c r="BQ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194" customFormat="true" ht="15" hidden="false" customHeight="true" outlineLevel="0" collapsed="false">
      <c r="A97" s="584"/>
      <c r="C97" s="585"/>
      <c r="I97" s="1"/>
      <c r="J97" s="1"/>
      <c r="K97" s="586"/>
      <c r="V97" s="557"/>
      <c r="W97" s="557"/>
      <c r="X97" s="557"/>
      <c r="Y97" s="557"/>
      <c r="Z97" s="557"/>
      <c r="AA97" s="557"/>
      <c r="AB97" s="557"/>
      <c r="AC97" s="557"/>
      <c r="AD97" s="557"/>
      <c r="AG97" s="557"/>
      <c r="AH97" s="557"/>
      <c r="AI97" s="557"/>
      <c r="AJ97" s="557"/>
      <c r="AK97" s="557"/>
      <c r="AL97" s="557"/>
      <c r="AM97" s="557"/>
      <c r="AN97" s="557"/>
      <c r="AO97" s="478"/>
      <c r="AP97" s="478"/>
      <c r="AQ97" s="478"/>
      <c r="AR97" s="712"/>
      <c r="AU97" s="586"/>
      <c r="AV97" s="557"/>
      <c r="AW97" s="99"/>
      <c r="AX97" s="99"/>
      <c r="AY97" s="99"/>
      <c r="AZ97" s="99"/>
      <c r="BA97" s="99"/>
      <c r="BB97" s="99"/>
      <c r="BD97" s="557"/>
      <c r="BF97" s="557"/>
      <c r="BI97" s="557"/>
      <c r="BJ97" s="557"/>
      <c r="BK97" s="557"/>
      <c r="BL97" s="557"/>
      <c r="BM97" s="557"/>
      <c r="BN97" s="557"/>
      <c r="BO97" s="557"/>
      <c r="BP97" s="557"/>
      <c r="BQ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c r="CP97" s="572"/>
      <c r="CQ97" s="572"/>
      <c r="CR97" s="572"/>
      <c r="CS97" s="557"/>
      <c r="CT97" s="557"/>
      <c r="CU97" s="557"/>
      <c r="CV97" s="557"/>
      <c r="CW97" s="557"/>
      <c r="CX97" s="557"/>
    </row>
    <row r="98" s="194" customFormat="true" ht="15" hidden="false" customHeight="true" outlineLevel="0" collapsed="false">
      <c r="A98" s="584"/>
      <c r="C98" s="585"/>
      <c r="I98" s="1"/>
      <c r="J98" s="1"/>
      <c r="K98" s="586"/>
      <c r="V98" s="557"/>
      <c r="W98" s="557"/>
      <c r="X98" s="557"/>
      <c r="Y98" s="557"/>
      <c r="Z98" s="557"/>
      <c r="AA98" s="557"/>
      <c r="AB98" s="557"/>
      <c r="AC98" s="557"/>
      <c r="AD98" s="557"/>
      <c r="AG98" s="557"/>
      <c r="AH98" s="557"/>
      <c r="AI98" s="557"/>
      <c r="AJ98" s="557"/>
      <c r="AK98" s="557"/>
      <c r="AL98" s="557"/>
      <c r="AM98" s="557"/>
      <c r="AN98" s="557"/>
      <c r="AO98" s="478"/>
      <c r="AP98" s="478"/>
      <c r="AQ98" s="478"/>
      <c r="AR98" s="712"/>
      <c r="AU98" s="586"/>
      <c r="AV98" s="557"/>
      <c r="AW98" s="99"/>
      <c r="AX98" s="99"/>
      <c r="AY98" s="99"/>
      <c r="AZ98" s="99"/>
      <c r="BA98" s="99"/>
      <c r="BB98" s="99"/>
      <c r="BD98" s="557"/>
      <c r="BF98" s="557"/>
      <c r="BQ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c r="CP98" s="572"/>
      <c r="CQ98" s="572"/>
      <c r="CR98" s="572"/>
      <c r="CS98" s="557"/>
      <c r="CT98" s="557"/>
      <c r="CU98" s="557"/>
      <c r="CV98" s="557"/>
      <c r="CW98" s="557"/>
      <c r="CX98" s="557"/>
    </row>
    <row r="99" s="194" customFormat="true" ht="15" hidden="false" customHeight="true" outlineLevel="0" collapsed="false">
      <c r="A99" s="584"/>
      <c r="C99" s="585"/>
      <c r="I99" s="1"/>
      <c r="J99" s="1"/>
      <c r="K99" s="586"/>
      <c r="V99" s="557"/>
      <c r="W99" s="557"/>
      <c r="X99" s="557"/>
      <c r="Y99" s="557"/>
      <c r="Z99" s="557"/>
      <c r="AA99" s="557"/>
      <c r="AB99" s="557"/>
      <c r="AC99" s="557"/>
      <c r="AD99" s="557"/>
      <c r="AG99" s="557"/>
      <c r="AH99" s="557"/>
      <c r="AI99" s="557"/>
      <c r="AJ99" s="557"/>
      <c r="AK99" s="557"/>
      <c r="AL99" s="557"/>
      <c r="AM99" s="557"/>
      <c r="AN99" s="557"/>
      <c r="AO99" s="478"/>
      <c r="AP99" s="478"/>
      <c r="AQ99" s="478"/>
      <c r="AR99" s="712"/>
      <c r="AU99" s="586"/>
      <c r="AV99" s="557"/>
      <c r="AW99" s="99"/>
      <c r="AX99" s="99"/>
      <c r="AY99" s="99"/>
      <c r="AZ99" s="99"/>
      <c r="BA99" s="99"/>
      <c r="BB99" s="99"/>
      <c r="BD99" s="557"/>
      <c r="BF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c r="CP99" s="572"/>
      <c r="CQ99" s="572"/>
      <c r="CR99" s="572"/>
      <c r="CS99" s="557"/>
      <c r="CT99" s="557"/>
      <c r="CU99" s="557"/>
      <c r="CV99" s="557"/>
      <c r="CW99" s="557"/>
      <c r="CX99" s="557"/>
    </row>
    <row r="100" s="194" customFormat="true" ht="15" hidden="false" customHeight="true" outlineLevel="0" collapsed="false">
      <c r="A100" s="584"/>
      <c r="C100" s="585"/>
      <c r="I100" s="1"/>
      <c r="J100" s="1"/>
      <c r="K100" s="586"/>
      <c r="V100" s="557"/>
      <c r="W100" s="557"/>
      <c r="X100" s="557"/>
      <c r="Y100" s="557"/>
      <c r="Z100" s="557"/>
      <c r="AA100" s="557"/>
      <c r="AB100" s="557"/>
      <c r="AC100" s="557"/>
      <c r="AD100" s="557"/>
      <c r="AE100" s="557"/>
      <c r="AF100" s="557"/>
      <c r="AG100" s="557"/>
      <c r="AH100" s="557"/>
      <c r="AI100" s="557"/>
      <c r="AJ100" s="557"/>
      <c r="AK100" s="557"/>
      <c r="AL100" s="557"/>
      <c r="AM100" s="557"/>
      <c r="AN100" s="557"/>
      <c r="AO100" s="478"/>
      <c r="AP100" s="478"/>
      <c r="AQ100" s="478"/>
      <c r="AR100" s="712"/>
      <c r="AU100" s="586"/>
      <c r="AV100" s="557"/>
      <c r="AW100" s="99"/>
      <c r="AX100" s="99"/>
      <c r="AY100" s="99"/>
      <c r="AZ100" s="99"/>
      <c r="BA100" s="99"/>
      <c r="BB100" s="99"/>
      <c r="BC100" s="572"/>
      <c r="BD100" s="557"/>
      <c r="BF100" s="557"/>
      <c r="BR100" s="557"/>
      <c r="BS100" s="557"/>
      <c r="BT100" s="557"/>
      <c r="BU100" s="557"/>
      <c r="BV100" s="557"/>
      <c r="BW100" s="557"/>
      <c r="BX100" s="557"/>
      <c r="BY100" s="557"/>
      <c r="BZ100" s="557"/>
      <c r="CA100" s="557"/>
      <c r="CB100" s="557"/>
      <c r="CC100" s="557"/>
      <c r="CD100" s="557"/>
      <c r="CE100" s="557"/>
      <c r="CF100" s="557"/>
      <c r="CG100" s="557"/>
      <c r="CH100" s="557"/>
      <c r="CI100" s="557"/>
      <c r="CJ100" s="557"/>
      <c r="CK100" s="572"/>
      <c r="CL100" s="572"/>
      <c r="CM100" s="572"/>
      <c r="CN100" s="572"/>
      <c r="CO100" s="572"/>
    </row>
    <row r="101" s="194" customFormat="true" ht="15" hidden="false" customHeight="true" outlineLevel="0" collapsed="false">
      <c r="A101" s="584"/>
      <c r="C101" s="585"/>
      <c r="I101" s="1"/>
      <c r="J101" s="1"/>
      <c r="K101" s="586"/>
      <c r="V101" s="557"/>
      <c r="W101" s="557"/>
      <c r="X101" s="557"/>
      <c r="Y101" s="557"/>
      <c r="Z101" s="557"/>
      <c r="AA101" s="557"/>
      <c r="AB101" s="557"/>
      <c r="AC101" s="557"/>
      <c r="AD101" s="557"/>
      <c r="AE101" s="557"/>
      <c r="AF101" s="557"/>
      <c r="AG101" s="557"/>
      <c r="AH101" s="557"/>
      <c r="AI101" s="557"/>
      <c r="AJ101" s="557"/>
      <c r="AK101" s="557"/>
      <c r="AL101" s="557"/>
      <c r="AM101" s="557"/>
      <c r="AN101" s="557"/>
      <c r="AO101" s="478"/>
      <c r="AP101" s="478"/>
      <c r="AQ101" s="478"/>
      <c r="AR101" s="712"/>
      <c r="AU101" s="586"/>
      <c r="AV101" s="557"/>
      <c r="AW101" s="99"/>
      <c r="AX101" s="99"/>
      <c r="AY101" s="99"/>
      <c r="AZ101" s="99"/>
      <c r="BA101" s="99"/>
      <c r="BB101" s="99"/>
      <c r="BC101" s="572"/>
      <c r="BD101" s="557"/>
      <c r="BF101" s="557"/>
      <c r="BI101" s="557"/>
      <c r="BJ101" s="557"/>
      <c r="BK101" s="557"/>
      <c r="BL101" s="557"/>
      <c r="BM101" s="557"/>
      <c r="BN101" s="557"/>
      <c r="BO101" s="557"/>
      <c r="BP101" s="557"/>
      <c r="BR101" s="557"/>
      <c r="BS101" s="557"/>
      <c r="BT101" s="557"/>
      <c r="BU101" s="557"/>
      <c r="BV101" s="557"/>
      <c r="BW101" s="557"/>
      <c r="BX101" s="557"/>
      <c r="BY101" s="557"/>
      <c r="BZ101" s="557"/>
      <c r="CA101" s="557"/>
      <c r="CB101" s="557"/>
      <c r="CC101" s="557"/>
      <c r="CD101" s="557"/>
      <c r="CE101" s="557"/>
      <c r="CF101" s="557"/>
      <c r="CG101" s="557"/>
      <c r="CH101" s="557"/>
      <c r="CI101" s="557"/>
      <c r="CJ101" s="557"/>
      <c r="CK101" s="572"/>
      <c r="CL101" s="572"/>
      <c r="CM101" s="572"/>
      <c r="CN101" s="572"/>
      <c r="CO101" s="572"/>
    </row>
    <row r="102" s="194" customFormat="true" ht="15" hidden="false" customHeight="true" outlineLevel="0" collapsed="false">
      <c r="A102" s="321"/>
      <c r="B102" s="1"/>
      <c r="C102" s="2"/>
      <c r="D102" s="1"/>
      <c r="E102" s="1"/>
      <c r="F102" s="1"/>
      <c r="G102" s="1"/>
      <c r="H102" s="1"/>
      <c r="I102" s="1"/>
      <c r="J102" s="1"/>
      <c r="K102" s="586"/>
      <c r="V102" s="557"/>
      <c r="W102" s="557"/>
      <c r="X102" s="557"/>
      <c r="Y102" s="557"/>
      <c r="Z102" s="557"/>
      <c r="AA102" s="557"/>
      <c r="AB102" s="557"/>
      <c r="AC102" s="557"/>
      <c r="AD102" s="557"/>
      <c r="AE102" s="557"/>
      <c r="AF102" s="557"/>
      <c r="AG102" s="557"/>
      <c r="AH102" s="557"/>
      <c r="AI102" s="557"/>
      <c r="AJ102" s="557"/>
      <c r="AK102" s="557"/>
      <c r="AL102" s="557"/>
      <c r="AM102" s="557"/>
      <c r="AN102" s="557"/>
      <c r="AO102" s="1"/>
      <c r="AP102" s="1"/>
      <c r="AQ102" s="4"/>
      <c r="AR102" s="5"/>
      <c r="AS102" s="1"/>
      <c r="AT102" s="1"/>
      <c r="AU102" s="1"/>
      <c r="AV102" s="557"/>
      <c r="AW102" s="99"/>
      <c r="AX102" s="99"/>
      <c r="AY102" s="99"/>
      <c r="AZ102" s="99"/>
      <c r="BA102" s="99"/>
      <c r="BB102" s="99"/>
      <c r="BC102" s="572"/>
      <c r="BD102" s="557"/>
      <c r="BF102" s="557"/>
      <c r="BI102" s="557"/>
      <c r="BJ102" s="557"/>
      <c r="BK102" s="557"/>
      <c r="BL102" s="557"/>
      <c r="BM102" s="557"/>
      <c r="BN102" s="557"/>
      <c r="BO102" s="557"/>
      <c r="BP102" s="557"/>
      <c r="BQ102" s="557"/>
      <c r="BR102" s="557"/>
      <c r="BS102" s="557"/>
      <c r="BT102" s="557"/>
      <c r="BU102" s="557"/>
      <c r="BV102" s="557"/>
      <c r="BW102" s="557"/>
      <c r="BX102" s="557"/>
      <c r="BY102" s="557"/>
      <c r="BZ102" s="557"/>
      <c r="CA102" s="557"/>
      <c r="CB102" s="557"/>
      <c r="CC102" s="557"/>
      <c r="CD102" s="557"/>
      <c r="CE102" s="557"/>
      <c r="CF102" s="557"/>
      <c r="CG102" s="557"/>
      <c r="CH102" s="557"/>
      <c r="CI102" s="557"/>
      <c r="CJ102" s="557"/>
      <c r="CK102" s="572"/>
      <c r="CL102" s="572"/>
      <c r="CM102" s="572"/>
      <c r="CN102" s="572"/>
      <c r="CO102" s="572"/>
    </row>
    <row r="103" s="194" customFormat="true" ht="15" hidden="false" customHeight="true" outlineLevel="0" collapsed="false">
      <c r="A103" s="321"/>
      <c r="B103" s="1"/>
      <c r="C103" s="2"/>
      <c r="D103" s="1"/>
      <c r="E103" s="1"/>
      <c r="F103" s="1"/>
      <c r="G103" s="1"/>
      <c r="H103" s="1"/>
      <c r="I103" s="1"/>
      <c r="J103" s="1"/>
      <c r="K103" s="1"/>
      <c r="L103" s="1"/>
      <c r="M103" s="1"/>
      <c r="N103" s="1"/>
      <c r="O103" s="1"/>
      <c r="P103" s="1"/>
      <c r="Q103" s="1"/>
      <c r="R103" s="1"/>
      <c r="V103" s="557"/>
      <c r="W103" s="557"/>
      <c r="X103" s="557"/>
      <c r="Y103" s="557"/>
      <c r="Z103" s="557"/>
      <c r="AA103" s="557"/>
      <c r="AB103" s="557"/>
      <c r="AC103" s="557"/>
      <c r="AD103" s="557"/>
      <c r="AE103" s="557"/>
      <c r="AF103" s="557"/>
      <c r="AG103" s="557"/>
      <c r="AH103" s="557"/>
      <c r="AI103" s="557"/>
      <c r="AJ103" s="557"/>
      <c r="AK103" s="557"/>
      <c r="AL103" s="557"/>
      <c r="AM103" s="557"/>
      <c r="AN103" s="557"/>
      <c r="AO103" s="1"/>
      <c r="AP103" s="1"/>
      <c r="AQ103" s="4"/>
      <c r="AR103" s="5"/>
      <c r="AS103" s="1"/>
      <c r="AT103" s="1"/>
      <c r="AU103" s="1"/>
      <c r="AV103" s="557"/>
      <c r="AW103" s="99"/>
      <c r="AX103" s="99"/>
      <c r="AY103" s="99"/>
      <c r="AZ103" s="99"/>
      <c r="BA103" s="99"/>
      <c r="BB103" s="99"/>
      <c r="BC103" s="572"/>
      <c r="BD103" s="557"/>
      <c r="BF103" s="557"/>
      <c r="BI103" s="557"/>
      <c r="BJ103" s="557"/>
      <c r="BK103" s="557"/>
      <c r="BL103" s="557"/>
      <c r="BM103" s="557"/>
      <c r="BN103" s="557"/>
      <c r="BO103" s="557"/>
      <c r="BP103" s="557"/>
      <c r="BQ103" s="557"/>
      <c r="BT103" s="557"/>
      <c r="BU103" s="557"/>
      <c r="BV103" s="557"/>
      <c r="BW103" s="557"/>
      <c r="BX103" s="557"/>
      <c r="BY103" s="557"/>
      <c r="BZ103" s="557"/>
      <c r="CA103" s="557"/>
      <c r="CB103" s="557"/>
      <c r="CE103" s="557"/>
      <c r="CF103" s="557"/>
      <c r="CG103" s="557"/>
      <c r="CH103" s="557"/>
      <c r="CI103" s="557"/>
      <c r="CJ103" s="557"/>
      <c r="CK103" s="572"/>
      <c r="CL103" s="572"/>
      <c r="CM103" s="572"/>
      <c r="CP103" s="572"/>
      <c r="CQ103" s="572"/>
      <c r="CR103" s="572"/>
      <c r="CS103" s="557"/>
      <c r="CT103" s="557"/>
      <c r="CU103" s="557"/>
      <c r="CV103" s="557"/>
      <c r="CW103" s="557"/>
      <c r="CX103" s="557"/>
    </row>
    <row r="104" customFormat="false" ht="15" hidden="false" customHeight="true" outlineLevel="0" collapsed="false">
      <c r="V104" s="557"/>
      <c r="W104" s="557"/>
      <c r="X104" s="557"/>
      <c r="Y104" s="557"/>
      <c r="Z104" s="557"/>
      <c r="AA104" s="557"/>
      <c r="AB104" s="557"/>
      <c r="AC104" s="557"/>
      <c r="AD104" s="557"/>
      <c r="AE104" s="557"/>
      <c r="AF104" s="557"/>
      <c r="AG104" s="557"/>
      <c r="AH104" s="557"/>
      <c r="AI104" s="557"/>
      <c r="AJ104" s="557"/>
      <c r="AK104" s="557"/>
      <c r="AL104" s="557"/>
      <c r="AM104" s="557"/>
      <c r="AN104" s="557"/>
      <c r="AP104" s="1"/>
      <c r="AQ104" s="4"/>
      <c r="AR104" s="5"/>
      <c r="AS104" s="1"/>
      <c r="AT104" s="1"/>
      <c r="AV104" s="557"/>
      <c r="AW104" s="99"/>
      <c r="AX104" s="99"/>
      <c r="AY104" s="99"/>
      <c r="AZ104" s="99"/>
      <c r="BA104" s="99"/>
      <c r="BB104" s="99"/>
      <c r="BC104" s="572"/>
      <c r="BD104" s="557"/>
      <c r="BF104" s="557"/>
      <c r="BI104" s="557"/>
      <c r="BJ104" s="557"/>
      <c r="BK104" s="557"/>
      <c r="BL104" s="557"/>
      <c r="BM104" s="557"/>
      <c r="BN104" s="557"/>
      <c r="BO104" s="557"/>
      <c r="BP104" s="557"/>
      <c r="BQ104" s="557"/>
      <c r="BR104" s="194"/>
      <c r="BS104" s="194"/>
      <c r="BT104" s="557"/>
      <c r="BU104" s="557"/>
      <c r="BV104" s="557"/>
      <c r="BW104" s="557"/>
      <c r="BX104" s="557"/>
      <c r="BY104" s="557"/>
      <c r="BZ104" s="557"/>
      <c r="CA104" s="557"/>
      <c r="CB104" s="557"/>
      <c r="CC104" s="194"/>
      <c r="CD104" s="194"/>
      <c r="CE104" s="557"/>
      <c r="CF104" s="557"/>
      <c r="CG104" s="557"/>
      <c r="CH104" s="557"/>
      <c r="CI104" s="557"/>
      <c r="CJ104" s="557"/>
      <c r="CK104" s="572"/>
      <c r="CL104" s="572"/>
      <c r="CM104" s="572"/>
      <c r="CN104" s="194"/>
      <c r="CO104" s="194"/>
      <c r="CP104" s="572"/>
      <c r="CQ104" s="572"/>
      <c r="CR104" s="572"/>
      <c r="CS104" s="557"/>
      <c r="CT104" s="557"/>
      <c r="CU104" s="557"/>
      <c r="CV104" s="557"/>
      <c r="CW104" s="557"/>
      <c r="CX104" s="557"/>
      <c r="CY104" s="194"/>
    </row>
    <row r="105" customFormat="false" ht="15" hidden="false" customHeight="true" outlineLevel="0" collapsed="false">
      <c r="V105" s="557"/>
      <c r="W105" s="557"/>
      <c r="X105" s="557"/>
      <c r="Y105" s="557"/>
      <c r="Z105" s="557"/>
      <c r="AA105" s="557"/>
      <c r="AB105" s="557"/>
      <c r="AC105" s="557"/>
      <c r="AD105" s="557"/>
      <c r="AE105" s="557"/>
      <c r="AF105" s="557"/>
      <c r="AG105" s="557"/>
      <c r="AH105" s="557"/>
      <c r="AI105" s="557"/>
      <c r="AJ105" s="557"/>
      <c r="AK105" s="557"/>
      <c r="AL105" s="557"/>
      <c r="AM105" s="557"/>
      <c r="AN105" s="557"/>
      <c r="AP105" s="1"/>
      <c r="AQ105" s="4"/>
      <c r="AR105" s="5"/>
      <c r="AS105" s="1"/>
      <c r="AT105" s="1"/>
      <c r="AV105" s="557"/>
      <c r="AW105" s="99"/>
      <c r="AX105" s="99"/>
      <c r="AY105" s="99"/>
      <c r="AZ105" s="99"/>
      <c r="BA105" s="99"/>
      <c r="BB105" s="99"/>
      <c r="BC105" s="572"/>
      <c r="BD105" s="557"/>
      <c r="BF105" s="557"/>
      <c r="BI105" s="557"/>
      <c r="BJ105" s="557"/>
      <c r="BK105" s="557"/>
      <c r="BL105" s="557"/>
      <c r="BM105" s="557"/>
      <c r="BN105" s="557"/>
      <c r="BO105" s="557"/>
      <c r="BP105" s="557"/>
      <c r="BQ105" s="557"/>
      <c r="BR105" s="194"/>
      <c r="BS105" s="194"/>
      <c r="BT105" s="557"/>
      <c r="BU105" s="557"/>
      <c r="BV105" s="557"/>
      <c r="BW105" s="557"/>
      <c r="BX105" s="557"/>
      <c r="BY105" s="557"/>
      <c r="BZ105" s="557"/>
      <c r="CA105" s="557"/>
      <c r="CB105" s="557"/>
      <c r="CC105" s="194"/>
      <c r="CD105" s="194"/>
      <c r="CE105" s="557"/>
      <c r="CF105" s="557"/>
      <c r="CG105" s="557"/>
      <c r="CH105" s="557"/>
      <c r="CI105" s="557"/>
      <c r="CJ105" s="557"/>
      <c r="CK105" s="572"/>
      <c r="CL105" s="572"/>
      <c r="CM105" s="572"/>
      <c r="CN105" s="194"/>
      <c r="CO105" s="194"/>
      <c r="CP105" s="572"/>
      <c r="CQ105" s="572"/>
      <c r="CR105" s="572"/>
      <c r="CS105" s="557"/>
      <c r="CT105" s="557"/>
      <c r="CU105" s="557"/>
      <c r="CV105" s="557"/>
      <c r="CW105" s="557"/>
      <c r="CX105" s="557"/>
      <c r="CY105" s="194"/>
    </row>
    <row r="106" customFormat="false" ht="15" hidden="false" customHeight="true" outlineLevel="0" collapsed="false">
      <c r="V106" s="557"/>
      <c r="W106" s="557"/>
      <c r="X106" s="557"/>
      <c r="Y106" s="557"/>
      <c r="Z106" s="557"/>
      <c r="AA106" s="557"/>
      <c r="AB106" s="557"/>
      <c r="AC106" s="557"/>
      <c r="AD106" s="557"/>
      <c r="AE106" s="557"/>
      <c r="AF106" s="557"/>
      <c r="AG106" s="557"/>
      <c r="AH106" s="557"/>
      <c r="AI106" s="557"/>
      <c r="AJ106" s="557"/>
      <c r="AK106" s="557"/>
      <c r="AL106" s="557"/>
      <c r="AM106" s="557"/>
      <c r="AN106" s="557"/>
      <c r="AP106" s="1"/>
      <c r="AQ106" s="4"/>
      <c r="AR106" s="5"/>
      <c r="AS106" s="1"/>
      <c r="AT106" s="1"/>
      <c r="AV106" s="557"/>
      <c r="AW106" s="99"/>
      <c r="AX106" s="99"/>
      <c r="AY106" s="99"/>
      <c r="AZ106" s="99"/>
      <c r="BA106" s="99"/>
      <c r="BB106" s="99"/>
      <c r="BC106" s="572"/>
      <c r="BD106" s="557"/>
      <c r="BF106" s="557"/>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194"/>
    </row>
    <row r="107" customFormat="false" ht="15" hidden="false" customHeight="true" outlineLevel="0" collapsed="false">
      <c r="V107" s="557"/>
      <c r="W107" s="557"/>
      <c r="X107" s="557"/>
      <c r="Y107" s="557"/>
      <c r="Z107" s="557"/>
      <c r="AA107" s="557"/>
      <c r="AB107" s="557"/>
      <c r="AC107" s="557"/>
      <c r="AD107" s="557"/>
      <c r="AE107" s="557"/>
      <c r="AF107" s="557"/>
      <c r="AG107" s="557"/>
      <c r="AH107" s="557"/>
      <c r="AI107" s="557"/>
      <c r="AJ107" s="557"/>
      <c r="AK107" s="557"/>
      <c r="AL107" s="557"/>
      <c r="AM107" s="557"/>
      <c r="AN107" s="557"/>
      <c r="AP107" s="1"/>
      <c r="AQ107" s="4"/>
      <c r="AR107" s="5"/>
      <c r="AS107" s="1"/>
      <c r="AT107" s="1"/>
      <c r="AV107" s="557"/>
      <c r="AW107" s="99"/>
      <c r="AX107" s="99"/>
      <c r="AY107" s="99"/>
      <c r="AZ107" s="99"/>
      <c r="BA107" s="99"/>
      <c r="BB107" s="99"/>
      <c r="BC107" s="572"/>
      <c r="BD107" s="557"/>
      <c r="BF107" s="557"/>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c r="CY107" s="194"/>
    </row>
    <row r="108" customFormat="false" ht="15" hidden="false" customHeight="true" outlineLevel="0" collapsed="false">
      <c r="V108" s="557"/>
      <c r="W108" s="557"/>
      <c r="X108" s="557"/>
      <c r="Y108" s="557"/>
      <c r="Z108" s="557"/>
      <c r="AA108" s="557"/>
      <c r="AB108" s="557"/>
      <c r="AC108" s="557"/>
      <c r="AD108" s="557"/>
      <c r="AE108" s="557"/>
      <c r="AF108" s="557"/>
      <c r="AG108" s="557"/>
      <c r="AH108" s="557"/>
      <c r="AI108" s="557"/>
      <c r="AJ108" s="557"/>
      <c r="AK108" s="557"/>
      <c r="AL108" s="557"/>
      <c r="AM108" s="557"/>
      <c r="AN108" s="557"/>
      <c r="AP108" s="1"/>
      <c r="AQ108" s="4"/>
      <c r="AR108" s="5"/>
      <c r="AS108" s="1"/>
      <c r="AT108" s="1"/>
      <c r="AV108" s="557"/>
      <c r="AW108" s="99"/>
      <c r="AX108" s="99"/>
      <c r="AY108" s="99"/>
      <c r="AZ108" s="99"/>
      <c r="BA108" s="99"/>
      <c r="BB108" s="99"/>
      <c r="BC108" s="572"/>
      <c r="BD108" s="557"/>
      <c r="BF108" s="557"/>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c r="CY108" s="194"/>
    </row>
    <row r="109" customFormat="false" ht="15" hidden="false" customHeight="true" outlineLevel="0" collapsed="false">
      <c r="V109" s="557"/>
      <c r="W109" s="557"/>
      <c r="X109" s="557"/>
      <c r="Y109" s="557"/>
      <c r="Z109" s="557"/>
      <c r="AA109" s="557"/>
      <c r="AB109" s="557"/>
      <c r="AC109" s="557"/>
      <c r="AD109" s="557"/>
      <c r="AE109" s="557"/>
      <c r="AF109" s="557"/>
      <c r="AG109" s="557"/>
      <c r="AH109" s="557"/>
      <c r="AI109" s="557"/>
      <c r="AJ109" s="557"/>
      <c r="AK109" s="557"/>
      <c r="AL109" s="557"/>
      <c r="AM109" s="557"/>
      <c r="AN109" s="557"/>
      <c r="AP109" s="1"/>
      <c r="AQ109" s="4"/>
      <c r="AR109" s="5"/>
      <c r="AS109" s="1"/>
      <c r="AT109" s="1"/>
      <c r="AV109" s="557"/>
      <c r="AW109" s="99"/>
      <c r="AX109" s="99"/>
      <c r="AY109" s="99"/>
      <c r="AZ109" s="99"/>
      <c r="BA109" s="99"/>
      <c r="BB109" s="99"/>
      <c r="BC109" s="572"/>
      <c r="BD109" s="557"/>
      <c r="BF109" s="557"/>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c r="CY109" s="194"/>
    </row>
    <row r="110" customFormat="false" ht="15" hidden="false" customHeight="true" outlineLevel="0" collapsed="false">
      <c r="V110" s="557"/>
      <c r="W110" s="557"/>
      <c r="X110" s="557"/>
      <c r="Y110" s="557"/>
      <c r="Z110" s="557"/>
      <c r="AA110" s="557"/>
      <c r="AB110" s="557"/>
      <c r="AC110" s="557"/>
      <c r="AD110" s="557"/>
      <c r="AE110" s="557"/>
      <c r="AF110" s="557"/>
      <c r="AG110" s="557"/>
      <c r="AH110" s="557"/>
      <c r="AI110" s="557"/>
      <c r="AJ110" s="557"/>
      <c r="AK110" s="557"/>
      <c r="AL110" s="557"/>
      <c r="AM110" s="557"/>
      <c r="AN110" s="557"/>
      <c r="AP110" s="1"/>
      <c r="AQ110" s="4"/>
      <c r="AR110" s="5"/>
      <c r="AS110" s="1"/>
      <c r="AT110" s="1"/>
      <c r="AV110" s="557"/>
      <c r="AW110" s="99"/>
      <c r="AX110" s="99"/>
      <c r="AY110" s="99"/>
      <c r="AZ110" s="99"/>
      <c r="BA110" s="99"/>
      <c r="BB110" s="99"/>
      <c r="BC110" s="572"/>
      <c r="BD110" s="557"/>
      <c r="BF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V111" s="557"/>
      <c r="W111" s="557"/>
      <c r="X111" s="557"/>
      <c r="Y111" s="557"/>
      <c r="Z111" s="557"/>
      <c r="AA111" s="557"/>
      <c r="AB111" s="557"/>
      <c r="AC111" s="557"/>
      <c r="AD111" s="557"/>
      <c r="AE111" s="557"/>
      <c r="AF111" s="557"/>
      <c r="AG111" s="557"/>
      <c r="AH111" s="557"/>
      <c r="AI111" s="557"/>
      <c r="AJ111" s="557"/>
      <c r="AK111" s="557"/>
      <c r="AL111" s="557"/>
      <c r="AM111" s="557"/>
      <c r="AN111" s="557"/>
      <c r="AP111" s="1"/>
      <c r="AQ111" s="4"/>
      <c r="AR111" s="5"/>
      <c r="AS111" s="1"/>
      <c r="AT111" s="1"/>
      <c r="AV111" s="194"/>
      <c r="AW111" s="99"/>
      <c r="AX111" s="99"/>
      <c r="AY111" s="99"/>
      <c r="AZ111" s="99"/>
      <c r="BA111" s="99"/>
      <c r="BB111" s="99"/>
      <c r="BC111" s="572"/>
      <c r="BD111" s="557"/>
      <c r="BF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V112" s="557"/>
      <c r="W112" s="557"/>
      <c r="X112" s="557"/>
      <c r="Y112" s="557"/>
      <c r="Z112" s="557"/>
      <c r="AA112" s="557"/>
      <c r="AB112" s="557"/>
      <c r="AC112" s="557"/>
      <c r="AD112" s="557"/>
      <c r="AE112" s="557"/>
      <c r="AF112" s="557"/>
      <c r="AG112" s="557"/>
      <c r="AH112" s="557"/>
      <c r="AI112" s="557"/>
      <c r="AJ112" s="557"/>
      <c r="AK112" s="557"/>
      <c r="AL112" s="557"/>
      <c r="AM112" s="557"/>
      <c r="AN112" s="557"/>
      <c r="AP112" s="1"/>
      <c r="AQ112" s="4"/>
      <c r="AR112" s="5"/>
      <c r="AS112" s="1"/>
      <c r="AT112" s="1"/>
      <c r="AV112" s="194"/>
      <c r="AW112" s="99"/>
      <c r="AX112" s="99"/>
      <c r="AY112" s="99"/>
      <c r="AZ112" s="99"/>
      <c r="BA112" s="99"/>
      <c r="BB112" s="99"/>
      <c r="BC112" s="572"/>
      <c r="BD112" s="557"/>
      <c r="BF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AR113" s="194"/>
      <c r="AS113" s="194"/>
      <c r="AT113" s="194"/>
      <c r="AU113" s="194"/>
      <c r="AV113" s="194"/>
      <c r="AW113" s="99"/>
      <c r="AX113" s="99"/>
      <c r="AY113" s="99"/>
      <c r="AZ113" s="99"/>
      <c r="BA113" s="99"/>
      <c r="BB113" s="99"/>
      <c r="BC113" s="572"/>
      <c r="BD113" s="557"/>
      <c r="BF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557"/>
      <c r="CI113" s="557"/>
      <c r="CJ113" s="557"/>
      <c r="CK113" s="572"/>
      <c r="CL113" s="572"/>
      <c r="CM113" s="572"/>
      <c r="CN113" s="572"/>
      <c r="CO113" s="572"/>
      <c r="CP113" s="572"/>
      <c r="CQ113" s="572"/>
      <c r="CR113" s="572"/>
      <c r="CS113" s="557"/>
      <c r="CT113" s="557"/>
      <c r="CU113" s="557"/>
      <c r="CV113" s="557"/>
      <c r="CW113" s="557"/>
      <c r="CX113" s="557"/>
    </row>
    <row r="114" customFormat="false" ht="15" hidden="false" customHeight="true" outlineLevel="0" collapsed="false">
      <c r="V114" s="557"/>
      <c r="W114" s="557"/>
      <c r="X114" s="557"/>
      <c r="Y114" s="557"/>
      <c r="Z114" s="557"/>
      <c r="AA114" s="557"/>
      <c r="AB114" s="557"/>
      <c r="AC114" s="557"/>
      <c r="AD114" s="557"/>
      <c r="AE114" s="557"/>
      <c r="AF114" s="557"/>
      <c r="AG114" s="557"/>
      <c r="AH114" s="557"/>
      <c r="AI114" s="557"/>
      <c r="AJ114" s="557"/>
      <c r="AK114" s="557"/>
      <c r="AL114" s="557"/>
      <c r="AM114" s="557"/>
      <c r="AN114" s="557"/>
      <c r="AO114" s="557"/>
      <c r="AP114" s="557"/>
      <c r="AQ114" s="557"/>
      <c r="AR114" s="194"/>
      <c r="AS114" s="194"/>
      <c r="AT114" s="194"/>
      <c r="AU114" s="194"/>
      <c r="AV114" s="194"/>
      <c r="AW114" s="99"/>
      <c r="AX114" s="99"/>
      <c r="AY114" s="99"/>
      <c r="AZ114" s="99"/>
      <c r="BA114" s="99"/>
      <c r="BB114" s="99"/>
      <c r="BC114" s="572"/>
      <c r="BD114" s="557"/>
      <c r="BF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557"/>
      <c r="CI114" s="557"/>
      <c r="CJ114" s="557"/>
      <c r="CK114" s="572"/>
      <c r="CL114" s="572"/>
      <c r="CM114" s="572"/>
      <c r="CN114" s="572"/>
      <c r="CO114" s="572"/>
      <c r="CP114" s="572"/>
      <c r="CQ114" s="572"/>
      <c r="CR114" s="572"/>
      <c r="CS114" s="557"/>
      <c r="CT114" s="557"/>
      <c r="CU114" s="557"/>
      <c r="CV114" s="557"/>
      <c r="CW114" s="557"/>
      <c r="CX114" s="557"/>
    </row>
    <row r="115" customFormat="false" ht="15" hidden="false" customHeight="true" outlineLevel="0" collapsed="false">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AR115" s="194"/>
      <c r="AS115" s="194"/>
      <c r="AT115" s="194"/>
      <c r="AU115" s="194"/>
      <c r="AV115" s="194"/>
      <c r="AW115" s="99"/>
      <c r="AX115" s="99"/>
      <c r="AY115" s="99"/>
      <c r="AZ115" s="99"/>
      <c r="BA115" s="99"/>
      <c r="BB115" s="99"/>
      <c r="BC115" s="572"/>
      <c r="BD115" s="557"/>
      <c r="BF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557"/>
      <c r="CF115" s="557"/>
      <c r="CG115" s="557"/>
      <c r="CH115" s="557"/>
      <c r="CI115" s="557"/>
      <c r="CJ115" s="557"/>
      <c r="CK115" s="572"/>
      <c r="CL115" s="572"/>
      <c r="CM115" s="572"/>
      <c r="CN115" s="572"/>
      <c r="CO115" s="572"/>
      <c r="CP115" s="572"/>
      <c r="CQ115" s="572"/>
      <c r="CR115" s="572"/>
      <c r="CS115" s="557"/>
      <c r="CT115" s="557"/>
      <c r="CU115" s="557"/>
      <c r="CV115" s="557"/>
      <c r="CW115" s="557"/>
      <c r="CX115" s="557"/>
    </row>
    <row r="116" customFormat="false" ht="15" hidden="false" customHeight="true" outlineLevel="0" collapsed="false">
      <c r="V116" s="557"/>
      <c r="W116" s="557"/>
      <c r="X116" s="557"/>
      <c r="Y116" s="557"/>
      <c r="Z116" s="557"/>
      <c r="AA116" s="557"/>
      <c r="AB116" s="557"/>
      <c r="AC116" s="557"/>
      <c r="AD116" s="557"/>
      <c r="AE116" s="557"/>
      <c r="AF116" s="557"/>
      <c r="AG116" s="557"/>
      <c r="AH116" s="557"/>
      <c r="AI116" s="557"/>
      <c r="AJ116" s="557"/>
      <c r="AK116" s="557"/>
      <c r="AL116" s="557"/>
      <c r="AM116" s="557"/>
      <c r="AN116" s="557"/>
      <c r="AO116" s="557"/>
      <c r="AP116" s="557"/>
      <c r="AQ116" s="557"/>
      <c r="AR116" s="194"/>
      <c r="AS116" s="194"/>
      <c r="AT116" s="194"/>
      <c r="AU116" s="194"/>
      <c r="AV116" s="194"/>
      <c r="AW116" s="99"/>
      <c r="AX116" s="99"/>
      <c r="AY116" s="99"/>
      <c r="AZ116" s="99"/>
      <c r="BA116" s="99"/>
      <c r="BB116" s="99"/>
      <c r="BC116" s="572"/>
      <c r="BD116" s="557"/>
      <c r="BF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557"/>
      <c r="CF116" s="557"/>
      <c r="CG116" s="557"/>
      <c r="CH116" s="194"/>
      <c r="CI116" s="194"/>
      <c r="CJ116" s="194"/>
      <c r="CK116" s="194"/>
      <c r="CL116" s="194"/>
      <c r="CM116" s="572"/>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557"/>
      <c r="AA117" s="557"/>
      <c r="AB117" s="557"/>
      <c r="AC117" s="557"/>
      <c r="AD117" s="557"/>
      <c r="AE117" s="557"/>
      <c r="AF117" s="557"/>
      <c r="AG117" s="557"/>
      <c r="AH117" s="557"/>
      <c r="AI117" s="557"/>
      <c r="AJ117" s="557"/>
      <c r="AK117" s="557"/>
      <c r="AL117" s="557"/>
      <c r="AM117" s="557"/>
      <c r="AN117" s="557"/>
      <c r="AO117" s="557"/>
      <c r="AP117" s="557"/>
      <c r="AQ117" s="557"/>
      <c r="AR117" s="194"/>
      <c r="AS117" s="194"/>
      <c r="AT117" s="194"/>
      <c r="AU117" s="194"/>
      <c r="AV117" s="194"/>
      <c r="AW117" s="99"/>
      <c r="AX117" s="99"/>
      <c r="AY117" s="99"/>
      <c r="AZ117" s="99"/>
      <c r="BA117" s="99"/>
      <c r="BB117" s="99"/>
      <c r="BC117" s="572"/>
      <c r="BD117" s="557"/>
      <c r="BF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557"/>
      <c r="CF117" s="557"/>
      <c r="CG117" s="557"/>
      <c r="CH117" s="194"/>
      <c r="CI117" s="194"/>
      <c r="CJ117" s="194"/>
      <c r="CK117" s="194"/>
      <c r="CL117" s="194"/>
      <c r="CM117" s="194"/>
      <c r="CN117" s="572"/>
      <c r="CO117" s="572"/>
      <c r="CP117" s="572"/>
      <c r="CQ117" s="572"/>
      <c r="CR117" s="572"/>
      <c r="CS117" s="557"/>
      <c r="CT117" s="557"/>
      <c r="CU117" s="557"/>
      <c r="CV117" s="557"/>
      <c r="CW117" s="557"/>
      <c r="CX117" s="557"/>
    </row>
    <row r="118" customFormat="false" ht="15" hidden="false" customHeight="true" outlineLevel="0" collapsed="false">
      <c r="V118" s="557"/>
      <c r="W118" s="557"/>
      <c r="X118" s="557"/>
      <c r="Y118" s="557"/>
      <c r="Z118" s="557"/>
      <c r="AA118" s="557"/>
      <c r="AB118" s="557"/>
      <c r="AC118" s="557"/>
      <c r="AD118" s="557"/>
      <c r="AE118" s="557"/>
      <c r="AF118" s="557"/>
      <c r="AG118" s="557"/>
      <c r="AH118" s="557"/>
      <c r="AI118" s="557"/>
      <c r="AJ118" s="557"/>
      <c r="AK118" s="557"/>
      <c r="AL118" s="557"/>
      <c r="AM118" s="557"/>
      <c r="AN118" s="557"/>
      <c r="AO118" s="557"/>
      <c r="AP118" s="557"/>
      <c r="AQ118" s="557"/>
      <c r="AR118" s="194"/>
      <c r="AS118" s="194"/>
      <c r="AT118" s="194"/>
      <c r="AU118" s="194"/>
      <c r="AV118" s="194"/>
      <c r="AW118" s="99"/>
      <c r="AX118" s="99"/>
      <c r="AY118" s="99"/>
      <c r="AZ118" s="99"/>
      <c r="BA118" s="99"/>
      <c r="BB118" s="99"/>
      <c r="BC118" s="572"/>
      <c r="BD118" s="557"/>
      <c r="BF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194"/>
      <c r="CF118" s="194"/>
      <c r="CG118" s="194"/>
      <c r="CH118" s="194"/>
      <c r="CI118" s="194"/>
      <c r="CJ118" s="194"/>
      <c r="CK118" s="194"/>
      <c r="CL118" s="194"/>
      <c r="CM118" s="194"/>
      <c r="CN118" s="572"/>
      <c r="CO118" s="572"/>
      <c r="CP118" s="572"/>
      <c r="CQ118" s="572"/>
      <c r="CR118" s="572"/>
      <c r="CS118" s="557"/>
      <c r="CT118" s="557"/>
      <c r="CU118" s="557"/>
      <c r="CV118" s="557"/>
      <c r="CW118" s="557"/>
      <c r="CX118" s="557"/>
    </row>
    <row r="119" customFormat="false" ht="15" hidden="false" customHeight="true" outlineLevel="0" collapsed="false">
      <c r="V119" s="557"/>
      <c r="W119" s="557"/>
      <c r="X119" s="557"/>
      <c r="Y119" s="557"/>
      <c r="Z119" s="557"/>
      <c r="AA119" s="557"/>
      <c r="AB119" s="557"/>
      <c r="AC119" s="557"/>
      <c r="AD119" s="557"/>
      <c r="AE119" s="557"/>
      <c r="AF119" s="557"/>
      <c r="AG119" s="557"/>
      <c r="AH119" s="557"/>
      <c r="AI119" s="557"/>
      <c r="AJ119" s="557"/>
      <c r="AK119" s="557"/>
      <c r="AL119" s="557"/>
      <c r="AM119" s="557"/>
      <c r="AN119" s="557"/>
      <c r="AO119" s="557"/>
      <c r="AP119" s="557"/>
      <c r="AQ119" s="557"/>
      <c r="AR119" s="194"/>
      <c r="AS119" s="194"/>
      <c r="AT119" s="194"/>
      <c r="AU119" s="194"/>
      <c r="AV119" s="194"/>
      <c r="AW119" s="99"/>
      <c r="AX119" s="99"/>
      <c r="AY119" s="99"/>
      <c r="AZ119" s="99"/>
      <c r="BA119" s="99"/>
      <c r="BB119" s="99"/>
      <c r="BC119" s="572"/>
      <c r="BD119" s="557"/>
      <c r="BF119" s="557"/>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194"/>
      <c r="CF119" s="194"/>
      <c r="CG119" s="194"/>
      <c r="CH119" s="194"/>
      <c r="CI119" s="194"/>
      <c r="CJ119" s="194"/>
      <c r="CK119" s="194"/>
      <c r="CL119" s="194"/>
      <c r="CM119" s="194"/>
      <c r="CN119" s="572"/>
      <c r="CO119" s="572"/>
      <c r="CP119" s="572"/>
      <c r="CQ119" s="572"/>
      <c r="CR119" s="572"/>
      <c r="CS119" s="557"/>
      <c r="CT119" s="557"/>
      <c r="CU119" s="557"/>
      <c r="CV119" s="557"/>
      <c r="CW119" s="557"/>
      <c r="CX119" s="557"/>
    </row>
    <row r="120" customFormat="false" ht="15" hidden="false" customHeight="true" outlineLevel="0" collapsed="false">
      <c r="V120" s="557"/>
      <c r="W120" s="557"/>
      <c r="X120" s="557"/>
      <c r="Y120" s="557"/>
      <c r="Z120" s="557"/>
      <c r="AA120" s="557"/>
      <c r="AB120" s="557"/>
      <c r="AC120" s="557"/>
      <c r="AD120" s="557"/>
      <c r="AE120" s="557"/>
      <c r="AF120" s="557"/>
      <c r="AG120" s="557"/>
      <c r="AH120" s="557"/>
      <c r="AI120" s="557"/>
      <c r="AJ120" s="557"/>
      <c r="AK120" s="557"/>
      <c r="AL120" s="557"/>
      <c r="AM120" s="557"/>
      <c r="AN120" s="557"/>
      <c r="AO120" s="557"/>
      <c r="AP120" s="557"/>
      <c r="AQ120" s="557"/>
      <c r="AR120" s="194"/>
      <c r="AS120" s="194"/>
      <c r="AT120" s="194"/>
      <c r="AU120" s="194"/>
      <c r="AV120" s="194"/>
      <c r="AW120" s="99"/>
      <c r="AX120" s="99"/>
      <c r="AY120" s="99"/>
      <c r="AZ120" s="99"/>
      <c r="BA120" s="99"/>
      <c r="BB120" s="99"/>
      <c r="BC120" s="572"/>
      <c r="BD120" s="557"/>
      <c r="BF120" s="557"/>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194"/>
      <c r="CF120" s="194"/>
      <c r="CG120" s="194"/>
      <c r="CH120" s="194"/>
      <c r="CI120" s="194"/>
      <c r="CJ120" s="194"/>
      <c r="CK120" s="194"/>
      <c r="CL120" s="194"/>
      <c r="CM120" s="194"/>
      <c r="CN120" s="572"/>
      <c r="CO120" s="572"/>
      <c r="CP120" s="572"/>
      <c r="CQ120" s="572"/>
      <c r="CR120" s="572"/>
      <c r="CS120" s="557"/>
      <c r="CT120" s="557"/>
      <c r="CU120" s="557"/>
      <c r="CV120" s="557"/>
      <c r="CW120" s="557"/>
      <c r="CX120" s="557"/>
    </row>
    <row r="121" customFormat="false" ht="15" hidden="false" customHeight="true" outlineLevel="0" collapsed="false">
      <c r="V121" s="557"/>
      <c r="W121" s="557"/>
      <c r="X121" s="557"/>
      <c r="Y121" s="557"/>
      <c r="Z121" s="557"/>
      <c r="AA121" s="557"/>
      <c r="AB121" s="557"/>
      <c r="AC121" s="557"/>
      <c r="AD121" s="557"/>
      <c r="AE121" s="557"/>
      <c r="AF121" s="557"/>
      <c r="AG121" s="557"/>
      <c r="AH121" s="557"/>
      <c r="AI121" s="557"/>
      <c r="AJ121" s="557"/>
      <c r="AK121" s="557"/>
      <c r="AL121" s="557"/>
      <c r="AM121" s="557"/>
      <c r="AN121" s="557"/>
      <c r="AO121" s="557"/>
      <c r="AP121" s="557"/>
      <c r="AQ121" s="557"/>
      <c r="AR121" s="194"/>
      <c r="AS121" s="194"/>
      <c r="AT121" s="194"/>
      <c r="AU121" s="194"/>
      <c r="AV121" s="194"/>
      <c r="AW121" s="99"/>
      <c r="AX121" s="99"/>
      <c r="AY121" s="99"/>
      <c r="AZ121" s="99"/>
      <c r="BA121" s="99"/>
      <c r="BB121" s="99"/>
      <c r="BC121" s="572"/>
      <c r="BD121" s="557"/>
      <c r="BF121" s="557"/>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194"/>
      <c r="CF121" s="194"/>
      <c r="CG121" s="194"/>
      <c r="CH121" s="194"/>
      <c r="CI121" s="194"/>
      <c r="CJ121" s="194"/>
      <c r="CK121" s="194"/>
      <c r="CL121" s="194"/>
      <c r="CM121" s="194"/>
      <c r="CN121" s="572"/>
      <c r="CO121" s="572"/>
      <c r="CP121" s="572"/>
      <c r="CQ121" s="572"/>
      <c r="CR121" s="572"/>
      <c r="CS121" s="557"/>
      <c r="CT121" s="557"/>
      <c r="CU121" s="557"/>
      <c r="CV121" s="557"/>
      <c r="CW121" s="557"/>
      <c r="CX121" s="557"/>
    </row>
    <row r="122" customFormat="false" ht="15" hidden="false" customHeight="true" outlineLevel="0" collapsed="false">
      <c r="V122" s="557"/>
      <c r="W122" s="557"/>
      <c r="X122" s="557"/>
      <c r="Y122" s="557"/>
      <c r="Z122" s="557"/>
      <c r="AA122" s="557"/>
      <c r="AB122" s="557"/>
      <c r="AC122" s="557"/>
      <c r="AD122" s="557"/>
      <c r="AE122" s="557"/>
      <c r="AF122" s="557"/>
      <c r="AG122" s="557"/>
      <c r="AH122" s="557"/>
      <c r="AI122" s="557"/>
      <c r="AJ122" s="557"/>
      <c r="AK122" s="557"/>
      <c r="AL122" s="557"/>
      <c r="AM122" s="557"/>
      <c r="AN122" s="557"/>
      <c r="AO122" s="557"/>
      <c r="AP122" s="557"/>
      <c r="AQ122" s="557"/>
      <c r="AR122" s="194"/>
      <c r="AS122" s="194"/>
      <c r="AT122" s="194"/>
      <c r="AU122" s="194"/>
      <c r="AV122" s="194"/>
      <c r="AW122" s="99"/>
      <c r="AX122" s="99"/>
      <c r="AY122" s="99"/>
      <c r="AZ122" s="99"/>
      <c r="BA122" s="99"/>
      <c r="BB122" s="99"/>
      <c r="BC122" s="572"/>
      <c r="BD122" s="557"/>
      <c r="BF122" s="557"/>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194"/>
      <c r="CF122" s="194"/>
      <c r="CG122" s="194"/>
      <c r="CH122" s="194"/>
      <c r="CI122" s="194"/>
      <c r="CJ122" s="194"/>
      <c r="CK122" s="194"/>
      <c r="CL122" s="194"/>
      <c r="CM122" s="194"/>
      <c r="CN122" s="572"/>
      <c r="CO122" s="572"/>
      <c r="CP122" s="572"/>
      <c r="CQ122" s="572"/>
      <c r="CR122" s="572"/>
      <c r="CS122" s="557"/>
      <c r="CT122" s="557"/>
      <c r="CU122" s="557"/>
      <c r="CV122" s="557"/>
      <c r="CW122" s="557"/>
      <c r="CX122" s="557"/>
    </row>
    <row r="123" customFormat="false" ht="15" hidden="false" customHeight="true" outlineLevel="0" collapsed="false">
      <c r="V123" s="557"/>
      <c r="W123" s="557"/>
      <c r="X123" s="557"/>
      <c r="Y123" s="557"/>
      <c r="Z123" s="557"/>
      <c r="AA123" s="557"/>
      <c r="AB123" s="557"/>
      <c r="AC123" s="557"/>
      <c r="AD123" s="557"/>
      <c r="AE123" s="557"/>
      <c r="AF123" s="557"/>
      <c r="AG123" s="557"/>
      <c r="AH123" s="557"/>
      <c r="AI123" s="557"/>
      <c r="AJ123" s="557"/>
      <c r="AK123" s="557"/>
      <c r="AL123" s="557"/>
      <c r="AM123" s="557"/>
      <c r="AN123" s="557"/>
      <c r="AO123" s="557"/>
      <c r="AP123" s="557"/>
      <c r="AQ123" s="557"/>
      <c r="AR123" s="194"/>
      <c r="AS123" s="194"/>
      <c r="AT123" s="194"/>
      <c r="AU123" s="194"/>
      <c r="AV123" s="194"/>
      <c r="AW123" s="99"/>
      <c r="AX123" s="99"/>
      <c r="AY123" s="99"/>
      <c r="AZ123" s="99"/>
      <c r="BA123" s="99"/>
      <c r="BB123" s="99"/>
      <c r="BC123" s="572"/>
      <c r="BD123" s="557"/>
      <c r="BF123" s="557"/>
      <c r="BI123" s="557"/>
      <c r="BJ123" s="557"/>
      <c r="BK123" s="557"/>
      <c r="BL123" s="557"/>
      <c r="BM123" s="557"/>
      <c r="BN123" s="557"/>
      <c r="BO123" s="557"/>
      <c r="BP123" s="557"/>
      <c r="BQ123" s="557"/>
      <c r="BR123" s="557"/>
      <c r="BS123" s="557"/>
      <c r="BT123" s="557"/>
      <c r="BU123" s="557"/>
      <c r="BV123" s="557"/>
      <c r="BW123" s="557"/>
      <c r="BX123" s="557"/>
      <c r="BY123" s="557"/>
      <c r="BZ123" s="557"/>
      <c r="CA123" s="557"/>
      <c r="CB123" s="557"/>
      <c r="CC123" s="557"/>
      <c r="CD123" s="557"/>
      <c r="CE123" s="194"/>
      <c r="CF123" s="194"/>
      <c r="CG123" s="194"/>
      <c r="CH123" s="194"/>
      <c r="CI123" s="194"/>
      <c r="CJ123" s="194"/>
      <c r="CK123" s="194"/>
      <c r="CL123" s="194"/>
      <c r="CM123" s="194"/>
      <c r="CN123" s="572"/>
      <c r="CO123" s="572"/>
      <c r="CP123" s="572"/>
      <c r="CQ123" s="572"/>
      <c r="CR123" s="572"/>
      <c r="CS123" s="557"/>
      <c r="CT123" s="557"/>
      <c r="CU123" s="557"/>
      <c r="CV123" s="557"/>
      <c r="CW123" s="557"/>
      <c r="CX123" s="557"/>
    </row>
    <row r="124" customFormat="false" ht="15" hidden="false" customHeight="true" outlineLevel="0" collapsed="false">
      <c r="V124" s="557"/>
      <c r="W124" s="557"/>
      <c r="X124" s="557"/>
      <c r="Y124" s="557"/>
      <c r="Z124" s="557"/>
      <c r="AA124" s="557"/>
      <c r="AB124" s="557"/>
      <c r="AC124" s="557"/>
      <c r="AD124" s="557"/>
      <c r="AE124" s="557"/>
      <c r="AF124" s="557"/>
      <c r="AG124" s="557"/>
      <c r="AH124" s="557"/>
      <c r="AI124" s="557"/>
      <c r="AJ124" s="557"/>
      <c r="AK124" s="557"/>
      <c r="AL124" s="557"/>
      <c r="AM124" s="557"/>
      <c r="AN124" s="557"/>
      <c r="AO124" s="557"/>
      <c r="AP124" s="557"/>
      <c r="AQ124" s="557"/>
      <c r="AR124" s="194"/>
      <c r="AS124" s="194"/>
      <c r="AT124" s="194"/>
      <c r="AU124" s="194"/>
      <c r="AV124" s="194"/>
      <c r="AW124" s="99"/>
      <c r="AX124" s="99"/>
      <c r="AY124" s="99"/>
      <c r="AZ124" s="99"/>
      <c r="BA124" s="99"/>
      <c r="BB124" s="99"/>
      <c r="BC124" s="572"/>
      <c r="BD124" s="557"/>
      <c r="BF124" s="557"/>
      <c r="BI124" s="557"/>
      <c r="BJ124" s="557"/>
      <c r="BK124" s="557"/>
      <c r="BL124" s="557"/>
      <c r="BM124" s="557"/>
      <c r="BN124" s="557"/>
      <c r="BO124" s="557"/>
      <c r="BP124" s="557"/>
      <c r="BQ124" s="557"/>
      <c r="BR124" s="557"/>
      <c r="BS124" s="557"/>
      <c r="BT124" s="557"/>
      <c r="BU124" s="557"/>
      <c r="BV124" s="557"/>
      <c r="BW124" s="557"/>
      <c r="BX124" s="557"/>
      <c r="BY124" s="557"/>
      <c r="BZ124" s="557"/>
      <c r="CA124" s="557"/>
      <c r="CB124" s="557"/>
      <c r="CC124" s="557"/>
      <c r="CD124" s="557"/>
      <c r="CE124" s="194"/>
      <c r="CF124" s="194"/>
      <c r="CG124" s="194"/>
      <c r="CH124" s="194"/>
      <c r="CI124" s="194"/>
      <c r="CJ124" s="194"/>
      <c r="CK124" s="194"/>
      <c r="CL124" s="194"/>
      <c r="CM124" s="194"/>
      <c r="CN124" s="572"/>
      <c r="CO124" s="572"/>
      <c r="CP124" s="572"/>
      <c r="CQ124" s="572"/>
      <c r="CR124" s="572"/>
      <c r="CS124" s="557"/>
      <c r="CT124" s="557"/>
      <c r="CU124" s="557"/>
      <c r="CV124" s="557"/>
      <c r="CW124" s="557"/>
      <c r="CX124" s="557"/>
    </row>
    <row r="125" customFormat="false" ht="15" hidden="false" customHeight="true" outlineLevel="0" collapsed="false">
      <c r="V125" s="557"/>
      <c r="W125" s="557"/>
      <c r="X125" s="557"/>
      <c r="Y125" s="557"/>
      <c r="Z125" s="557"/>
      <c r="AA125" s="557"/>
      <c r="AB125" s="557"/>
      <c r="AC125" s="557"/>
      <c r="AD125" s="557"/>
      <c r="AE125" s="557"/>
      <c r="AF125" s="557"/>
      <c r="AG125" s="557"/>
      <c r="AH125" s="557"/>
      <c r="AI125" s="557"/>
      <c r="AJ125" s="557"/>
      <c r="AK125" s="557"/>
      <c r="AL125" s="557"/>
      <c r="AM125" s="557"/>
      <c r="AN125" s="557"/>
      <c r="AO125" s="557"/>
      <c r="AP125" s="557"/>
      <c r="AQ125" s="557"/>
      <c r="AR125" s="194"/>
      <c r="AS125" s="194"/>
      <c r="AT125" s="194"/>
      <c r="AU125" s="194"/>
      <c r="AV125" s="194"/>
      <c r="AW125" s="99"/>
      <c r="AX125" s="99"/>
      <c r="AY125" s="99"/>
      <c r="AZ125" s="99"/>
      <c r="BA125" s="99"/>
      <c r="BB125" s="99"/>
      <c r="BC125" s="572"/>
      <c r="BD125" s="194"/>
      <c r="BF125" s="557"/>
      <c r="BI125" s="557"/>
      <c r="BJ125" s="557"/>
      <c r="BK125" s="557"/>
      <c r="BL125" s="557"/>
      <c r="BM125" s="557"/>
      <c r="BN125" s="557"/>
      <c r="BO125" s="557"/>
      <c r="BP125" s="557"/>
      <c r="BQ125" s="557"/>
      <c r="BR125" s="557"/>
      <c r="BS125" s="557"/>
      <c r="BT125" s="557"/>
      <c r="BU125" s="557"/>
      <c r="BV125" s="557"/>
      <c r="BW125" s="557"/>
      <c r="BX125" s="557"/>
      <c r="BY125" s="557"/>
      <c r="BZ125" s="557"/>
      <c r="CA125" s="557"/>
      <c r="CB125" s="557"/>
      <c r="CC125" s="557"/>
      <c r="CD125" s="557"/>
      <c r="CE125" s="194"/>
      <c r="CF125" s="194"/>
      <c r="CG125" s="194"/>
      <c r="CH125" s="194"/>
      <c r="CI125" s="194"/>
      <c r="CJ125" s="194"/>
      <c r="CK125" s="194"/>
      <c r="CL125" s="194"/>
      <c r="CM125" s="194"/>
      <c r="CN125" s="572"/>
      <c r="CO125" s="572"/>
      <c r="CP125" s="572"/>
      <c r="CQ125" s="572"/>
      <c r="CR125" s="572"/>
      <c r="CS125" s="557"/>
      <c r="CT125" s="557"/>
      <c r="CU125" s="557"/>
      <c r="CV125" s="557"/>
      <c r="CW125" s="557"/>
      <c r="CX125" s="557"/>
    </row>
    <row r="126" customFormat="false" ht="15" hidden="false" customHeight="true" outlineLevel="0" collapsed="false">
      <c r="V126" s="557"/>
      <c r="W126" s="557"/>
      <c r="X126" s="557"/>
      <c r="Y126" s="557"/>
      <c r="Z126" s="194"/>
      <c r="AA126" s="194"/>
      <c r="AB126" s="194"/>
      <c r="AC126" s="194"/>
      <c r="AD126" s="557"/>
      <c r="AE126" s="557"/>
      <c r="AF126" s="557"/>
      <c r="AG126" s="557"/>
      <c r="AH126" s="557"/>
      <c r="AI126" s="557"/>
      <c r="AJ126" s="557"/>
      <c r="AK126" s="557"/>
      <c r="AL126" s="557"/>
      <c r="AM126" s="557"/>
      <c r="AN126" s="557"/>
      <c r="AO126" s="557"/>
      <c r="AP126" s="557"/>
      <c r="AQ126" s="557"/>
      <c r="AR126" s="194"/>
      <c r="AS126" s="194"/>
      <c r="AT126" s="194"/>
      <c r="AU126" s="194"/>
      <c r="AV126" s="194"/>
      <c r="AW126" s="99"/>
      <c r="AX126" s="99"/>
      <c r="AY126" s="99"/>
      <c r="AZ126" s="99"/>
      <c r="BA126" s="99"/>
      <c r="BB126" s="99"/>
      <c r="BC126" s="572"/>
      <c r="BD126" s="194"/>
      <c r="BF126" s="557"/>
      <c r="BI126" s="557"/>
      <c r="BJ126" s="557"/>
      <c r="BK126" s="557"/>
      <c r="BL126" s="557"/>
      <c r="BM126" s="557"/>
      <c r="BN126" s="557"/>
      <c r="BO126" s="557"/>
      <c r="BP126" s="557"/>
      <c r="BQ126" s="557"/>
      <c r="BR126" s="557"/>
      <c r="BS126" s="557"/>
      <c r="BT126" s="194"/>
      <c r="BU126" s="194"/>
      <c r="BV126" s="194"/>
      <c r="BW126" s="194"/>
      <c r="BX126" s="194"/>
      <c r="BY126" s="194"/>
      <c r="BZ126" s="194"/>
      <c r="CA126" s="194"/>
      <c r="CB126" s="557"/>
      <c r="CC126" s="557"/>
      <c r="CD126" s="557"/>
      <c r="CE126" s="194"/>
      <c r="CF126" s="194"/>
      <c r="CG126" s="194"/>
      <c r="CH126" s="194"/>
      <c r="CI126" s="194"/>
      <c r="CJ126" s="194"/>
      <c r="CK126" s="194"/>
      <c r="CL126" s="194"/>
      <c r="CM126" s="194"/>
      <c r="CN126" s="572"/>
      <c r="CO126" s="572"/>
      <c r="CP126" s="572"/>
      <c r="CQ126" s="572"/>
      <c r="CR126" s="572"/>
      <c r="CS126" s="557"/>
      <c r="CT126" s="557"/>
      <c r="CU126" s="557"/>
      <c r="CV126" s="557"/>
      <c r="CW126" s="557"/>
      <c r="CX126" s="557"/>
    </row>
    <row r="127" customFormat="false" ht="15" hidden="false" customHeight="true" outlineLevel="0" collapsed="false">
      <c r="AW127" s="99"/>
      <c r="AX127" s="99"/>
      <c r="AY127" s="99"/>
      <c r="AZ127" s="99"/>
      <c r="BA127" s="99"/>
      <c r="BB127" s="99"/>
      <c r="BI127" s="557"/>
      <c r="BJ127" s="557"/>
      <c r="BK127" s="557"/>
      <c r="BL127" s="557"/>
      <c r="BM127" s="557"/>
      <c r="BN127" s="557"/>
      <c r="BO127" s="557"/>
      <c r="BP127" s="557"/>
      <c r="BQ127" s="557"/>
      <c r="BR127" s="557"/>
      <c r="BS127" s="557"/>
      <c r="BT127" s="194"/>
      <c r="BU127" s="194"/>
      <c r="BV127" s="194"/>
      <c r="BW127" s="194"/>
      <c r="BX127" s="194"/>
      <c r="BY127" s="194"/>
      <c r="BZ127" s="194"/>
      <c r="CA127" s="194"/>
      <c r="CB127" s="194"/>
      <c r="CC127" s="557"/>
      <c r="CD127" s="557"/>
      <c r="CE127" s="194"/>
      <c r="CF127" s="194"/>
      <c r="CG127" s="194"/>
      <c r="CH127" s="194"/>
      <c r="CI127" s="194"/>
      <c r="CJ127" s="194"/>
      <c r="CK127" s="194"/>
      <c r="CL127" s="194"/>
      <c r="CM127" s="194"/>
      <c r="CN127" s="572"/>
      <c r="CO127" s="572"/>
      <c r="CP127" s="572"/>
      <c r="CQ127" s="572"/>
      <c r="CR127" s="572"/>
      <c r="CS127" s="557"/>
      <c r="CT127" s="557"/>
      <c r="CU127" s="557"/>
      <c r="CV127" s="557"/>
      <c r="CW127" s="557"/>
      <c r="CX127" s="557"/>
    </row>
    <row r="128" customFormat="false" ht="15" hidden="false" customHeight="true" outlineLevel="0" collapsed="false">
      <c r="AW128" s="99"/>
      <c r="AX128" s="99"/>
      <c r="AY128" s="99"/>
      <c r="AZ128" s="99"/>
      <c r="BA128" s="99"/>
      <c r="BB128" s="99"/>
      <c r="BI128" s="557"/>
      <c r="BJ128" s="557"/>
      <c r="BK128" s="557"/>
      <c r="BL128" s="557"/>
      <c r="BM128" s="557"/>
      <c r="BN128" s="557"/>
      <c r="BO128" s="557"/>
      <c r="BP128" s="557"/>
      <c r="BQ128" s="557"/>
      <c r="BR128" s="557"/>
      <c r="BS128" s="557"/>
      <c r="BT128" s="194"/>
      <c r="BU128" s="194"/>
      <c r="BV128" s="194"/>
      <c r="BW128" s="194"/>
      <c r="BX128" s="194"/>
      <c r="BY128" s="194"/>
      <c r="BZ128" s="194"/>
      <c r="CA128" s="194"/>
      <c r="CB128" s="194"/>
      <c r="CC128" s="557"/>
      <c r="CD128" s="557"/>
      <c r="CE128" s="194"/>
      <c r="CF128" s="194"/>
      <c r="CG128" s="194"/>
      <c r="CH128" s="194"/>
      <c r="CI128" s="194"/>
      <c r="CJ128" s="194"/>
      <c r="CK128" s="194"/>
      <c r="CL128" s="194"/>
      <c r="CM128" s="194"/>
      <c r="CN128" s="572"/>
      <c r="CO128" s="572"/>
      <c r="CP128" s="572"/>
      <c r="CQ128" s="572"/>
      <c r="CR128" s="572"/>
      <c r="CS128" s="557"/>
      <c r="CT128" s="557"/>
      <c r="CU128" s="557"/>
      <c r="CV128" s="557"/>
      <c r="CW128" s="557"/>
      <c r="CX128" s="557"/>
    </row>
    <row r="129" customFormat="false" ht="15" hidden="false" customHeight="true" outlineLevel="0" collapsed="false">
      <c r="AW129" s="99"/>
      <c r="AX129" s="99"/>
      <c r="AY129" s="99"/>
      <c r="AZ129" s="99"/>
      <c r="BA129" s="99"/>
      <c r="BB129" s="99"/>
      <c r="BI129" s="557"/>
      <c r="BJ129" s="557"/>
      <c r="BK129" s="557"/>
      <c r="BL129" s="557"/>
      <c r="BM129" s="557"/>
      <c r="BN129" s="557"/>
      <c r="BO129" s="557"/>
      <c r="BP129" s="557"/>
      <c r="BQ129" s="557"/>
      <c r="BR129" s="557"/>
      <c r="BS129" s="557"/>
      <c r="BT129" s="194"/>
      <c r="BU129" s="194"/>
      <c r="BV129" s="194"/>
      <c r="BW129" s="194"/>
      <c r="BX129" s="194"/>
      <c r="BY129" s="194"/>
      <c r="BZ129" s="194"/>
      <c r="CA129" s="194"/>
      <c r="CB129" s="194"/>
      <c r="CC129" s="557"/>
      <c r="CD129" s="557"/>
      <c r="CE129" s="194"/>
      <c r="CF129" s="194"/>
      <c r="CG129" s="194"/>
      <c r="CH129" s="194"/>
      <c r="CI129" s="194"/>
      <c r="CJ129" s="194"/>
      <c r="CK129" s="194"/>
      <c r="CL129" s="194"/>
      <c r="CM129" s="194"/>
      <c r="CN129" s="572"/>
      <c r="CO129" s="572"/>
      <c r="CP129" s="572"/>
      <c r="CQ129" s="572"/>
      <c r="CR129" s="572"/>
      <c r="CS129" s="557"/>
      <c r="CT129" s="557"/>
      <c r="CU129" s="557"/>
      <c r="CV129" s="557"/>
      <c r="CW129" s="557"/>
      <c r="CX129" s="557"/>
    </row>
    <row r="130" customFormat="false" ht="15" hidden="false" customHeight="true" outlineLevel="0" collapsed="false">
      <c r="AW130" s="99"/>
      <c r="AX130" s="99"/>
      <c r="AY130" s="99"/>
      <c r="AZ130" s="99"/>
      <c r="BA130" s="99"/>
      <c r="BB130" s="99"/>
      <c r="BI130" s="557"/>
      <c r="BJ130" s="557"/>
      <c r="BK130" s="557"/>
      <c r="BL130" s="557"/>
      <c r="BM130" s="557"/>
      <c r="BN130" s="557"/>
      <c r="BO130" s="557"/>
      <c r="BP130" s="557"/>
      <c r="BQ130" s="557"/>
      <c r="BR130" s="557"/>
      <c r="BS130" s="557"/>
      <c r="BT130" s="194"/>
      <c r="BU130" s="194"/>
      <c r="BV130" s="194"/>
      <c r="BW130" s="194"/>
      <c r="BX130" s="194"/>
      <c r="BY130" s="194"/>
      <c r="BZ130" s="194"/>
      <c r="CA130" s="194"/>
      <c r="CB130" s="194"/>
      <c r="CC130" s="557"/>
      <c r="CD130" s="557"/>
      <c r="CE130" s="194"/>
      <c r="CF130" s="194"/>
      <c r="CG130" s="194"/>
      <c r="CH130" s="194"/>
      <c r="CI130" s="194"/>
      <c r="CJ130" s="194"/>
      <c r="CK130" s="194"/>
      <c r="CL130" s="194"/>
      <c r="CM130" s="194"/>
      <c r="CN130" s="572"/>
      <c r="CO130" s="572"/>
      <c r="CP130" s="572"/>
      <c r="CQ130" s="572"/>
      <c r="CR130" s="572"/>
      <c r="CS130" s="557"/>
      <c r="CT130" s="557"/>
      <c r="CU130" s="557"/>
      <c r="CV130" s="557"/>
      <c r="CW130" s="557"/>
      <c r="CX130" s="557"/>
    </row>
    <row r="131" customFormat="false" ht="15" hidden="false" customHeight="true" outlineLevel="0" collapsed="false">
      <c r="AW131" s="99"/>
      <c r="AX131" s="99"/>
      <c r="AY131" s="99"/>
      <c r="AZ131" s="99"/>
      <c r="BA131" s="99"/>
      <c r="BB131" s="99"/>
      <c r="BI131" s="557"/>
      <c r="BJ131" s="557"/>
      <c r="BK131" s="557"/>
      <c r="BL131" s="557"/>
      <c r="BM131" s="557"/>
      <c r="BN131" s="557"/>
      <c r="BO131" s="557"/>
      <c r="BP131" s="557"/>
      <c r="BQ131" s="557"/>
      <c r="BR131" s="557"/>
      <c r="BS131" s="557"/>
      <c r="BT131" s="194"/>
      <c r="BU131" s="194"/>
      <c r="BV131" s="194"/>
      <c r="BW131" s="194"/>
      <c r="BX131" s="194"/>
      <c r="BY131" s="194"/>
      <c r="BZ131" s="194"/>
      <c r="CA131" s="194"/>
      <c r="CB131" s="194"/>
      <c r="CC131" s="557"/>
      <c r="CD131" s="557"/>
      <c r="CE131" s="194"/>
      <c r="CF131" s="194"/>
      <c r="CG131" s="194"/>
      <c r="CH131" s="194"/>
      <c r="CI131" s="194"/>
      <c r="CJ131" s="194"/>
      <c r="CK131" s="194"/>
      <c r="CL131" s="194"/>
      <c r="CM131" s="194"/>
      <c r="CN131" s="572"/>
      <c r="CO131" s="572"/>
      <c r="CP131" s="572"/>
      <c r="CQ131" s="572"/>
      <c r="CR131" s="194"/>
      <c r="CS131" s="194"/>
      <c r="CT131" s="194"/>
      <c r="CU131" s="194"/>
      <c r="CV131" s="557"/>
      <c r="CW131" s="557"/>
      <c r="CX131" s="557"/>
    </row>
    <row r="132" customFormat="false" ht="15" hidden="false" customHeight="true" outlineLevel="0" collapsed="false">
      <c r="AW132" s="99"/>
      <c r="AX132" s="99"/>
      <c r="AY132" s="99"/>
      <c r="AZ132" s="99"/>
      <c r="BA132" s="99"/>
      <c r="BB132" s="99"/>
      <c r="BI132" s="557"/>
      <c r="BJ132" s="557"/>
      <c r="BK132" s="557"/>
      <c r="BL132" s="557"/>
      <c r="BM132" s="194"/>
      <c r="BN132" s="194"/>
      <c r="BO132" s="194"/>
      <c r="BP132" s="194"/>
      <c r="BQ132" s="557"/>
      <c r="BR132" s="557"/>
      <c r="BS132" s="557"/>
      <c r="BT132" s="194"/>
      <c r="BU132" s="194"/>
      <c r="BV132" s="194"/>
      <c r="BW132" s="194"/>
      <c r="BX132" s="194"/>
      <c r="BY132" s="194"/>
      <c r="BZ132" s="194"/>
      <c r="CA132" s="194"/>
      <c r="CB132" s="194"/>
      <c r="CC132" s="557"/>
      <c r="CD132" s="557"/>
      <c r="CE132" s="194"/>
      <c r="CF132" s="194"/>
      <c r="CG132" s="194"/>
      <c r="CM132" s="194"/>
      <c r="CN132" s="572"/>
      <c r="CO132" s="572"/>
      <c r="CP132" s="572"/>
      <c r="CQ132" s="572"/>
      <c r="CR132" s="194"/>
      <c r="CS132" s="194"/>
      <c r="CT132" s="194"/>
      <c r="CU132" s="194"/>
      <c r="CV132" s="557"/>
      <c r="CW132" s="557"/>
      <c r="CX132" s="557"/>
    </row>
    <row r="133" customFormat="false" ht="15" hidden="false" customHeight="true" outlineLevel="0" collapsed="false">
      <c r="AW133" s="99"/>
      <c r="AX133" s="99"/>
      <c r="AY133" s="99"/>
      <c r="AZ133" s="99"/>
      <c r="BA133" s="99"/>
      <c r="BB133" s="99"/>
      <c r="BI133" s="557"/>
      <c r="BJ133" s="557"/>
      <c r="BK133" s="557"/>
      <c r="BL133" s="557"/>
      <c r="BM133" s="194"/>
      <c r="BN133" s="194"/>
      <c r="BO133" s="194"/>
      <c r="BP133" s="194"/>
      <c r="BQ133" s="194"/>
      <c r="BR133" s="557"/>
      <c r="BS133" s="557"/>
      <c r="BT133" s="194"/>
      <c r="BU133" s="194"/>
      <c r="BV133" s="194"/>
      <c r="BW133" s="194"/>
      <c r="BX133" s="194"/>
      <c r="BY133" s="194"/>
      <c r="BZ133" s="194"/>
      <c r="CA133" s="194"/>
      <c r="CB133" s="194"/>
      <c r="CC133" s="557"/>
      <c r="CD133" s="557"/>
      <c r="CE133" s="194"/>
      <c r="CF133" s="194"/>
      <c r="CG133" s="194"/>
      <c r="CN133" s="572"/>
      <c r="CO133" s="572"/>
      <c r="CP133" s="572"/>
      <c r="CQ133" s="572"/>
      <c r="CR133" s="572"/>
      <c r="CS133" s="572"/>
      <c r="CT133" s="572"/>
      <c r="CU133" s="572"/>
      <c r="CV133" s="194"/>
      <c r="CW133" s="194"/>
      <c r="CX133" s="194"/>
    </row>
    <row r="134" customFormat="false" ht="15" hidden="false" customHeight="true" outlineLevel="0" collapsed="false">
      <c r="AW134" s="99"/>
      <c r="AX134" s="99"/>
      <c r="AY134" s="99"/>
      <c r="AZ134" s="99"/>
      <c r="BA134" s="99"/>
      <c r="BB134" s="99"/>
      <c r="BI134" s="194"/>
      <c r="BJ134" s="194"/>
      <c r="BK134" s="194"/>
      <c r="BL134" s="194"/>
      <c r="BM134" s="194"/>
      <c r="BN134" s="194"/>
      <c r="BO134" s="194"/>
      <c r="BP134" s="194"/>
      <c r="BQ134" s="194"/>
      <c r="BR134" s="557"/>
      <c r="BS134" s="557"/>
      <c r="BT134" s="194"/>
      <c r="BU134" s="194"/>
      <c r="BV134" s="194"/>
      <c r="BW134" s="194"/>
      <c r="BX134" s="194"/>
      <c r="BY134" s="194"/>
      <c r="BZ134" s="194"/>
      <c r="CA134" s="194"/>
      <c r="CB134" s="194"/>
      <c r="CC134" s="557"/>
      <c r="CD134" s="557"/>
      <c r="CN134" s="572"/>
      <c r="CO134" s="572"/>
      <c r="CP134" s="194"/>
      <c r="CQ134" s="194"/>
      <c r="CR134" s="194"/>
      <c r="CS134" s="194"/>
      <c r="CT134" s="194"/>
      <c r="CU134" s="194"/>
      <c r="CV134" s="194"/>
      <c r="CW134" s="194"/>
      <c r="CX134" s="194"/>
    </row>
    <row r="135" customFormat="false" ht="15" hidden="false" customHeight="true" outlineLevel="0" collapsed="false">
      <c r="AW135" s="99"/>
      <c r="AX135" s="99"/>
      <c r="AY135" s="99"/>
      <c r="AZ135" s="99"/>
      <c r="BA135" s="99"/>
      <c r="BB135" s="99"/>
      <c r="BI135" s="194"/>
      <c r="BJ135" s="194"/>
      <c r="BK135" s="194"/>
      <c r="BL135" s="194"/>
      <c r="BM135" s="194"/>
      <c r="BN135" s="194"/>
      <c r="BO135" s="194"/>
      <c r="BP135" s="194"/>
      <c r="BQ135" s="194"/>
      <c r="BR135" s="557"/>
      <c r="BS135" s="557"/>
      <c r="BT135" s="194"/>
      <c r="BU135" s="194"/>
      <c r="BV135" s="194"/>
      <c r="BW135" s="194"/>
      <c r="BX135" s="194"/>
      <c r="BY135" s="194"/>
      <c r="BZ135" s="194"/>
      <c r="CA135" s="194"/>
      <c r="CB135" s="194"/>
      <c r="CC135" s="557"/>
      <c r="CD135" s="557"/>
      <c r="CN135" s="572"/>
      <c r="CO135" s="572"/>
      <c r="CP135" s="194"/>
      <c r="CQ135" s="194"/>
      <c r="CR135" s="194"/>
      <c r="CS135" s="194"/>
      <c r="CT135" s="194"/>
      <c r="CU135" s="194"/>
      <c r="CV135" s="194"/>
      <c r="CW135" s="194"/>
      <c r="CX135" s="194"/>
    </row>
    <row r="136" customFormat="false" ht="15" hidden="false" customHeight="true" outlineLevel="0" collapsed="false">
      <c r="AW136" s="99"/>
      <c r="AX136" s="99"/>
      <c r="AY136" s="99"/>
      <c r="AZ136" s="99"/>
      <c r="BA136" s="99"/>
      <c r="BB136" s="99"/>
      <c r="BI136" s="194"/>
      <c r="BJ136" s="194"/>
      <c r="BK136" s="194"/>
      <c r="BL136" s="194"/>
      <c r="BM136" s="194"/>
      <c r="BN136" s="194"/>
      <c r="BO136" s="194"/>
      <c r="BP136" s="194"/>
      <c r="BQ136" s="194"/>
      <c r="BR136" s="557"/>
      <c r="BS136" s="557"/>
      <c r="BT136" s="194"/>
      <c r="BU136" s="194"/>
      <c r="BV136" s="194"/>
      <c r="BW136" s="194"/>
      <c r="BX136" s="194"/>
      <c r="BY136" s="194"/>
      <c r="BZ136" s="194"/>
      <c r="CA136" s="194"/>
      <c r="CB136" s="194"/>
      <c r="CC136" s="557"/>
      <c r="CD136" s="557"/>
      <c r="CN136" s="557"/>
      <c r="CO136" s="572"/>
      <c r="CP136" s="194"/>
      <c r="CQ136" s="194"/>
      <c r="CR136" s="194"/>
      <c r="CS136" s="194"/>
      <c r="CT136" s="194"/>
      <c r="CU136" s="194"/>
      <c r="CV136" s="194"/>
      <c r="CW136" s="194"/>
      <c r="CX136" s="194"/>
    </row>
    <row r="137" customFormat="false" ht="15" hidden="false" customHeight="true" outlineLevel="0" collapsed="false">
      <c r="AW137" s="99"/>
      <c r="AX137" s="99"/>
      <c r="AY137" s="99"/>
      <c r="AZ137" s="99"/>
      <c r="BA137" s="99"/>
      <c r="BB137" s="99"/>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N137" s="194"/>
      <c r="CO137" s="194"/>
      <c r="CP137" s="194"/>
      <c r="CQ137" s="194"/>
      <c r="CR137" s="194"/>
      <c r="CS137" s="194"/>
      <c r="CT137" s="194"/>
      <c r="CU137" s="194"/>
      <c r="CV137" s="194"/>
      <c r="CW137" s="194"/>
      <c r="CX137" s="194"/>
    </row>
    <row r="138" customFormat="false" ht="15" hidden="false" customHeight="true" outlineLevel="0" collapsed="false">
      <c r="AW138" s="99"/>
      <c r="AX138" s="99"/>
      <c r="AY138" s="99"/>
      <c r="AZ138" s="99"/>
      <c r="BA138" s="99"/>
      <c r="BB138" s="99"/>
      <c r="BI138" s="194"/>
      <c r="BJ138" s="194"/>
      <c r="BK138" s="194"/>
      <c r="BL138" s="194"/>
      <c r="BM138" s="194"/>
      <c r="BN138" s="194"/>
      <c r="BO138" s="194"/>
      <c r="BP138" s="194"/>
      <c r="BQ138" s="194"/>
      <c r="BR138" s="194"/>
      <c r="BS138" s="194"/>
      <c r="BT138" s="194"/>
      <c r="BU138" s="194"/>
      <c r="BV138" s="194"/>
      <c r="BW138" s="194"/>
      <c r="BX138" s="194"/>
      <c r="BY138" s="194"/>
      <c r="BZ138" s="194"/>
      <c r="CA138" s="194"/>
      <c r="CB138" s="194"/>
      <c r="CC138" s="194"/>
      <c r="CD138" s="194"/>
      <c r="CN138" s="194"/>
      <c r="CO138" s="194"/>
      <c r="CP138" s="194"/>
      <c r="CQ138" s="194"/>
      <c r="CR138" s="194"/>
      <c r="CS138" s="194"/>
      <c r="CT138" s="194"/>
      <c r="CU138" s="194"/>
      <c r="CV138" s="194"/>
      <c r="CW138" s="194"/>
      <c r="CX138" s="194"/>
    </row>
    <row r="139" customFormat="false" ht="15" hidden="false" customHeight="true" outlineLevel="0" collapsed="false">
      <c r="AW139" s="99"/>
      <c r="AX139" s="99"/>
      <c r="AY139" s="99"/>
      <c r="AZ139" s="99"/>
      <c r="BA139" s="99"/>
      <c r="BB139" s="99"/>
      <c r="BI139" s="194"/>
      <c r="BJ139" s="194"/>
      <c r="BK139" s="194"/>
      <c r="BL139" s="194"/>
      <c r="BM139" s="194"/>
      <c r="BN139" s="194"/>
      <c r="BO139" s="194"/>
      <c r="BP139" s="194"/>
      <c r="BQ139" s="194"/>
      <c r="BR139" s="194"/>
      <c r="BS139" s="194"/>
      <c r="BT139" s="194"/>
      <c r="BU139" s="194"/>
      <c r="BV139" s="194"/>
      <c r="BW139" s="194"/>
      <c r="BX139" s="194"/>
      <c r="BY139" s="194"/>
      <c r="BZ139" s="194"/>
      <c r="CA139" s="194"/>
      <c r="CB139" s="194"/>
      <c r="CC139" s="194"/>
      <c r="CD139" s="194"/>
      <c r="CN139" s="194"/>
      <c r="CO139" s="194"/>
      <c r="CP139" s="194"/>
      <c r="CQ139" s="194"/>
      <c r="CR139" s="194"/>
      <c r="CS139" s="194"/>
      <c r="CT139" s="194"/>
      <c r="CU139" s="194"/>
      <c r="CV139" s="194"/>
      <c r="CW139" s="194"/>
      <c r="CX139" s="194"/>
    </row>
    <row r="140" customFormat="false" ht="15" hidden="false" customHeight="true" outlineLevel="0" collapsed="false">
      <c r="BI140" s="194"/>
      <c r="BJ140" s="194"/>
      <c r="BK140" s="194"/>
      <c r="BL140" s="194"/>
      <c r="BM140" s="194"/>
      <c r="BN140" s="194"/>
      <c r="BO140" s="194"/>
      <c r="BP140" s="194"/>
      <c r="BQ140" s="194"/>
      <c r="BR140" s="194"/>
      <c r="BS140" s="194"/>
      <c r="BT140" s="194"/>
      <c r="BU140" s="194"/>
      <c r="BV140" s="194"/>
      <c r="BW140" s="194"/>
      <c r="BX140" s="194"/>
      <c r="BY140" s="194"/>
      <c r="BZ140" s="194"/>
      <c r="CA140" s="194"/>
      <c r="CB140" s="194"/>
      <c r="CC140" s="194"/>
      <c r="CD140" s="194"/>
      <c r="CN140" s="194"/>
      <c r="CO140" s="194"/>
      <c r="CP140" s="194"/>
      <c r="CQ140" s="194"/>
      <c r="CR140" s="194"/>
      <c r="CS140" s="194"/>
      <c r="CT140" s="194"/>
      <c r="CU140" s="194"/>
      <c r="CV140" s="194"/>
      <c r="CW140" s="194"/>
      <c r="CX140" s="194"/>
    </row>
    <row r="141" customFormat="false" ht="15" hidden="false" customHeight="true" outlineLevel="0" collapsed="false">
      <c r="BI141" s="194"/>
      <c r="BJ141" s="194"/>
      <c r="BK141" s="194"/>
      <c r="BL141" s="194"/>
      <c r="BM141" s="194"/>
      <c r="BN141" s="194"/>
      <c r="BO141" s="194"/>
      <c r="BP141" s="194"/>
      <c r="BQ141" s="194"/>
      <c r="BR141" s="194"/>
      <c r="BS141" s="194"/>
      <c r="CB141" s="194"/>
      <c r="CC141" s="194"/>
      <c r="CD141" s="194"/>
      <c r="CN141" s="194"/>
      <c r="CO141" s="194"/>
      <c r="CP141" s="194"/>
      <c r="CQ141" s="194"/>
      <c r="CR141" s="194"/>
      <c r="CS141" s="194"/>
      <c r="CT141" s="194"/>
      <c r="CU141" s="194"/>
      <c r="CV141" s="194"/>
      <c r="CW141" s="194"/>
      <c r="CX141" s="194"/>
    </row>
    <row r="142" customFormat="false" ht="15" hidden="false" customHeight="true" outlineLevel="0" collapsed="false">
      <c r="BI142" s="194"/>
      <c r="BJ142" s="194"/>
      <c r="BK142" s="194"/>
      <c r="BL142" s="194"/>
      <c r="BM142" s="194"/>
      <c r="BN142" s="194"/>
      <c r="BO142" s="194"/>
      <c r="BP142" s="194"/>
      <c r="BQ142" s="194"/>
      <c r="BR142" s="194"/>
      <c r="BS142" s="194"/>
      <c r="CC142" s="194"/>
      <c r="CD142" s="194"/>
      <c r="CN142" s="194"/>
      <c r="CO142" s="194"/>
      <c r="CP142" s="194"/>
      <c r="CQ142" s="194"/>
      <c r="CR142" s="194"/>
      <c r="CS142" s="194"/>
      <c r="CT142" s="194"/>
      <c r="CU142" s="194"/>
      <c r="CV142" s="194"/>
      <c r="CW142" s="194"/>
      <c r="CX142" s="194"/>
    </row>
    <row r="143" customFormat="false" ht="15" hidden="false" customHeight="true" outlineLevel="0" collapsed="false">
      <c r="BI143" s="194"/>
      <c r="BJ143" s="194"/>
      <c r="BK143" s="194"/>
      <c r="BL143" s="194"/>
      <c r="BM143" s="194"/>
      <c r="BN143" s="194"/>
      <c r="BO143" s="194"/>
      <c r="BP143" s="194"/>
      <c r="BQ143" s="194"/>
      <c r="BR143" s="194"/>
      <c r="BS143" s="194"/>
      <c r="CC143" s="194"/>
      <c r="CD143" s="194"/>
      <c r="CN143" s="194"/>
      <c r="CO143" s="194"/>
      <c r="CP143" s="194"/>
      <c r="CQ143" s="194"/>
      <c r="CR143" s="194"/>
      <c r="CS143" s="194"/>
      <c r="CT143" s="194"/>
      <c r="CU143" s="194"/>
      <c r="CV143" s="194"/>
      <c r="CW143" s="194"/>
      <c r="CX143" s="194"/>
    </row>
    <row r="144" customFormat="false" ht="15" hidden="false" customHeight="true" outlineLevel="0" collapsed="false">
      <c r="BI144" s="194"/>
      <c r="BJ144" s="194"/>
      <c r="BK144" s="194"/>
      <c r="BL144" s="194"/>
      <c r="BM144" s="194"/>
      <c r="BN144" s="194"/>
      <c r="BO144" s="194"/>
      <c r="BP144" s="194"/>
      <c r="BQ144" s="194"/>
      <c r="BR144" s="194"/>
      <c r="BS144" s="194"/>
      <c r="CC144" s="194"/>
      <c r="CD144" s="194"/>
      <c r="CN144" s="194"/>
      <c r="CO144" s="194"/>
      <c r="CP144" s="194"/>
      <c r="CQ144" s="194"/>
      <c r="CR144" s="194"/>
      <c r="CS144" s="194"/>
      <c r="CT144" s="194"/>
      <c r="CU144" s="194"/>
      <c r="CV144" s="194"/>
      <c r="CW144" s="194"/>
      <c r="CX144" s="194"/>
    </row>
    <row r="145" customFormat="false" ht="15" hidden="false" customHeight="true" outlineLevel="0" collapsed="false">
      <c r="BI145" s="194"/>
      <c r="BJ145" s="194"/>
      <c r="BK145" s="194"/>
      <c r="BL145" s="194"/>
      <c r="BM145" s="194"/>
      <c r="BN145" s="194"/>
      <c r="BO145" s="194"/>
      <c r="BP145" s="194"/>
      <c r="BQ145" s="194"/>
      <c r="BR145" s="194"/>
      <c r="BS145" s="194"/>
      <c r="CC145" s="194"/>
      <c r="CD145" s="194"/>
      <c r="CN145" s="194"/>
      <c r="CO145" s="194"/>
      <c r="CP145" s="194"/>
      <c r="CQ145" s="194"/>
      <c r="CR145" s="194"/>
      <c r="CS145" s="194"/>
      <c r="CT145" s="194"/>
      <c r="CU145" s="194"/>
      <c r="CV145" s="194"/>
      <c r="CW145" s="194"/>
      <c r="CX145" s="194"/>
    </row>
    <row r="146" customFormat="false" ht="15" hidden="false" customHeight="true" outlineLevel="0" collapsed="false">
      <c r="BI146" s="194"/>
      <c r="BJ146" s="194"/>
      <c r="BK146" s="194"/>
      <c r="BL146" s="194"/>
      <c r="BM146" s="194"/>
      <c r="BN146" s="194"/>
      <c r="BO146" s="194"/>
      <c r="BP146" s="194"/>
      <c r="BQ146" s="194"/>
      <c r="BR146" s="194"/>
      <c r="BS146" s="194"/>
      <c r="CC146" s="194"/>
      <c r="CD146" s="194"/>
      <c r="CN146" s="194"/>
      <c r="CO146" s="194"/>
      <c r="CP146" s="194"/>
      <c r="CQ146" s="194"/>
      <c r="CR146" s="194"/>
      <c r="CS146" s="194"/>
      <c r="CT146" s="194"/>
      <c r="CU146" s="194"/>
      <c r="CV146" s="194"/>
      <c r="CW146" s="194"/>
      <c r="CX146" s="194"/>
    </row>
    <row r="147" customFormat="false" ht="15" hidden="false" customHeight="true" outlineLevel="0" collapsed="false">
      <c r="BQ147" s="194"/>
      <c r="BR147" s="194"/>
      <c r="BS147" s="194"/>
      <c r="CC147" s="194"/>
      <c r="CD147" s="194"/>
      <c r="CN147" s="194"/>
      <c r="CO147" s="194"/>
      <c r="CP147" s="194"/>
      <c r="CQ147" s="194"/>
      <c r="CR147" s="194"/>
      <c r="CS147" s="194"/>
      <c r="CT147" s="194"/>
      <c r="CU147" s="194"/>
      <c r="CV147" s="194"/>
      <c r="CW147" s="194"/>
      <c r="CX147" s="194"/>
    </row>
    <row r="148" customFormat="false" ht="15" hidden="false" customHeight="true" outlineLevel="0" collapsed="false">
      <c r="BR148" s="194"/>
      <c r="BS148" s="194"/>
      <c r="CC148" s="194"/>
      <c r="CD148" s="194"/>
      <c r="CN148" s="194"/>
      <c r="CO148" s="194"/>
      <c r="CP148" s="194"/>
      <c r="CQ148" s="194"/>
      <c r="CR148" s="194"/>
      <c r="CS148" s="194"/>
      <c r="CT148" s="194"/>
      <c r="CU148" s="194"/>
      <c r="CV148" s="194"/>
      <c r="CW148" s="194"/>
      <c r="CX148" s="194"/>
    </row>
    <row r="149" customFormat="false" ht="15" hidden="false" customHeight="true" outlineLevel="0" collapsed="false">
      <c r="BR149" s="194"/>
      <c r="BS149" s="194"/>
      <c r="CC149" s="194"/>
      <c r="CD149" s="194"/>
      <c r="CN149" s="194"/>
      <c r="CO149" s="194"/>
    </row>
    <row r="150" customFormat="false" ht="15" hidden="false" customHeight="true" outlineLevel="0" collapsed="false">
      <c r="BR150" s="194"/>
      <c r="BS150" s="194"/>
      <c r="CC150" s="194"/>
      <c r="CD150" s="194"/>
      <c r="CN150" s="194"/>
      <c r="CO150" s="194"/>
    </row>
    <row r="151" customFormat="false" ht="15" hidden="false" customHeight="true" outlineLevel="0" collapsed="false">
      <c r="BR151" s="194"/>
      <c r="BS151" s="194"/>
      <c r="CC151" s="194"/>
      <c r="CD151" s="194"/>
      <c r="CN151" s="194"/>
      <c r="CO151" s="194"/>
    </row>
  </sheetData>
  <mergeCells count="97">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4:A10"/>
    <mergeCell ref="A11:A23"/>
    <mergeCell ref="CQ12:CQ14"/>
    <mergeCell ref="A24:A29"/>
    <mergeCell ref="A30:A38"/>
    <mergeCell ref="W48:X48"/>
    <mergeCell ref="V49:V51"/>
    <mergeCell ref="AO49:AO60"/>
    <mergeCell ref="AF50:AF52"/>
    <mergeCell ref="AF56:AF58"/>
    <mergeCell ref="AO62:AO70"/>
    <mergeCell ref="BD62:BF62"/>
    <mergeCell ref="AO72:AO73"/>
    <mergeCell ref="AO79:AP79"/>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4A30F97A-29E6-4260-AC49-562AC3EBE31A}">
            <xm:f>"More than 72 Hours"</xm:f>
            <x14:dxf>
              <font>
                <color rgb="FF9C6500"/>
              </font>
              <fill>
                <patternFill>
                  <bgColor rgb="FFFFEB9C"/>
                </patternFill>
              </fill>
            </x14:dxf>
          </x14:cfRule>
          <xm:sqref>K3</xm:sqref>
        </x14:conditionalFormatting>
        <x14:conditionalFormatting xmlns:xm="http://schemas.microsoft.com/office/excel/2006/main">
          <x14:cfRule type="cellIs" priority="3" operator="equal" id="{77139372-D08C-4196-8620-C8107A5BB082}">
            <xm:f>"Escalated( مصعدة)"</xm:f>
            <x14:dxf>
              <fill>
                <patternFill>
                  <bgColor rgb="FF00B050"/>
                </patternFill>
              </fill>
            </x14:dxf>
          </x14:cfRule>
          <x14:cfRule type="cellIs" priority="4" operator="equal" id="{406366B5-6D1E-4B20-B7D6-A755B3F35B10}">
            <xm:f>"24 Hours"</xm:f>
            <x14:dxf>
              <fill>
                <patternFill>
                  <bgColor rgb="FF0070C0"/>
                </patternFill>
              </fill>
            </x14:dxf>
          </x14:cfRule>
          <x14:cfRule type="cellIs" priority="5" operator="equal" id="{A590F758-7C88-4128-80C0-A5828C822653}">
            <xm:f>"48 Hours"</xm:f>
            <x14:dxf>
              <fill>
                <patternFill>
                  <bgColor rgb="FF00B0F0"/>
                </patternFill>
              </fill>
            </x14:dxf>
          </x14:cfRule>
          <x14:cfRule type="cellIs" priority="6" operator="equal" id="{2691358A-F73E-4F38-9C28-E74F15D42078}">
            <xm:f>"72 Hours"</xm:f>
            <x14:dxf>
              <fill>
                <patternFill>
                  <bgColor rgb="FFFF0000"/>
                </patternFill>
              </fill>
            </x14:dxf>
          </x14:cfRule>
          <xm:sqref>K3:K38</xm:sqref>
        </x14:conditionalFormatting>
        <x14:conditionalFormatting xmlns:xm="http://schemas.microsoft.com/office/excel/2006/main">
          <x14:cfRule type="cellIs" priority="7" operator="equal" id="{35605090-2FB3-4400-88A0-2EED1297BE62}">
            <xm:f>"More than 72 hours"</xm:f>
            <x14:dxf>
              <font>
                <color rgb="FF9C5700"/>
              </font>
              <fill>
                <patternFill>
                  <bgColor rgb="FFFFEB9C"/>
                </patternFill>
              </fill>
            </x14:dxf>
          </x14:cfRule>
          <xm:sqref>K4:K38</xm:sqref>
        </x14:conditionalFormatting>
        <x14:conditionalFormatting xmlns:xm="http://schemas.microsoft.com/office/excel/2006/main">
          <x14:cfRule type="cellIs" priority="8" operator="equal" id="{388437AC-DDE0-4260-B2DC-AE8F335F181A}">
            <xm:f>"Patient"</xm:f>
            <x14:dxf>
              <fill>
                <patternFill>
                  <bgColor theme="4" tint="0.7999"/>
                </patternFill>
              </fill>
            </x14:dxf>
          </x14:cfRule>
          <x14:cfRule type="cellIs" priority="9" operator="equal" id="{E16DF2A0-FF7D-418A-A36D-FA4612A01B7A}">
            <xm:f>"Hospital"</xm:f>
            <x14:dxf>
              <font>
                <color rgb="FF9C5700"/>
              </font>
              <fill>
                <patternFill>
                  <bgColor rgb="FFFFEB9C"/>
                </patternFill>
              </fill>
            </x14:dxf>
          </x14:cfRule>
          <xm:sqref>BE3:BE38</xm:sqref>
        </x14:conditionalFormatting>
        <x14:conditionalFormatting xmlns:xm="http://schemas.microsoft.com/office/excel/2006/main">
          <x14:cfRule type="cellIs" priority="10" operator="equal" id="{4B14DD13-3690-4CFE-A3A5-3B20C1FEF982}">
            <xm:f>"Dissatisfied"</xm:f>
            <x14:dxf>
              <fill>
                <patternFill>
                  <bgColor theme="4" tint="0.7999"/>
                </patternFill>
              </fill>
            </x14:dxf>
          </x14:cfRule>
          <x14:cfRule type="cellIs" priority="11" operator="equal" id="{C77CFF2D-88D8-4B74-9BDE-E23A9F43D154}">
            <xm:f>"Neutral"</xm:f>
            <x14:dxf>
              <font>
                <color rgb="FF9C5700"/>
              </font>
              <fill>
                <patternFill>
                  <bgColor rgb="FFFFEB9C"/>
                </patternFill>
              </fill>
            </x14:dxf>
          </x14:cfRule>
          <x14:cfRule type="cellIs" priority="12" operator="equal" id="{5E7F678B-F44A-412D-A099-E6881629AEAB}">
            <xm:f>"Satisfied"</xm:f>
            <x14:dxf>
              <fill>
                <patternFill>
                  <bgColor theme="4" tint="0.7999"/>
                </patternFill>
              </fill>
            </x14:dxf>
          </x14:cfRule>
          <xm:sqref>BI76</xm:sqref>
        </x14:conditionalFormatting>
        <x14:conditionalFormatting xmlns:xm="http://schemas.microsoft.com/office/excel/2006/main">
          <x14:cfRule type="cellIs" priority="13" operator="equal" id="{DA25C0C5-DC7B-47E0-9836-8DEC3032E5ED}">
            <xm:f>"More than 72 hours"</xm:f>
            <x14:dxf>
              <font>
                <color rgb="FF9C5700"/>
              </font>
              <fill>
                <patternFill>
                  <bgColor rgb="FFFFEB9C"/>
                </patternFill>
              </fill>
            </x14:dxf>
          </x14:cfRule>
          <x14:cfRule type="cellIs" priority="14" operator="equal" id="{21F74CC7-D938-451C-9685-FBF120673563}">
            <xm:f>"72 Hours"</xm:f>
            <x14:dxf>
              <fill>
                <patternFill>
                  <bgColor theme="4" tint="0.7999"/>
                </patternFill>
              </fill>
            </x14:dxf>
          </x14:cfRule>
          <x14:cfRule type="cellIs" priority="15" operator="equal" id="{72673B97-5390-47DE-9FE0-8B6B976B13F3}">
            <xm:f>"48 Hours"</xm:f>
            <x14:dxf>
              <font>
                <color rgb="FF9C5700"/>
              </font>
              <fill>
                <patternFill>
                  <bgColor rgb="FFFFEB9C"/>
                </patternFill>
              </fill>
            </x14:dxf>
          </x14:cfRule>
          <x14:cfRule type="cellIs" priority="16" operator="equal" id="{1B98A081-7870-4AE8-B360-D46D3B43D66F}">
            <xm:f>"24 Hours"</xm:f>
            <x14:dxf>
              <fill>
                <patternFill>
                  <bgColor theme="4" tint="0.7999"/>
                </patternFill>
              </fill>
            </x14:dxf>
          </x14:cfRule>
          <xm:sqref>BR3:BR7</xm:sqref>
        </x14:conditionalFormatting>
        <x14:conditionalFormatting xmlns:xm="http://schemas.microsoft.com/office/excel/2006/main">
          <x14:cfRule type="cellIs" priority="17" operator="equal" id="{4A4DA0BC-74AA-43CD-8777-3E6A17C4A47E}">
            <xm:f>"More than 72 hours"</xm:f>
            <x14:dxf>
              <font>
                <color rgb="FF9C5700"/>
              </font>
              <fill>
                <patternFill>
                  <bgColor rgb="FFFFEB9C"/>
                </patternFill>
              </fill>
            </x14:dxf>
          </x14:cfRule>
          <x14:cfRule type="cellIs" priority="18" operator="equal" id="{4560A740-927C-4BBF-BF6F-303610F4E07F}">
            <xm:f>"72 Hours"</xm:f>
            <x14:dxf>
              <fill>
                <patternFill>
                  <bgColor theme="4" tint="0.7999"/>
                </patternFill>
              </fill>
            </x14:dxf>
          </x14:cfRule>
          <x14:cfRule type="cellIs" priority="19" operator="equal" id="{8891CFB4-10DB-4A41-82B9-B8B0E96D50DE}">
            <xm:f>"48 Hours"</xm:f>
            <x14:dxf>
              <font>
                <color rgb="FF9C5700"/>
              </font>
              <fill>
                <patternFill>
                  <bgColor rgb="FFFFEB9C"/>
                </patternFill>
              </fill>
            </x14:dxf>
          </x14:cfRule>
          <x14:cfRule type="cellIs" priority="20" operator="equal" id="{975DFFBF-8A1F-47D1-A860-B0C63721B0BE}">
            <xm:f>"24 Hours"</xm:f>
            <x14:dxf>
              <fill>
                <patternFill>
                  <bgColor theme="4" tint="0.7999"/>
                </patternFill>
              </fill>
            </x14:dxf>
          </x14:cfRule>
          <xm:sqref>CC3:CC6</xm:sqref>
        </x14:conditionalFormatting>
        <x14:conditionalFormatting xmlns:xm="http://schemas.microsoft.com/office/excel/2006/main">
          <x14:cfRule type="cellIs" priority="21" operator="equal" id="{88E7C53A-954A-4031-977E-DCF22B76896A}">
            <xm:f>"More than 72 hours"</xm:f>
            <x14:dxf>
              <font>
                <color rgb="FF9C6500"/>
              </font>
              <fill>
                <patternFill>
                  <bgColor rgb="FFFFEB9C"/>
                </patternFill>
              </fill>
            </x14:dxf>
          </x14:cfRule>
          <x14:cfRule type="cellIs" priority="22" operator="equal" id="{902BFAD2-1790-4343-B799-3787679E52FD}">
            <xm:f>"72 Hours"</xm:f>
            <x14:dxf>
              <fill>
                <patternFill>
                  <bgColor rgb="FF00B050"/>
                </patternFill>
              </fill>
            </x14:dxf>
          </x14:cfRule>
          <x14:cfRule type="cellIs" priority="23" operator="equal" id="{AAFE1972-A046-4482-AF13-D4489CBBF25F}">
            <xm:f>"48 Hours"</xm:f>
            <x14:dxf>
              <fill>
                <patternFill>
                  <bgColor rgb="FF0070C0"/>
                </patternFill>
              </fill>
            </x14:dxf>
          </x14:cfRule>
          <x14:cfRule type="cellIs" priority="24" operator="equal" id="{C0AE406F-F2DB-4246-9A73-EDA732B9A458}">
            <xm:f>"24 Hours"</xm:f>
            <x14:dxf>
              <fill>
                <patternFill>
                  <bgColor rgb="FF00B0F0"/>
                </patternFill>
              </fill>
            </x14:dxf>
          </x14:cfRule>
          <xm:sqref>CN3:CN23</xm:sqref>
        </x14:conditionalFormatting>
        <x14:conditionalFormatting xmlns:xm="http://schemas.microsoft.com/office/excel/2006/main">
          <x14:cfRule type="cellIs" priority="25" operator="equal" id="{BFA32C75-2A77-4396-AD5C-3D3F9F6B74D0}">
            <xm:f>"More than 72 hours"</xm:f>
            <x14:dxf>
              <fill>
                <patternFill>
                  <bgColor rgb="FFFF0000"/>
                </patternFill>
              </fill>
            </x14:dxf>
          </x14:cfRule>
          <x14:cfRule type="cellIs" priority="26" operator="equal" id="{8EC16347-8AA0-41BD-AFE2-D757AAE5694D}">
            <xm:f>"72 Hours"</xm:f>
            <x14:dxf>
              <fill>
                <patternFill>
                  <bgColor rgb="FFFFEB9C"/>
                </patternFill>
              </fill>
            </x14:dxf>
          </x14:cfRule>
          <x14:cfRule type="cellIs" priority="27" operator="equal" id="{252A1628-39B0-42A0-8D74-6CAFF0485EB2}">
            <xm:f>"48 Hours"</xm:f>
            <x14:dxf>
              <fill>
                <patternFill>
                  <bgColor rgb="FF00B050"/>
                </patternFill>
              </fill>
            </x14:dxf>
          </x14:cfRule>
          <x14:cfRule type="cellIs" priority="28" operator="equal" id="{89CA71DF-25FB-43CA-89B1-61DC4DFBAC9A}">
            <xm:f>"24 Hours"</xm:f>
            <x14:dxf>
              <fill>
                <patternFill>
                  <bgColor rgb="FF0070C0"/>
                </patternFill>
              </fill>
            </x14:dxf>
          </x14:cfRule>
          <xm:sqref>CY3:CY8</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N148"/>
  <sheetViews>
    <sheetView showFormulas="false" showGridLines="true" showRowColHeaders="true" showZeros="true" rightToLeft="false" tabSelected="false" showOutlineSymbols="true" defaultGridColor="true" view="normal" topLeftCell="AU20" colorId="64" zoomScale="100" zoomScaleNormal="100" zoomScalePageLayoutView="100" workbookViewId="0">
      <selection pane="topLeft" activeCell="AW11" activeCellId="0" sqref="AW11"/>
    </sheetView>
  </sheetViews>
  <sheetFormatPr defaultColWidth="9.57421875" defaultRowHeight="15" zeroHeight="false" outlineLevelRow="0" outlineLevelCol="0"/>
  <cols>
    <col collapsed="false" customWidth="true" hidden="false" outlineLevel="0" max="1" min="1" style="321" width="11.15"/>
    <col collapsed="false" customWidth="true" hidden="false" outlineLevel="0" max="2" min="2" style="1" width="6.71"/>
    <col collapsed="false" customWidth="true" hidden="false" outlineLevel="0" max="3" min="3" style="2" width="13.29"/>
    <col collapsed="false" customWidth="true" hidden="false" outlineLevel="0" max="4" min="4" style="1" width="16.57"/>
    <col collapsed="false" customWidth="true" hidden="false" outlineLevel="0" max="5" min="5" style="1" width="19"/>
    <col collapsed="false" customWidth="true" hidden="false" outlineLevel="0" max="6" min="6" style="1" width="15.43"/>
    <col collapsed="false" customWidth="true" hidden="false" outlineLevel="0" max="7" min="7" style="1" width="17.71"/>
    <col collapsed="false" customWidth="true" hidden="false" outlineLevel="0" max="8" min="8" style="1" width="29.14"/>
    <col collapsed="false" customWidth="true" hidden="false" outlineLevel="0" max="9" min="9" style="1" width="28.14"/>
    <col collapsed="false" customWidth="true" hidden="false" outlineLevel="0" max="10" min="10" style="1" width="18"/>
    <col collapsed="false" customWidth="true" hidden="false" outlineLevel="0" max="11" min="11" style="1" width="16.43"/>
    <col collapsed="false" customWidth="true" hidden="false" outlineLevel="0" max="12" min="12" style="1" width="28.43"/>
    <col collapsed="false" customWidth="true" hidden="false" outlineLevel="0" max="13" min="13" style="1" width="12.57"/>
    <col collapsed="false" customWidth="true" hidden="false" outlineLevel="0" max="14" min="14" style="1" width="16"/>
    <col collapsed="false" customWidth="true" hidden="false" outlineLevel="0" max="15" min="15" style="1" width="28.72"/>
    <col collapsed="false" customWidth="true" hidden="false" outlineLevel="0" max="16" min="16" style="1" width="20.57"/>
    <col collapsed="false" customWidth="true" hidden="false" outlineLevel="0" max="17" min="17" style="1" width="39.43"/>
    <col collapsed="false" customWidth="true" hidden="false" outlineLevel="0" max="18" min="18" style="1" width="17.86"/>
    <col collapsed="false" customWidth="true" hidden="false" outlineLevel="0" max="19" min="19" style="1" width="16.43"/>
    <col collapsed="false" customWidth="true" hidden="false" outlineLevel="0" max="20" min="20" style="1" width="28.72"/>
    <col collapsed="false" customWidth="true" hidden="false" outlineLevel="0" max="21" min="21" style="1" width="12.57"/>
    <col collapsed="false" customWidth="true" hidden="false" outlineLevel="0" max="22" min="22" style="1" width="16"/>
    <col collapsed="false" customWidth="true" hidden="false" outlineLevel="0" max="23" min="23" style="3" width="28.14"/>
    <col collapsed="false" customWidth="true" hidden="false" outlineLevel="0" max="24" min="24" style="1" width="27.43"/>
    <col collapsed="false" customWidth="true" hidden="false" outlineLevel="0" max="25" min="25" style="1" width="21.43"/>
    <col collapsed="false" customWidth="true" hidden="false" outlineLevel="0" max="26" min="26" style="1" width="16"/>
    <col collapsed="false" customWidth="true" hidden="false" outlineLevel="0" max="27" min="27" style="1" width="26.14"/>
    <col collapsed="false" customWidth="true" hidden="false" outlineLevel="0" max="28" min="28" style="1" width="28.29"/>
    <col collapsed="false" customWidth="true" hidden="false" outlineLevel="0" max="29" min="29" style="1" width="12.72"/>
    <col collapsed="false" customWidth="true" hidden="false" outlineLevel="0" max="30" min="30" style="1" width="16"/>
    <col collapsed="false" customWidth="true" hidden="false" outlineLevel="0" max="31" min="31" style="1" width="25"/>
    <col collapsed="false" customWidth="true" hidden="false" outlineLevel="0" max="32" min="32" style="1" width="28.29"/>
    <col collapsed="false" customWidth="true" hidden="false" outlineLevel="0" max="33" min="33" style="1" width="14.43"/>
    <col collapsed="false" customWidth="true" hidden="false" outlineLevel="0" max="35" min="34" style="1" width="16"/>
    <col collapsed="false" customWidth="true" hidden="false" outlineLevel="0" max="36" min="36" style="1" width="26"/>
    <col collapsed="false" customWidth="true" hidden="false" outlineLevel="0" max="37" min="37" style="4" width="29.57"/>
    <col collapsed="false" customWidth="false" hidden="false" outlineLevel="0" max="38" min="38" style="1" width="9.57"/>
    <col collapsed="false" customWidth="true" hidden="false" outlineLevel="0" max="39" min="39" style="1" width="16"/>
    <col collapsed="false" customWidth="true" hidden="false" outlineLevel="0" max="40" min="40" style="1" width="26.14"/>
    <col collapsed="false" customWidth="true" hidden="false" outlineLevel="0" max="41" min="41" style="1" width="36.72"/>
    <col collapsed="false" customWidth="true" hidden="false" outlineLevel="0" max="42" min="42" style="5" width="16.57"/>
    <col collapsed="false" customWidth="true" hidden="false" outlineLevel="0" max="43" min="43" style="1" width="21.14"/>
    <col collapsed="false" customWidth="true" hidden="false" outlineLevel="0" max="44" min="44" style="1" width="36.72"/>
    <col collapsed="false" customWidth="true" hidden="false" outlineLevel="0" max="45" min="45" style="4" width="28.72"/>
    <col collapsed="false" customWidth="true" hidden="false" outlineLevel="0" max="46" min="46" style="5" width="15.57"/>
    <col collapsed="false" customWidth="true" hidden="false" outlineLevel="0" max="47" min="47" style="1" width="31.15"/>
    <col collapsed="false" customWidth="true" hidden="false" outlineLevel="0" max="48" min="48" style="1" width="10.43"/>
    <col collapsed="false" customWidth="true" hidden="false" outlineLevel="0" max="49" min="49" style="1" width="50.71"/>
    <col collapsed="false" customWidth="true" hidden="false" outlineLevel="0" max="53" min="50" style="2" width="28.43"/>
    <col collapsed="false" customWidth="true" hidden="false" outlineLevel="0" max="54" min="54" style="2" width="33.71"/>
    <col collapsed="false" customWidth="true" hidden="false" outlineLevel="0" max="55" min="55" style="1" width="30"/>
    <col collapsed="false" customWidth="true" hidden="false" outlineLevel="0" max="56" min="56" style="1" width="32.57"/>
    <col collapsed="false" customWidth="true" hidden="false" outlineLevel="0" max="57" min="57" style="1" width="27.15"/>
    <col collapsed="false" customWidth="true" hidden="false" outlineLevel="0" max="58" min="58" style="1" width="37.71"/>
    <col collapsed="false" customWidth="false" hidden="false" outlineLevel="0" max="59" min="59" style="478" width="9.57"/>
    <col collapsed="false" customWidth="false" hidden="false" outlineLevel="0" max="60" min="60" style="1" width="9.57"/>
    <col collapsed="false" customWidth="true" hidden="false" outlineLevel="0" max="61" min="61" style="1" width="24.29"/>
    <col collapsed="false" customWidth="true" hidden="false" outlineLevel="0" max="62" min="62" style="1" width="27.15"/>
    <col collapsed="false" customWidth="true" hidden="false" outlineLevel="0" max="63" min="63" style="1" width="18.57"/>
    <col collapsed="false" customWidth="true" hidden="false" outlineLevel="0" max="64" min="64" style="1" width="16.72"/>
    <col collapsed="false" customWidth="true" hidden="false" outlineLevel="0" max="65" min="65" style="1" width="12"/>
    <col collapsed="false" customWidth="true" hidden="false" outlineLevel="0" max="66" min="66" style="1" width="21.86"/>
    <col collapsed="false" customWidth="true" hidden="false" outlineLevel="0" max="67" min="67" style="1" width="19.72"/>
    <col collapsed="false" customWidth="true" hidden="false" outlineLevel="0" max="68" min="68" style="1" width="20.72"/>
    <col collapsed="false" customWidth="true" hidden="false" outlineLevel="0" max="69" min="69" style="1" width="10.29"/>
    <col collapsed="false" customWidth="true" hidden="false" outlineLevel="0" max="70" min="70" style="1" width="12.29"/>
    <col collapsed="false" customWidth="false" hidden="false" outlineLevel="0" max="71" min="71" style="1" width="9.57"/>
    <col collapsed="false" customWidth="true" hidden="false" outlineLevel="0" max="72" min="72" style="1" width="16"/>
    <col collapsed="false" customWidth="true" hidden="false" outlineLevel="0" max="73" min="73" style="1" width="15"/>
    <col collapsed="false" customWidth="true" hidden="false" outlineLevel="0" max="74" min="74" style="1" width="15.28"/>
    <col collapsed="false" customWidth="true" hidden="false" outlineLevel="0" max="75" min="75" style="1" width="16.29"/>
    <col collapsed="false" customWidth="true" hidden="false" outlineLevel="0" max="76" min="76" style="1" width="11.72"/>
    <col collapsed="false" customWidth="true" hidden="false" outlineLevel="0" max="77" min="77" style="1" width="18.71"/>
    <col collapsed="false" customWidth="true" hidden="false" outlineLevel="0" max="78" min="78" style="1" width="18.86"/>
    <col collapsed="false" customWidth="true" hidden="false" outlineLevel="0" max="79" min="79" style="1" width="20.72"/>
    <col collapsed="false" customWidth="true" hidden="false" outlineLevel="0" max="80" min="80" style="1" width="20.29"/>
    <col collapsed="false" customWidth="true" hidden="false" outlineLevel="0" max="81" min="81" style="1" width="12.29"/>
    <col collapsed="false" customWidth="false" hidden="false" outlineLevel="0" max="82" min="82" style="1" width="9.57"/>
    <col collapsed="false" customWidth="true" hidden="false" outlineLevel="0" max="83" min="83" style="1" width="20.57"/>
    <col collapsed="false" customWidth="true" hidden="false" outlineLevel="0" max="84" min="84" style="1" width="23.15"/>
    <col collapsed="false" customWidth="true" hidden="false" outlineLevel="0" max="85" min="85" style="1" width="15"/>
    <col collapsed="false" customWidth="true" hidden="false" outlineLevel="0" max="86" min="86" style="1" width="16.29"/>
    <col collapsed="false" customWidth="true" hidden="false" outlineLevel="0" max="88" min="87" style="1" width="15"/>
    <col collapsed="false" customWidth="true" hidden="false" outlineLevel="0" max="89" min="89" style="1" width="20"/>
    <col collapsed="false" customWidth="true" hidden="false" outlineLevel="0" max="90" min="90" style="1" width="20.72"/>
    <col collapsed="false" customWidth="true" hidden="false" outlineLevel="0" max="91" min="91" style="1" width="20.29"/>
    <col collapsed="false" customWidth="true" hidden="false" outlineLevel="0" max="92" min="92" style="1" width="17.86"/>
    <col collapsed="false" customWidth="false" hidden="false" outlineLevel="0" max="93" min="93" style="1" width="9.57"/>
    <col collapsed="false" customWidth="true" hidden="false" outlineLevel="0" max="94" min="94" style="1" width="17"/>
    <col collapsed="false" customWidth="true" hidden="false" outlineLevel="0" max="95" min="95" style="1" width="23.15"/>
    <col collapsed="false" customWidth="true" hidden="false" outlineLevel="0" max="96" min="96" style="1" width="15"/>
    <col collapsed="false" customWidth="true" hidden="false" outlineLevel="0" max="97" min="97" style="1" width="16.72"/>
    <col collapsed="false" customWidth="true" hidden="false" outlineLevel="0" max="98" min="98" style="1" width="11.86"/>
    <col collapsed="false" customWidth="true" hidden="false" outlineLevel="0" max="99" min="99" style="1" width="25.14"/>
    <col collapsed="false" customWidth="true" hidden="false" outlineLevel="0" max="100" min="100" style="1" width="18.29"/>
    <col collapsed="false" customWidth="true" hidden="false" outlineLevel="0" max="101" min="101" style="1" width="20.72"/>
    <col collapsed="false" customWidth="true" hidden="false" outlineLevel="0" max="102" min="102" style="1" width="21.43"/>
    <col collapsed="false" customWidth="true" hidden="false" outlineLevel="0" max="103" min="103" style="1" width="19.15"/>
    <col collapsed="false" customWidth="true" hidden="false" outlineLevel="0" max="105" min="104" style="1" width="19.86"/>
    <col collapsed="false" customWidth="false" hidden="false" outlineLevel="0" max="16384" min="106" style="1" width="9.57"/>
  </cols>
  <sheetData>
    <row r="1" s="22" customFormat="true" ht="36.75" hidden="false" customHeight="true" outlineLevel="0" collapsed="false">
      <c r="A1" s="7" t="s">
        <v>0</v>
      </c>
      <c r="B1" s="7" t="s">
        <v>1</v>
      </c>
      <c r="C1" s="479" t="s">
        <v>2</v>
      </c>
      <c r="D1" s="9" t="s">
        <v>3</v>
      </c>
      <c r="E1" s="9" t="s">
        <v>4</v>
      </c>
      <c r="F1" s="9" t="s">
        <v>5</v>
      </c>
      <c r="G1" s="9" t="s">
        <v>6</v>
      </c>
      <c r="H1" s="9" t="s">
        <v>7</v>
      </c>
      <c r="I1" s="9" t="s">
        <v>8</v>
      </c>
      <c r="J1" s="9" t="s">
        <v>9</v>
      </c>
      <c r="K1" s="10" t="s">
        <v>10</v>
      </c>
      <c r="L1" s="11" t="s">
        <v>11</v>
      </c>
      <c r="M1" s="11"/>
      <c r="N1" s="10" t="s">
        <v>12</v>
      </c>
      <c r="O1" s="11" t="s">
        <v>13</v>
      </c>
      <c r="P1" s="11"/>
      <c r="Q1" s="11" t="s">
        <v>14</v>
      </c>
      <c r="R1" s="11"/>
      <c r="S1" s="10" t="s">
        <v>12</v>
      </c>
      <c r="T1" s="12" t="s">
        <v>15</v>
      </c>
      <c r="U1" s="12"/>
      <c r="V1" s="10" t="s">
        <v>12</v>
      </c>
      <c r="W1" s="13" t="s">
        <v>16</v>
      </c>
      <c r="X1" s="14" t="s">
        <v>17</v>
      </c>
      <c r="Y1" s="14"/>
      <c r="Z1" s="10" t="s">
        <v>12</v>
      </c>
      <c r="AA1" s="15" t="s">
        <v>18</v>
      </c>
      <c r="AB1" s="10" t="s">
        <v>19</v>
      </c>
      <c r="AC1" s="10"/>
      <c r="AD1" s="10" t="s">
        <v>12</v>
      </c>
      <c r="AE1" s="15" t="s">
        <v>20</v>
      </c>
      <c r="AF1" s="10" t="s">
        <v>21</v>
      </c>
      <c r="AG1" s="10"/>
      <c r="AH1" s="10" t="s">
        <v>12</v>
      </c>
      <c r="AI1" s="16" t="s">
        <v>22</v>
      </c>
      <c r="AJ1" s="15" t="s">
        <v>23</v>
      </c>
      <c r="AK1" s="10" t="s">
        <v>24</v>
      </c>
      <c r="AL1" s="10"/>
      <c r="AM1" s="10" t="s">
        <v>12</v>
      </c>
      <c r="AN1" s="15" t="s">
        <v>25</v>
      </c>
      <c r="AO1" s="11" t="s">
        <v>26</v>
      </c>
      <c r="AP1" s="11"/>
      <c r="AQ1" s="15" t="s">
        <v>27</v>
      </c>
      <c r="AR1" s="10" t="s">
        <v>28</v>
      </c>
      <c r="AS1" s="10"/>
      <c r="AT1" s="10" t="s">
        <v>12</v>
      </c>
      <c r="AU1" s="17" t="s">
        <v>29</v>
      </c>
      <c r="AV1" s="480" t="s">
        <v>30</v>
      </c>
      <c r="AW1" s="481" t="s">
        <v>31</v>
      </c>
      <c r="AX1" s="480" t="s">
        <v>32</v>
      </c>
      <c r="AY1" s="480" t="s">
        <v>33</v>
      </c>
      <c r="AZ1" s="1003" t="s">
        <v>34</v>
      </c>
      <c r="BA1" s="480" t="s">
        <v>35</v>
      </c>
      <c r="BB1" s="482" t="s">
        <v>36</v>
      </c>
      <c r="BC1" s="482" t="s">
        <v>37</v>
      </c>
      <c r="BD1" s="21" t="s">
        <v>38</v>
      </c>
      <c r="BE1" s="21" t="s">
        <v>39</v>
      </c>
      <c r="BF1" s="21" t="s">
        <v>40</v>
      </c>
      <c r="BH1" s="23"/>
      <c r="BJ1" s="483" t="s">
        <v>2</v>
      </c>
      <c r="BK1" s="484" t="s">
        <v>3</v>
      </c>
      <c r="BL1" s="484" t="s">
        <v>4</v>
      </c>
      <c r="BM1" s="484" t="s">
        <v>5</v>
      </c>
      <c r="BN1" s="484" t="s">
        <v>6</v>
      </c>
      <c r="BO1" s="484" t="s">
        <v>7</v>
      </c>
      <c r="BP1" s="483" t="s">
        <v>8</v>
      </c>
      <c r="BQ1" s="484" t="s">
        <v>9</v>
      </c>
      <c r="BR1" s="485" t="s">
        <v>10</v>
      </c>
      <c r="BU1" s="483" t="s">
        <v>2</v>
      </c>
      <c r="BV1" s="484" t="s">
        <v>3</v>
      </c>
      <c r="BW1" s="484" t="s">
        <v>4</v>
      </c>
      <c r="BX1" s="484" t="s">
        <v>5</v>
      </c>
      <c r="BY1" s="484" t="s">
        <v>6</v>
      </c>
      <c r="BZ1" s="484" t="s">
        <v>7</v>
      </c>
      <c r="CA1" s="483" t="s">
        <v>8</v>
      </c>
      <c r="CB1" s="484" t="s">
        <v>9</v>
      </c>
      <c r="CC1" s="485" t="s">
        <v>10</v>
      </c>
      <c r="CF1" s="483" t="s">
        <v>2</v>
      </c>
      <c r="CG1" s="484" t="s">
        <v>3</v>
      </c>
      <c r="CH1" s="484" t="s">
        <v>4</v>
      </c>
      <c r="CI1" s="484" t="s">
        <v>5</v>
      </c>
      <c r="CJ1" s="484" t="s">
        <v>6</v>
      </c>
      <c r="CK1" s="484" t="s">
        <v>7</v>
      </c>
      <c r="CL1" s="483" t="s">
        <v>8</v>
      </c>
      <c r="CM1" s="484" t="s">
        <v>9</v>
      </c>
      <c r="CN1" s="485" t="s">
        <v>10</v>
      </c>
      <c r="CQ1" s="483" t="s">
        <v>2</v>
      </c>
      <c r="CR1" s="484" t="s">
        <v>3</v>
      </c>
      <c r="CS1" s="484" t="s">
        <v>4</v>
      </c>
      <c r="CT1" s="484" t="s">
        <v>5</v>
      </c>
      <c r="CU1" s="484" t="s">
        <v>6</v>
      </c>
      <c r="CV1" s="484" t="s">
        <v>7</v>
      </c>
      <c r="CW1" s="483" t="s">
        <v>8</v>
      </c>
      <c r="CX1" s="484" t="s">
        <v>9</v>
      </c>
      <c r="CY1" s="485" t="s">
        <v>10</v>
      </c>
    </row>
    <row r="2" s="22" customFormat="true" ht="12.75" hidden="false" customHeight="true" outlineLevel="0" collapsed="false">
      <c r="A2" s="7"/>
      <c r="B2" s="7"/>
      <c r="C2" s="479"/>
      <c r="D2" s="9"/>
      <c r="E2" s="9"/>
      <c r="F2" s="9"/>
      <c r="G2" s="9"/>
      <c r="H2" s="9"/>
      <c r="I2" s="9"/>
      <c r="J2" s="9"/>
      <c r="K2" s="10" t="s">
        <v>10</v>
      </c>
      <c r="L2" s="31" t="s">
        <v>41</v>
      </c>
      <c r="M2" s="32" t="s">
        <v>42</v>
      </c>
      <c r="N2" s="10"/>
      <c r="O2" s="31" t="s">
        <v>41</v>
      </c>
      <c r="P2" s="32" t="s">
        <v>42</v>
      </c>
      <c r="Q2" s="31" t="s">
        <v>41</v>
      </c>
      <c r="R2" s="32" t="s">
        <v>42</v>
      </c>
      <c r="S2" s="10"/>
      <c r="T2" s="31" t="s">
        <v>41</v>
      </c>
      <c r="U2" s="32" t="s">
        <v>42</v>
      </c>
      <c r="V2" s="10"/>
      <c r="W2" s="13"/>
      <c r="X2" s="31" t="s">
        <v>41</v>
      </c>
      <c r="Y2" s="32" t="s">
        <v>42</v>
      </c>
      <c r="Z2" s="10"/>
      <c r="AA2" s="15"/>
      <c r="AB2" s="31" t="s">
        <v>41</v>
      </c>
      <c r="AC2" s="32" t="s">
        <v>42</v>
      </c>
      <c r="AD2" s="10"/>
      <c r="AE2" s="15"/>
      <c r="AF2" s="31" t="s">
        <v>41</v>
      </c>
      <c r="AG2" s="32" t="s">
        <v>42</v>
      </c>
      <c r="AH2" s="10"/>
      <c r="AI2" s="16"/>
      <c r="AJ2" s="15"/>
      <c r="AK2" s="31" t="s">
        <v>41</v>
      </c>
      <c r="AL2" s="32" t="s">
        <v>42</v>
      </c>
      <c r="AM2" s="10"/>
      <c r="AN2" s="15"/>
      <c r="AO2" s="31" t="s">
        <v>41</v>
      </c>
      <c r="AP2" s="32" t="s">
        <v>42</v>
      </c>
      <c r="AQ2" s="15"/>
      <c r="AR2" s="31" t="s">
        <v>41</v>
      </c>
      <c r="AS2" s="32" t="s">
        <v>42</v>
      </c>
      <c r="AT2" s="10"/>
      <c r="AU2" s="17"/>
      <c r="AV2" s="480"/>
      <c r="AW2" s="480"/>
      <c r="AX2" s="480"/>
      <c r="AY2" s="480"/>
      <c r="AZ2" s="1003"/>
      <c r="BA2" s="480"/>
      <c r="BB2" s="482"/>
      <c r="BC2" s="482"/>
      <c r="BD2" s="21"/>
      <c r="BE2" s="21"/>
      <c r="BF2" s="21"/>
      <c r="BG2" s="486"/>
      <c r="BJ2" s="483"/>
      <c r="BK2" s="484"/>
      <c r="BL2" s="484"/>
      <c r="BM2" s="484"/>
      <c r="BN2" s="484"/>
      <c r="BO2" s="484"/>
      <c r="BP2" s="483"/>
      <c r="BQ2" s="484"/>
      <c r="BR2" s="485"/>
      <c r="BU2" s="483"/>
      <c r="BV2" s="484"/>
      <c r="BW2" s="484"/>
      <c r="BX2" s="484"/>
      <c r="BY2" s="484"/>
      <c r="BZ2" s="484"/>
      <c r="CA2" s="483"/>
      <c r="CB2" s="484"/>
      <c r="CC2" s="485"/>
      <c r="CF2" s="483"/>
      <c r="CG2" s="484"/>
      <c r="CH2" s="484"/>
      <c r="CI2" s="484"/>
      <c r="CJ2" s="484"/>
      <c r="CK2" s="484"/>
      <c r="CL2" s="483"/>
      <c r="CM2" s="484"/>
      <c r="CN2" s="485"/>
      <c r="CQ2" s="483"/>
      <c r="CR2" s="484"/>
      <c r="CS2" s="484"/>
      <c r="CT2" s="484"/>
      <c r="CU2" s="484"/>
      <c r="CV2" s="484"/>
      <c r="CW2" s="483"/>
      <c r="CX2" s="484"/>
      <c r="CY2" s="485"/>
    </row>
    <row r="3" customFormat="false" ht="15" hidden="false" customHeight="true" outlineLevel="0" collapsed="false">
      <c r="A3" s="918" t="n">
        <v>1</v>
      </c>
      <c r="B3" s="430" t="n">
        <v>1</v>
      </c>
      <c r="C3" s="757" t="n">
        <v>2855</v>
      </c>
      <c r="D3" s="511" t="n">
        <v>30094015</v>
      </c>
      <c r="E3" s="512" t="s">
        <v>53</v>
      </c>
      <c r="F3" s="512" t="s">
        <v>44</v>
      </c>
      <c r="G3" s="512" t="s">
        <v>54</v>
      </c>
      <c r="H3" s="512" t="s">
        <v>1073</v>
      </c>
      <c r="I3" s="513" t="n">
        <v>45536.4805555556</v>
      </c>
      <c r="J3" s="512" t="s">
        <v>970</v>
      </c>
      <c r="K3" s="492" t="s">
        <v>48</v>
      </c>
      <c r="L3" s="121" t="n">
        <v>45536</v>
      </c>
      <c r="M3" s="496" t="n">
        <v>0.468055555555556</v>
      </c>
      <c r="N3" s="514" t="s">
        <v>970</v>
      </c>
      <c r="O3" s="121" t="n">
        <v>45536</v>
      </c>
      <c r="P3" s="496" t="n">
        <v>0.480555555555556</v>
      </c>
      <c r="Q3" s="121" t="n">
        <v>45538</v>
      </c>
      <c r="R3" s="496" t="n">
        <v>0.5</v>
      </c>
      <c r="S3" s="514" t="s">
        <v>51</v>
      </c>
      <c r="T3" s="121" t="n">
        <v>45538</v>
      </c>
      <c r="U3" s="496" t="n">
        <v>0.504861111111111</v>
      </c>
      <c r="V3" s="514" t="s">
        <v>51</v>
      </c>
      <c r="W3" s="497" t="n">
        <f aca="false">(U3+T3)-(P3+O3)</f>
        <v>2.02430555555556</v>
      </c>
      <c r="X3" s="75"/>
      <c r="Y3" s="498"/>
      <c r="Z3" s="54"/>
      <c r="AA3" s="55" t="n">
        <f aca="false">(Y3+X3)-(U3+T3)</f>
        <v>-45538.5048611111</v>
      </c>
      <c r="AB3" s="75"/>
      <c r="AC3" s="54"/>
      <c r="AD3" s="54"/>
      <c r="AE3" s="55" t="n">
        <f aca="false">(AC3+AB3)-(Y3+X3)</f>
        <v>0</v>
      </c>
      <c r="AF3" s="75"/>
      <c r="AG3" s="54"/>
      <c r="AH3" s="54"/>
      <c r="AI3" s="54"/>
      <c r="AJ3" s="55" t="n">
        <f aca="false">(AG3+AF3)-(U3+T3)</f>
        <v>-45538.5048611111</v>
      </c>
      <c r="AK3" s="75"/>
      <c r="AL3" s="54"/>
      <c r="AM3" s="54"/>
      <c r="AN3" s="55" t="n">
        <f aca="false">(AL3+AK3)-(U3+T3)</f>
        <v>-45538.5048611111</v>
      </c>
      <c r="AO3" s="56" t="n">
        <v>45539</v>
      </c>
      <c r="AP3" s="501" t="n">
        <v>0.5625</v>
      </c>
      <c r="AQ3" s="57" t="n">
        <f aca="false">(AP3+AO3)-(U3+T3)</f>
        <v>1.05763888888889</v>
      </c>
      <c r="AR3" s="56" t="n">
        <v>45539</v>
      </c>
      <c r="AS3" s="501" t="n">
        <v>0.5625</v>
      </c>
      <c r="AT3" s="833" t="s">
        <v>51</v>
      </c>
      <c r="AU3" s="59" t="n">
        <f aca="false">(AS3+AR3)-(U3+T3)</f>
        <v>1.05763888888889</v>
      </c>
      <c r="AV3" s="61"/>
      <c r="AW3" s="61"/>
      <c r="AX3" s="61" t="s">
        <v>90</v>
      </c>
      <c r="AY3" s="61" t="s">
        <v>123</v>
      </c>
      <c r="AZ3" s="1004" t="s">
        <v>254</v>
      </c>
      <c r="BA3" s="61" t="s">
        <v>1074</v>
      </c>
      <c r="BB3" s="122" t="s">
        <v>1075</v>
      </c>
      <c r="BC3" s="502" t="s">
        <v>1076</v>
      </c>
      <c r="BD3" s="66"/>
      <c r="BE3" s="68" t="s">
        <v>64</v>
      </c>
      <c r="BF3" s="68"/>
      <c r="BJ3" s="770" t="n">
        <v>2856</v>
      </c>
      <c r="BK3" s="767" t="n">
        <v>20140559</v>
      </c>
      <c r="BL3" s="768" t="s">
        <v>43</v>
      </c>
      <c r="BM3" s="768" t="s">
        <v>44</v>
      </c>
      <c r="BN3" s="768" t="s">
        <v>45</v>
      </c>
      <c r="BO3" s="768" t="s">
        <v>46</v>
      </c>
      <c r="BP3" s="769" t="n">
        <v>45536.6715277778</v>
      </c>
      <c r="BQ3" s="768" t="s">
        <v>51</v>
      </c>
      <c r="BR3" s="758" t="s">
        <v>52</v>
      </c>
      <c r="BS3" s="99"/>
      <c r="BT3" s="99"/>
      <c r="BU3" s="757" t="n">
        <v>2862</v>
      </c>
      <c r="BV3" s="511" t="n">
        <v>30106794</v>
      </c>
      <c r="BW3" s="512" t="s">
        <v>49</v>
      </c>
      <c r="BX3" s="512" t="s">
        <v>44</v>
      </c>
      <c r="BY3" s="512" t="s">
        <v>54</v>
      </c>
      <c r="BZ3" s="512" t="s">
        <v>171</v>
      </c>
      <c r="CA3" s="513" t="n">
        <v>45537.5354166667</v>
      </c>
      <c r="CB3" s="512" t="s">
        <v>51</v>
      </c>
      <c r="CC3" s="758" t="s">
        <v>52</v>
      </c>
      <c r="CD3" s="99"/>
      <c r="CE3" s="99"/>
      <c r="CF3" s="757" t="n">
        <v>2855</v>
      </c>
      <c r="CG3" s="511" t="n">
        <v>30094015</v>
      </c>
      <c r="CH3" s="512" t="s">
        <v>53</v>
      </c>
      <c r="CI3" s="512" t="s">
        <v>44</v>
      </c>
      <c r="CJ3" s="512" t="s">
        <v>54</v>
      </c>
      <c r="CK3" s="512" t="s">
        <v>1073</v>
      </c>
      <c r="CL3" s="513" t="n">
        <v>45536.4805555556</v>
      </c>
      <c r="CM3" s="512" t="s">
        <v>970</v>
      </c>
      <c r="CN3" s="758" t="s">
        <v>48</v>
      </c>
      <c r="CO3" s="99"/>
      <c r="CP3" s="99"/>
      <c r="CQ3" s="757" t="n">
        <v>2858</v>
      </c>
      <c r="CR3" s="511" t="n">
        <v>20379875</v>
      </c>
      <c r="CS3" s="512" t="s">
        <v>56</v>
      </c>
      <c r="CT3" s="512" t="s">
        <v>44</v>
      </c>
      <c r="CU3" s="512" t="s">
        <v>45</v>
      </c>
      <c r="CV3" s="512" t="s">
        <v>350</v>
      </c>
      <c r="CW3" s="513" t="n">
        <v>45536.7798611111</v>
      </c>
      <c r="CX3" s="512" t="s">
        <v>77</v>
      </c>
      <c r="CY3" s="758" t="s">
        <v>71</v>
      </c>
    </row>
    <row r="4" customFormat="false" ht="15" hidden="false" customHeight="true" outlineLevel="0" collapsed="false">
      <c r="A4" s="918"/>
      <c r="B4" s="430" t="n">
        <v>2</v>
      </c>
      <c r="C4" s="757" t="n">
        <v>2856</v>
      </c>
      <c r="D4" s="511" t="n">
        <v>20140559</v>
      </c>
      <c r="E4" s="512" t="s">
        <v>43</v>
      </c>
      <c r="F4" s="512" t="s">
        <v>44</v>
      </c>
      <c r="G4" s="512" t="s">
        <v>45</v>
      </c>
      <c r="H4" s="512" t="s">
        <v>46</v>
      </c>
      <c r="I4" s="513" t="n">
        <v>45536.6715277778</v>
      </c>
      <c r="J4" s="512" t="s">
        <v>51</v>
      </c>
      <c r="K4" s="758" t="s">
        <v>52</v>
      </c>
      <c r="L4" s="121" t="n">
        <v>45536</v>
      </c>
      <c r="M4" s="496" t="n">
        <v>0.671527777777778</v>
      </c>
      <c r="N4" s="514" t="s">
        <v>51</v>
      </c>
      <c r="O4" s="121" t="n">
        <v>45536</v>
      </c>
      <c r="P4" s="496" t="n">
        <v>0.671527777777778</v>
      </c>
      <c r="Q4" s="121"/>
      <c r="R4" s="496"/>
      <c r="S4" s="54"/>
      <c r="T4" s="121" t="n">
        <v>45536</v>
      </c>
      <c r="U4" s="496" t="n">
        <v>0.675694444444444</v>
      </c>
      <c r="V4" s="514" t="s">
        <v>51</v>
      </c>
      <c r="W4" s="497" t="n">
        <f aca="false">(U4+T4)-(P4+O4)</f>
        <v>0.00416666666666667</v>
      </c>
      <c r="X4" s="75"/>
      <c r="Y4" s="498"/>
      <c r="Z4" s="54"/>
      <c r="AA4" s="55"/>
      <c r="AB4" s="75"/>
      <c r="AC4" s="54"/>
      <c r="AD4" s="54"/>
      <c r="AE4" s="55" t="n">
        <f aca="false">(AC4+AB4)-(Y4+X4)</f>
        <v>0</v>
      </c>
      <c r="AF4" s="75"/>
      <c r="AG4" s="54"/>
      <c r="AH4" s="54"/>
      <c r="AI4" s="54"/>
      <c r="AJ4" s="55" t="n">
        <f aca="false">(AG4+AF4)-(U4+T4)</f>
        <v>-45536.6756944444</v>
      </c>
      <c r="AK4" s="75"/>
      <c r="AL4" s="54"/>
      <c r="AM4" s="54"/>
      <c r="AN4" s="55" t="n">
        <f aca="false">(AL4+AK4)-(U4+T4)</f>
        <v>-45536.6756944444</v>
      </c>
      <c r="AO4" s="56" t="n">
        <v>45536</v>
      </c>
      <c r="AP4" s="501" t="n">
        <v>0.81875</v>
      </c>
      <c r="AQ4" s="57" t="n">
        <f aca="false">(AP4+AO4)-(U4+T4)</f>
        <v>0.143055555555556</v>
      </c>
      <c r="AR4" s="56" t="n">
        <v>45536</v>
      </c>
      <c r="AS4" s="501" t="n">
        <v>0.81875</v>
      </c>
      <c r="AT4" s="514" t="s">
        <v>51</v>
      </c>
      <c r="AU4" s="59" t="n">
        <f aca="false">(AS4+AR4)-(U4+T4)</f>
        <v>0.143055555555556</v>
      </c>
      <c r="AV4" s="61"/>
      <c r="AW4" s="61"/>
      <c r="AX4" s="61" t="s">
        <v>90</v>
      </c>
      <c r="AY4" s="61" t="s">
        <v>91</v>
      </c>
      <c r="AZ4" s="1005" t="s">
        <v>92</v>
      </c>
      <c r="BA4" s="61" t="s">
        <v>636</v>
      </c>
      <c r="BB4" s="122" t="s">
        <v>1077</v>
      </c>
      <c r="BC4" s="101" t="s">
        <v>1078</v>
      </c>
      <c r="BD4" s="66"/>
      <c r="BE4" s="68" t="s">
        <v>64</v>
      </c>
      <c r="BF4" s="68"/>
      <c r="BJ4" s="770" t="n">
        <v>2895</v>
      </c>
      <c r="BK4" s="767" t="n">
        <v>30094791</v>
      </c>
      <c r="BL4" s="768" t="s">
        <v>43</v>
      </c>
      <c r="BM4" s="768" t="s">
        <v>44</v>
      </c>
      <c r="BN4" s="768" t="s">
        <v>45</v>
      </c>
      <c r="BO4" s="768" t="s">
        <v>46</v>
      </c>
      <c r="BP4" s="769" t="n">
        <v>45546.5902777778</v>
      </c>
      <c r="BQ4" s="768" t="s">
        <v>77</v>
      </c>
      <c r="BR4" s="758" t="s">
        <v>48</v>
      </c>
      <c r="BS4" s="99"/>
      <c r="BT4" s="99"/>
      <c r="BU4" s="770" t="n">
        <v>2863</v>
      </c>
      <c r="BV4" s="511" t="n">
        <v>1798686</v>
      </c>
      <c r="BW4" s="512" t="s">
        <v>49</v>
      </c>
      <c r="BX4" s="512" t="s">
        <v>65</v>
      </c>
      <c r="BY4" s="512" t="s">
        <v>45</v>
      </c>
      <c r="BZ4" s="512" t="s">
        <v>66</v>
      </c>
      <c r="CA4" s="513" t="n">
        <v>45537.6013888889</v>
      </c>
      <c r="CB4" s="512" t="s">
        <v>51</v>
      </c>
      <c r="CC4" s="758" t="s">
        <v>48</v>
      </c>
      <c r="CD4" s="99"/>
      <c r="CE4" s="99"/>
      <c r="CF4" s="741" t="n">
        <v>2860</v>
      </c>
      <c r="CG4" s="511" t="n">
        <v>20301895</v>
      </c>
      <c r="CH4" s="512" t="s">
        <v>53</v>
      </c>
      <c r="CI4" s="512" t="s">
        <v>44</v>
      </c>
      <c r="CJ4" s="512" t="s">
        <v>54</v>
      </c>
      <c r="CK4" s="512" t="s">
        <v>477</v>
      </c>
      <c r="CL4" s="513" t="n">
        <v>45536.8916666667</v>
      </c>
      <c r="CM4" s="512" t="s">
        <v>970</v>
      </c>
      <c r="CN4" s="758" t="s">
        <v>67</v>
      </c>
      <c r="CO4" s="99"/>
      <c r="CP4" s="99"/>
      <c r="CQ4" s="757" t="n">
        <v>2893</v>
      </c>
      <c r="CR4" s="511" t="n">
        <v>30144423</v>
      </c>
      <c r="CS4" s="512" t="s">
        <v>56</v>
      </c>
      <c r="CT4" s="512" t="s">
        <v>44</v>
      </c>
      <c r="CU4" s="512" t="s">
        <v>54</v>
      </c>
      <c r="CV4" s="512" t="s">
        <v>55</v>
      </c>
      <c r="CW4" s="513" t="n">
        <v>45546.5319444445</v>
      </c>
      <c r="CX4" s="512" t="s">
        <v>970</v>
      </c>
      <c r="CY4" s="758" t="s">
        <v>71</v>
      </c>
    </row>
    <row r="5" customFormat="false" ht="15" hidden="false" customHeight="true" outlineLevel="0" collapsed="false">
      <c r="A5" s="918"/>
      <c r="B5" s="436" t="n">
        <v>3</v>
      </c>
      <c r="C5" s="757" t="n">
        <v>2858</v>
      </c>
      <c r="D5" s="511" t="n">
        <v>20379875</v>
      </c>
      <c r="E5" s="512" t="s">
        <v>56</v>
      </c>
      <c r="F5" s="512" t="s">
        <v>44</v>
      </c>
      <c r="G5" s="512" t="s">
        <v>45</v>
      </c>
      <c r="H5" s="512" t="s">
        <v>350</v>
      </c>
      <c r="I5" s="513" t="n">
        <v>45536.7798611111</v>
      </c>
      <c r="J5" s="512" t="s">
        <v>77</v>
      </c>
      <c r="K5" s="758" t="s">
        <v>71</v>
      </c>
      <c r="L5" s="121" t="n">
        <v>45536</v>
      </c>
      <c r="M5" s="496" t="n">
        <v>0.775</v>
      </c>
      <c r="N5" s="514" t="s">
        <v>77</v>
      </c>
      <c r="O5" s="121" t="n">
        <v>45536</v>
      </c>
      <c r="P5" s="496" t="n">
        <v>0.779861111111111</v>
      </c>
      <c r="Q5" s="121" t="n">
        <v>45536</v>
      </c>
      <c r="R5" s="496" t="n">
        <v>0.781944444444444</v>
      </c>
      <c r="S5" s="514" t="s">
        <v>77</v>
      </c>
      <c r="T5" s="121" t="n">
        <v>45537</v>
      </c>
      <c r="U5" s="496" t="n">
        <v>0.59375</v>
      </c>
      <c r="V5" s="514" t="s">
        <v>970</v>
      </c>
      <c r="W5" s="497" t="n">
        <f aca="false">(U5+T5)-(P5+O5)</f>
        <v>0.813888888888889</v>
      </c>
      <c r="X5" s="75"/>
      <c r="Y5" s="498"/>
      <c r="Z5" s="54"/>
      <c r="AA5" s="55" t="n">
        <f aca="false">(Y5+X5)-(U5+T5)</f>
        <v>-45537.59375</v>
      </c>
      <c r="AB5" s="75"/>
      <c r="AC5" s="498"/>
      <c r="AD5" s="54"/>
      <c r="AE5" s="55" t="n">
        <f aca="false">(AC5+AB5)-(Y5+X5)</f>
        <v>0</v>
      </c>
      <c r="AF5" s="75"/>
      <c r="AG5" s="54"/>
      <c r="AH5" s="54"/>
      <c r="AI5" s="54"/>
      <c r="AJ5" s="55" t="n">
        <f aca="false">(AG5+AF5)-(U5+T5)</f>
        <v>-45537.59375</v>
      </c>
      <c r="AK5" s="75"/>
      <c r="AL5" s="54"/>
      <c r="AM5" s="54"/>
      <c r="AN5" s="55" t="n">
        <f aca="false">(AL5+AK5)-(U5+T5)</f>
        <v>-45537.59375</v>
      </c>
      <c r="AO5" s="56" t="n">
        <v>45568</v>
      </c>
      <c r="AP5" s="501" t="n">
        <v>0.575694444444444</v>
      </c>
      <c r="AQ5" s="57" t="n">
        <f aca="false">(AP5+AO5)-(U5+T5)</f>
        <v>30.9819444444444</v>
      </c>
      <c r="AR5" s="56" t="n">
        <v>45568</v>
      </c>
      <c r="AS5" s="501" t="n">
        <v>0.575694444444444</v>
      </c>
      <c r="AT5" s="54"/>
      <c r="AU5" s="59" t="n">
        <f aca="false">(AS5+AR5)-(U5+T5)</f>
        <v>30.9819444444444</v>
      </c>
      <c r="AV5" s="517" t="n">
        <v>15547</v>
      </c>
      <c r="AW5" s="61" t="s">
        <v>1079</v>
      </c>
      <c r="AX5" s="61" t="s">
        <v>90</v>
      </c>
      <c r="AY5" s="61" t="s">
        <v>123</v>
      </c>
      <c r="AZ5" s="1005" t="s">
        <v>673</v>
      </c>
      <c r="BA5" s="61" t="s">
        <v>1080</v>
      </c>
      <c r="BB5" s="122" t="s">
        <v>1081</v>
      </c>
      <c r="BC5" s="101" t="s">
        <v>1082</v>
      </c>
      <c r="BD5" s="66"/>
      <c r="BE5" s="68" t="s">
        <v>64</v>
      </c>
      <c r="BF5" s="68"/>
      <c r="BJ5" s="741" t="n">
        <v>2902</v>
      </c>
      <c r="BK5" s="511" t="n">
        <v>30345422</v>
      </c>
      <c r="BL5" s="512" t="s">
        <v>43</v>
      </c>
      <c r="BM5" s="512" t="s">
        <v>65</v>
      </c>
      <c r="BN5" s="512" t="s">
        <v>45</v>
      </c>
      <c r="BO5" s="512" t="s">
        <v>66</v>
      </c>
      <c r="BP5" s="513" t="n">
        <v>45547.7958333333</v>
      </c>
      <c r="BQ5" s="512" t="s">
        <v>77</v>
      </c>
      <c r="BR5" s="758" t="s">
        <v>48</v>
      </c>
      <c r="BS5" s="99"/>
      <c r="BT5" s="99"/>
      <c r="BU5" s="741" t="n">
        <v>2866</v>
      </c>
      <c r="BV5" s="511" t="n">
        <v>30341116</v>
      </c>
      <c r="BW5" s="512" t="s">
        <v>49</v>
      </c>
      <c r="BX5" s="512" t="s">
        <v>69</v>
      </c>
      <c r="BY5" s="512" t="s">
        <v>45</v>
      </c>
      <c r="BZ5" s="512" t="s">
        <v>341</v>
      </c>
      <c r="CA5" s="513" t="n">
        <v>45538.5173611111</v>
      </c>
      <c r="CB5" s="512" t="s">
        <v>51</v>
      </c>
      <c r="CC5" s="758" t="s">
        <v>52</v>
      </c>
      <c r="CD5" s="99"/>
      <c r="CE5" s="99"/>
      <c r="CF5" s="757" t="n">
        <v>2861</v>
      </c>
      <c r="CG5" s="511" t="n">
        <v>30342954</v>
      </c>
      <c r="CH5" s="512" t="s">
        <v>53</v>
      </c>
      <c r="CI5" s="512" t="s">
        <v>44</v>
      </c>
      <c r="CJ5" s="512" t="s">
        <v>54</v>
      </c>
      <c r="CK5" s="512" t="s">
        <v>337</v>
      </c>
      <c r="CL5" s="513" t="n">
        <v>45536.9118055556</v>
      </c>
      <c r="CM5" s="512" t="s">
        <v>51</v>
      </c>
      <c r="CN5" s="758" t="s">
        <v>71</v>
      </c>
      <c r="CO5" s="99"/>
      <c r="CP5" s="99"/>
      <c r="CQ5" s="757" t="n">
        <v>2934</v>
      </c>
      <c r="CR5" s="511" t="n">
        <v>30299421</v>
      </c>
      <c r="CS5" s="512" t="s">
        <v>56</v>
      </c>
      <c r="CT5" s="512" t="s">
        <v>69</v>
      </c>
      <c r="CU5" s="512" t="s">
        <v>80</v>
      </c>
      <c r="CV5" s="512" t="s">
        <v>462</v>
      </c>
      <c r="CW5" s="513" t="n">
        <v>45554.4868055556</v>
      </c>
      <c r="CX5" s="512" t="s">
        <v>970</v>
      </c>
      <c r="CY5" s="758" t="s">
        <v>71</v>
      </c>
    </row>
    <row r="6" customFormat="false" ht="14.25" hidden="false" customHeight="true" outlineLevel="0" collapsed="false">
      <c r="A6" s="918"/>
      <c r="B6" s="430" t="n">
        <v>4</v>
      </c>
      <c r="C6" s="770" t="n">
        <v>2860</v>
      </c>
      <c r="D6" s="511" t="n">
        <v>20301895</v>
      </c>
      <c r="E6" s="512" t="s">
        <v>53</v>
      </c>
      <c r="F6" s="512" t="s">
        <v>44</v>
      </c>
      <c r="G6" s="512" t="s">
        <v>54</v>
      </c>
      <c r="H6" s="512" t="s">
        <v>477</v>
      </c>
      <c r="I6" s="513" t="n">
        <v>45536.8916666667</v>
      </c>
      <c r="J6" s="512" t="s">
        <v>970</v>
      </c>
      <c r="K6" s="758" t="s">
        <v>67</v>
      </c>
      <c r="L6" s="121" t="n">
        <v>45536</v>
      </c>
      <c r="M6" s="496" t="n">
        <v>0.891666666666667</v>
      </c>
      <c r="N6" s="54" t="s">
        <v>298</v>
      </c>
      <c r="O6" s="121" t="n">
        <v>45536</v>
      </c>
      <c r="P6" s="496" t="n">
        <v>0.891666666666667</v>
      </c>
      <c r="Q6" s="121" t="n">
        <v>45537</v>
      </c>
      <c r="R6" s="496" t="n">
        <v>0.591666666666667</v>
      </c>
      <c r="S6" s="514" t="s">
        <v>970</v>
      </c>
      <c r="T6" s="121" t="n">
        <v>45537</v>
      </c>
      <c r="U6" s="496" t="n">
        <v>0.59375</v>
      </c>
      <c r="V6" s="514" t="s">
        <v>970</v>
      </c>
      <c r="W6" s="497" t="n">
        <f aca="false">(U6+T6)-(P6+O6)</f>
        <v>0.702083333333333</v>
      </c>
      <c r="X6" s="75"/>
      <c r="Y6" s="498"/>
      <c r="Z6" s="54"/>
      <c r="AA6" s="55" t="n">
        <f aca="false">(Y6+X6)-(U6+T6)</f>
        <v>-45537.59375</v>
      </c>
      <c r="AB6" s="75"/>
      <c r="AC6" s="54"/>
      <c r="AD6" s="54"/>
      <c r="AE6" s="55" t="n">
        <f aca="false">(AC6+AB6)-(Y6+X6)</f>
        <v>0</v>
      </c>
      <c r="AF6" s="75"/>
      <c r="AG6" s="54"/>
      <c r="AH6" s="54"/>
      <c r="AI6" s="54"/>
      <c r="AJ6" s="55" t="n">
        <f aca="false">(AG6+AF6)-(U6+T6)</f>
        <v>-45537.59375</v>
      </c>
      <c r="AK6" s="75"/>
      <c r="AL6" s="54"/>
      <c r="AM6" s="54"/>
      <c r="AN6" s="55" t="n">
        <f aca="false">(AL6+AK6)-(U6+T6)</f>
        <v>-45537.59375</v>
      </c>
      <c r="AO6" s="56" t="n">
        <v>45539</v>
      </c>
      <c r="AP6" s="501" t="n">
        <v>0.866666666666667</v>
      </c>
      <c r="AQ6" s="57" t="n">
        <f aca="false">(AP6+AO6)-(U6+T6)</f>
        <v>2.27291666666667</v>
      </c>
      <c r="AR6" s="56" t="n">
        <v>45539</v>
      </c>
      <c r="AS6" s="501" t="n">
        <v>0.866666666666667</v>
      </c>
      <c r="AT6" s="833" t="s">
        <v>51</v>
      </c>
      <c r="AU6" s="59" t="n">
        <f aca="false">(AS6+AR6)-(U6+T6)</f>
        <v>2.27291666666667</v>
      </c>
      <c r="AV6" s="61"/>
      <c r="AW6" s="61"/>
      <c r="AX6" s="61" t="s">
        <v>578</v>
      </c>
      <c r="AY6" s="61" t="s">
        <v>99</v>
      </c>
      <c r="AZ6" s="1004" t="s">
        <v>640</v>
      </c>
      <c r="BA6" s="61" t="s">
        <v>177</v>
      </c>
      <c r="BB6" s="122" t="s">
        <v>1083</v>
      </c>
      <c r="BC6" s="101" t="s">
        <v>1084</v>
      </c>
      <c r="BD6" s="66"/>
      <c r="BE6" s="68" t="s">
        <v>64</v>
      </c>
      <c r="BF6" s="68"/>
      <c r="BJ6" s="757" t="n">
        <v>2932</v>
      </c>
      <c r="BK6" s="511" t="n">
        <v>1354309</v>
      </c>
      <c r="BL6" s="512" t="s">
        <v>43</v>
      </c>
      <c r="BM6" s="512" t="s">
        <v>44</v>
      </c>
      <c r="BN6" s="512" t="s">
        <v>45</v>
      </c>
      <c r="BO6" s="512" t="s">
        <v>46</v>
      </c>
      <c r="BP6" s="513" t="n">
        <v>45553.7604166667</v>
      </c>
      <c r="BQ6" s="512" t="s">
        <v>51</v>
      </c>
      <c r="BR6" s="758" t="s">
        <v>52</v>
      </c>
      <c r="BS6" s="99"/>
      <c r="BT6" s="99"/>
      <c r="BU6" s="741" t="n">
        <v>2868</v>
      </c>
      <c r="BV6" s="511" t="n">
        <v>30343754</v>
      </c>
      <c r="BW6" s="512" t="s">
        <v>49</v>
      </c>
      <c r="BX6" s="512" t="s">
        <v>44</v>
      </c>
      <c r="BY6" s="512" t="s">
        <v>45</v>
      </c>
      <c r="BZ6" s="512" t="s">
        <v>46</v>
      </c>
      <c r="CA6" s="513" t="n">
        <v>45539.8673611111</v>
      </c>
      <c r="CB6" s="512" t="s">
        <v>51</v>
      </c>
      <c r="CC6" s="758" t="s">
        <v>52</v>
      </c>
      <c r="CD6" s="99"/>
      <c r="CE6" s="99"/>
      <c r="CF6" s="741" t="n">
        <v>2869</v>
      </c>
      <c r="CG6" s="511" t="n">
        <v>30343719</v>
      </c>
      <c r="CH6" s="512" t="s">
        <v>53</v>
      </c>
      <c r="CI6" s="512" t="s">
        <v>69</v>
      </c>
      <c r="CJ6" s="512" t="s">
        <v>54</v>
      </c>
      <c r="CK6" s="512" t="s">
        <v>82</v>
      </c>
      <c r="CL6" s="513" t="n">
        <v>45541.0159722222</v>
      </c>
      <c r="CM6" s="512" t="s">
        <v>970</v>
      </c>
      <c r="CN6" s="758" t="s">
        <v>67</v>
      </c>
      <c r="CO6" s="99"/>
      <c r="CP6" s="99"/>
      <c r="CQ6" s="757" t="n">
        <v>2941</v>
      </c>
      <c r="CR6" s="511" t="n">
        <v>30081171</v>
      </c>
      <c r="CS6" s="512" t="s">
        <v>56</v>
      </c>
      <c r="CT6" s="512" t="s">
        <v>69</v>
      </c>
      <c r="CU6" s="512" t="s">
        <v>80</v>
      </c>
      <c r="CV6" s="512" t="s">
        <v>1085</v>
      </c>
      <c r="CW6" s="513" t="n">
        <v>45557.4444444444</v>
      </c>
      <c r="CX6" s="512" t="s">
        <v>51</v>
      </c>
      <c r="CY6" s="758" t="s">
        <v>48</v>
      </c>
    </row>
    <row r="7" s="525" customFormat="true" ht="14.25" hidden="false" customHeight="true" outlineLevel="0" collapsed="false">
      <c r="A7" s="918"/>
      <c r="B7" s="436" t="n">
        <v>5</v>
      </c>
      <c r="C7" s="757" t="n">
        <v>2861</v>
      </c>
      <c r="D7" s="511" t="n">
        <v>30342954</v>
      </c>
      <c r="E7" s="512" t="s">
        <v>53</v>
      </c>
      <c r="F7" s="512" t="s">
        <v>44</v>
      </c>
      <c r="G7" s="512" t="s">
        <v>54</v>
      </c>
      <c r="H7" s="512" t="s">
        <v>337</v>
      </c>
      <c r="I7" s="513" t="n">
        <v>45536.9118055556</v>
      </c>
      <c r="J7" s="512" t="s">
        <v>51</v>
      </c>
      <c r="K7" s="758" t="s">
        <v>71</v>
      </c>
      <c r="L7" s="121" t="n">
        <v>45536</v>
      </c>
      <c r="M7" s="496" t="n">
        <v>0.911805555555556</v>
      </c>
      <c r="N7" s="54" t="s">
        <v>298</v>
      </c>
      <c r="O7" s="121" t="n">
        <v>45536</v>
      </c>
      <c r="P7" s="496" t="n">
        <v>0.911805555555556</v>
      </c>
      <c r="Q7" s="121" t="n">
        <v>45540</v>
      </c>
      <c r="R7" s="496" t="n">
        <v>0.625694444444444</v>
      </c>
      <c r="S7" s="514" t="s">
        <v>51</v>
      </c>
      <c r="T7" s="121" t="n">
        <v>45540</v>
      </c>
      <c r="U7" s="496" t="n">
        <v>0.625694444444444</v>
      </c>
      <c r="V7" s="514" t="s">
        <v>51</v>
      </c>
      <c r="W7" s="497" t="n">
        <f aca="false">(U7+T7)-(P7+O7)</f>
        <v>3.71388888888889</v>
      </c>
      <c r="X7" s="75"/>
      <c r="Y7" s="498"/>
      <c r="Z7" s="54"/>
      <c r="AA7" s="55"/>
      <c r="AB7" s="75"/>
      <c r="AC7" s="54"/>
      <c r="AD7" s="54"/>
      <c r="AE7" s="55" t="n">
        <f aca="false">(AC7+AB7)-(Y7+X7)</f>
        <v>0</v>
      </c>
      <c r="AF7" s="75"/>
      <c r="AG7" s="54"/>
      <c r="AH7" s="54"/>
      <c r="AI7" s="54"/>
      <c r="AJ7" s="55" t="n">
        <f aca="false">(AG7+AF7)-(U7+T7)</f>
        <v>-45540.6256944445</v>
      </c>
      <c r="AK7" s="75" t="n">
        <v>45568</v>
      </c>
      <c r="AL7" s="498" t="n">
        <v>0.783333333333333</v>
      </c>
      <c r="AM7" s="514" t="s">
        <v>957</v>
      </c>
      <c r="AN7" s="55" t="n">
        <f aca="false">(AL7+AK7)-(U7+T7)</f>
        <v>28.1576388888889</v>
      </c>
      <c r="AO7" s="56"/>
      <c r="AP7" s="501"/>
      <c r="AQ7" s="57" t="n">
        <f aca="false">(AP7+AO7)-(U7+T7)</f>
        <v>-45540.6256944445</v>
      </c>
      <c r="AR7" s="56" t="s">
        <v>460</v>
      </c>
      <c r="AS7" s="501"/>
      <c r="AT7" s="581"/>
      <c r="AU7" s="59" t="e">
        <f aca="false">(AS7+AR7)-(U7+T7)</f>
        <v>#VALUE!</v>
      </c>
      <c r="AV7" s="61" t="n">
        <v>16288</v>
      </c>
      <c r="AW7" s="837" t="s">
        <v>1086</v>
      </c>
      <c r="AX7" s="61" t="s">
        <v>58</v>
      </c>
      <c r="AY7" s="61" t="s">
        <v>72</v>
      </c>
      <c r="AZ7" s="1005" t="s">
        <v>73</v>
      </c>
      <c r="BA7" s="61" t="s">
        <v>263</v>
      </c>
      <c r="BB7" s="122" t="s">
        <v>1087</v>
      </c>
      <c r="BC7" s="101" t="s">
        <v>1088</v>
      </c>
      <c r="BD7" s="66"/>
      <c r="BE7" s="68" t="s">
        <v>64</v>
      </c>
      <c r="BF7" s="68"/>
      <c r="BJ7" s="741" t="n">
        <v>2933</v>
      </c>
      <c r="BK7" s="511" t="n">
        <v>30187565</v>
      </c>
      <c r="BL7" s="512" t="s">
        <v>43</v>
      </c>
      <c r="BM7" s="512" t="s">
        <v>44</v>
      </c>
      <c r="BN7" s="512" t="s">
        <v>45</v>
      </c>
      <c r="BO7" s="512" t="s">
        <v>46</v>
      </c>
      <c r="BP7" s="513" t="n">
        <v>45554.4340277778</v>
      </c>
      <c r="BQ7" s="512" t="s">
        <v>970</v>
      </c>
      <c r="BR7" s="758" t="s">
        <v>52</v>
      </c>
      <c r="BS7" s="99"/>
      <c r="BT7" s="99"/>
      <c r="BU7" s="770" t="n">
        <v>2875</v>
      </c>
      <c r="BV7" s="511" t="n">
        <v>30221885</v>
      </c>
      <c r="BW7" s="512" t="s">
        <v>49</v>
      </c>
      <c r="BX7" s="512" t="s">
        <v>44</v>
      </c>
      <c r="BY7" s="512" t="s">
        <v>45</v>
      </c>
      <c r="BZ7" s="512" t="s">
        <v>79</v>
      </c>
      <c r="CA7" s="513" t="n">
        <v>45542.475</v>
      </c>
      <c r="CB7" s="512" t="s">
        <v>970</v>
      </c>
      <c r="CC7" s="758" t="s">
        <v>48</v>
      </c>
      <c r="CD7" s="99"/>
      <c r="CE7" s="99"/>
      <c r="CF7" s="741" t="n">
        <v>2870</v>
      </c>
      <c r="CG7" s="511" t="n">
        <v>30343675</v>
      </c>
      <c r="CH7" s="512" t="s">
        <v>53</v>
      </c>
      <c r="CI7" s="512" t="s">
        <v>44</v>
      </c>
      <c r="CJ7" s="512" t="s">
        <v>54</v>
      </c>
      <c r="CK7" s="512" t="s">
        <v>1089</v>
      </c>
      <c r="CL7" s="513" t="n">
        <v>45540.5159722222</v>
      </c>
      <c r="CM7" s="512" t="s">
        <v>970</v>
      </c>
      <c r="CN7" s="758" t="s">
        <v>67</v>
      </c>
      <c r="CO7" s="99"/>
      <c r="CP7" s="99"/>
      <c r="CQ7" s="757" t="n">
        <v>2951</v>
      </c>
      <c r="CR7" s="511" t="n">
        <v>959034</v>
      </c>
      <c r="CS7" s="512" t="s">
        <v>56</v>
      </c>
      <c r="CT7" s="512" t="s">
        <v>44</v>
      </c>
      <c r="CU7" s="512" t="s">
        <v>54</v>
      </c>
      <c r="CV7" s="512" t="s">
        <v>878</v>
      </c>
      <c r="CW7" s="513" t="n">
        <v>45559.6104166667</v>
      </c>
      <c r="CX7" s="512" t="s">
        <v>970</v>
      </c>
      <c r="CY7" s="758" t="s">
        <v>71</v>
      </c>
      <c r="CZ7" s="1"/>
    </row>
    <row r="8" customFormat="false" ht="14.25" hidden="false" customHeight="true" outlineLevel="0" collapsed="false">
      <c r="A8" s="918"/>
      <c r="B8" s="430" t="n">
        <v>6</v>
      </c>
      <c r="C8" s="757" t="n">
        <v>2862</v>
      </c>
      <c r="D8" s="511" t="n">
        <v>30106794</v>
      </c>
      <c r="E8" s="512" t="s">
        <v>49</v>
      </c>
      <c r="F8" s="512" t="s">
        <v>44</v>
      </c>
      <c r="G8" s="512" t="s">
        <v>54</v>
      </c>
      <c r="H8" s="764" t="s">
        <v>171</v>
      </c>
      <c r="I8" s="513" t="n">
        <v>45537.5354166667</v>
      </c>
      <c r="J8" s="512" t="s">
        <v>51</v>
      </c>
      <c r="K8" s="758" t="s">
        <v>52</v>
      </c>
      <c r="L8" s="121" t="n">
        <v>45537</v>
      </c>
      <c r="M8" s="496" t="n">
        <v>0.535416666666667</v>
      </c>
      <c r="N8" s="514" t="s">
        <v>51</v>
      </c>
      <c r="O8" s="121" t="n">
        <v>45537</v>
      </c>
      <c r="P8" s="496" t="n">
        <v>0.535416666666667</v>
      </c>
      <c r="Q8" s="121"/>
      <c r="R8" s="496"/>
      <c r="S8" s="54"/>
      <c r="T8" s="121" t="n">
        <v>45537</v>
      </c>
      <c r="U8" s="496" t="n">
        <v>0.590972222222222</v>
      </c>
      <c r="V8" s="514" t="s">
        <v>51</v>
      </c>
      <c r="W8" s="497" t="n">
        <f aca="false">(U8+T8)-(P8+O8)</f>
        <v>0.0555555555555556</v>
      </c>
      <c r="X8" s="75"/>
      <c r="Y8" s="498"/>
      <c r="Z8" s="54"/>
      <c r="AA8" s="55" t="n">
        <f aca="false">(Y8+X8)-(U8+T8)</f>
        <v>-45537.5909722222</v>
      </c>
      <c r="AB8" s="75"/>
      <c r="AC8" s="54"/>
      <c r="AD8" s="54"/>
      <c r="AE8" s="55" t="n">
        <f aca="false">(AC8+AB8)-(Y8+X8)</f>
        <v>0</v>
      </c>
      <c r="AF8" s="75"/>
      <c r="AG8" s="54"/>
      <c r="AH8" s="54"/>
      <c r="AI8" s="54"/>
      <c r="AJ8" s="55" t="n">
        <f aca="false">(AG8+AF8)-(U8+T8)</f>
        <v>-45537.5909722222</v>
      </c>
      <c r="AK8" s="75"/>
      <c r="AL8" s="54"/>
      <c r="AM8" s="54"/>
      <c r="AN8" s="55" t="n">
        <f aca="false">(AL8+AK8)-(U8+T8)</f>
        <v>-45537.5909722222</v>
      </c>
      <c r="AO8" s="56" t="n">
        <v>45537</v>
      </c>
      <c r="AP8" s="501" t="n">
        <v>0.641666666666667</v>
      </c>
      <c r="AQ8" s="57" t="n">
        <f aca="false">(AP8+AO8)-(U8+T8)</f>
        <v>0.0506944444444444</v>
      </c>
      <c r="AR8" s="56" t="n">
        <v>45537</v>
      </c>
      <c r="AS8" s="501" t="n">
        <v>0.641666666666667</v>
      </c>
      <c r="AT8" s="833" t="s">
        <v>51</v>
      </c>
      <c r="AU8" s="59" t="n">
        <f aca="false">(AS8+AR8)-(U8+T8)</f>
        <v>0.0506944444444444</v>
      </c>
      <c r="AV8" s="61"/>
      <c r="AW8" s="61"/>
      <c r="AX8" s="61" t="s">
        <v>58</v>
      </c>
      <c r="AY8" s="61" t="s">
        <v>572</v>
      </c>
      <c r="AZ8" s="1005" t="s">
        <v>1090</v>
      </c>
      <c r="BA8" s="61" t="s">
        <v>1091</v>
      </c>
      <c r="BB8" s="122" t="s">
        <v>1092</v>
      </c>
      <c r="BC8" s="101" t="s">
        <v>1093</v>
      </c>
      <c r="BD8" s="66"/>
      <c r="BE8" s="68" t="s">
        <v>64</v>
      </c>
      <c r="BF8" s="68"/>
      <c r="BJ8" s="478"/>
      <c r="BK8" s="478"/>
      <c r="BL8" s="478"/>
      <c r="BM8" s="478"/>
      <c r="BN8" s="478"/>
      <c r="BO8" s="478"/>
      <c r="BP8" s="478"/>
      <c r="BQ8" s="478"/>
      <c r="BR8" s="478"/>
      <c r="BS8" s="99"/>
      <c r="BT8" s="99"/>
      <c r="BU8" s="770" t="n">
        <v>2889</v>
      </c>
      <c r="BV8" s="511" t="n">
        <v>30173495</v>
      </c>
      <c r="BW8" s="512" t="s">
        <v>49</v>
      </c>
      <c r="BX8" s="512" t="s">
        <v>69</v>
      </c>
      <c r="BY8" s="512" t="s">
        <v>54</v>
      </c>
      <c r="BZ8" s="512" t="s">
        <v>468</v>
      </c>
      <c r="CA8" s="513" t="n">
        <v>45544.7673611111</v>
      </c>
      <c r="CB8" s="512" t="s">
        <v>51</v>
      </c>
      <c r="CC8" s="758" t="s">
        <v>48</v>
      </c>
      <c r="CD8" s="99"/>
      <c r="CE8" s="99"/>
      <c r="CF8" s="757" t="n">
        <v>2876</v>
      </c>
      <c r="CG8" s="511" t="n">
        <v>30267201</v>
      </c>
      <c r="CH8" s="512" t="s">
        <v>53</v>
      </c>
      <c r="CI8" s="512" t="s">
        <v>44</v>
      </c>
      <c r="CJ8" s="512" t="s">
        <v>54</v>
      </c>
      <c r="CK8" s="512" t="s">
        <v>104</v>
      </c>
      <c r="CL8" s="513" t="n">
        <v>45542.5930555556</v>
      </c>
      <c r="CM8" s="512" t="s">
        <v>970</v>
      </c>
      <c r="CN8" s="758" t="s">
        <v>71</v>
      </c>
      <c r="CO8" s="99"/>
      <c r="CP8" s="99"/>
      <c r="CQ8" s="757" t="n">
        <v>2961</v>
      </c>
      <c r="CR8" s="511" t="n">
        <v>30316558</v>
      </c>
      <c r="CS8" s="512" t="s">
        <v>56</v>
      </c>
      <c r="CT8" s="512" t="s">
        <v>69</v>
      </c>
      <c r="CU8" s="512" t="s">
        <v>54</v>
      </c>
      <c r="CV8" s="512" t="s">
        <v>82</v>
      </c>
      <c r="CW8" s="513" t="n">
        <v>45561.6833333333</v>
      </c>
      <c r="CX8" s="512" t="s">
        <v>970</v>
      </c>
      <c r="CY8" s="758" t="s">
        <v>71</v>
      </c>
      <c r="CZ8" s="525"/>
    </row>
    <row r="9" customFormat="false" ht="15" hidden="false" customHeight="true" outlineLevel="0" collapsed="false">
      <c r="A9" s="918"/>
      <c r="B9" s="430" t="n">
        <v>7</v>
      </c>
      <c r="C9" s="741" t="n">
        <v>2863</v>
      </c>
      <c r="D9" s="511" t="n">
        <v>1798686</v>
      </c>
      <c r="E9" s="512" t="s">
        <v>49</v>
      </c>
      <c r="F9" s="512" t="s">
        <v>65</v>
      </c>
      <c r="G9" s="512" t="s">
        <v>45</v>
      </c>
      <c r="H9" s="512" t="s">
        <v>66</v>
      </c>
      <c r="I9" s="513" t="n">
        <v>45537.6013888889</v>
      </c>
      <c r="J9" s="512" t="s">
        <v>51</v>
      </c>
      <c r="K9" s="758" t="s">
        <v>48</v>
      </c>
      <c r="L9" s="121" t="n">
        <v>45537</v>
      </c>
      <c r="M9" s="496" t="n">
        <v>0.601388888888889</v>
      </c>
      <c r="N9" s="514" t="s">
        <v>51</v>
      </c>
      <c r="O9" s="121" t="n">
        <v>45537</v>
      </c>
      <c r="P9" s="496" t="n">
        <v>0.601388888888889</v>
      </c>
      <c r="Q9" s="121"/>
      <c r="R9" s="496"/>
      <c r="S9" s="54"/>
      <c r="T9" s="121" t="n">
        <v>45537</v>
      </c>
      <c r="U9" s="496" t="n">
        <v>0.613194444444445</v>
      </c>
      <c r="V9" s="514" t="s">
        <v>51</v>
      </c>
      <c r="W9" s="497" t="n">
        <f aca="false">(U9+T9)-(P9+O9)</f>
        <v>0.0118055555555556</v>
      </c>
      <c r="X9" s="75" t="n">
        <v>45538</v>
      </c>
      <c r="Y9" s="498" t="n">
        <v>0.486111111111111</v>
      </c>
      <c r="Z9" s="514" t="s">
        <v>961</v>
      </c>
      <c r="AA9" s="55" t="n">
        <f aca="false">(Y9+X9)-(U9+T9)</f>
        <v>0.872916666666667</v>
      </c>
      <c r="AB9" s="75"/>
      <c r="AC9" s="54"/>
      <c r="AD9" s="54"/>
      <c r="AE9" s="55" t="n">
        <f aca="false">(AC9+AB9)-(Y9+X9)</f>
        <v>-45538.4861111111</v>
      </c>
      <c r="AF9" s="75"/>
      <c r="AG9" s="54"/>
      <c r="AH9" s="54"/>
      <c r="AI9" s="54"/>
      <c r="AJ9" s="55" t="n">
        <f aca="false">(AG9+AF9)-(U9+T9)</f>
        <v>-45537.6131944444</v>
      </c>
      <c r="AK9" s="75"/>
      <c r="AL9" s="54"/>
      <c r="AM9" s="54"/>
      <c r="AN9" s="55" t="n">
        <f aca="false">(AL9+AK9)-(U9+T9)</f>
        <v>-45537.6131944444</v>
      </c>
      <c r="AO9" s="56" t="n">
        <v>45538</v>
      </c>
      <c r="AP9" s="501" t="n">
        <v>0.740277777777778</v>
      </c>
      <c r="AQ9" s="57" t="n">
        <f aca="false">(AP9+AO9)-(U9+T9)</f>
        <v>1.12708333333333</v>
      </c>
      <c r="AR9" s="56" t="n">
        <v>45538</v>
      </c>
      <c r="AS9" s="501" t="n">
        <v>0.740277777777778</v>
      </c>
      <c r="AT9" s="833" t="s">
        <v>970</v>
      </c>
      <c r="AU9" s="59" t="n">
        <f aca="false">(AS9+AR9)-(U9+T9)</f>
        <v>1.12708333333333</v>
      </c>
      <c r="AV9" s="61"/>
      <c r="AW9" s="61"/>
      <c r="AX9" s="61" t="s">
        <v>90</v>
      </c>
      <c r="AY9" s="61" t="s">
        <v>123</v>
      </c>
      <c r="AZ9" s="1005" t="s">
        <v>673</v>
      </c>
      <c r="BA9" s="61" t="s">
        <v>674</v>
      </c>
      <c r="BB9" s="122" t="s">
        <v>1094</v>
      </c>
      <c r="BC9" s="101" t="s">
        <v>1095</v>
      </c>
      <c r="BD9" s="66"/>
      <c r="BE9" s="68" t="s">
        <v>64</v>
      </c>
      <c r="BF9" s="68"/>
      <c r="BJ9" s="478"/>
      <c r="BK9" s="478"/>
      <c r="BL9" s="478"/>
      <c r="BM9" s="478"/>
      <c r="BN9" s="478"/>
      <c r="BO9" s="478"/>
      <c r="BP9" s="478"/>
      <c r="BQ9" s="478"/>
      <c r="BR9" s="478"/>
      <c r="BS9" s="99"/>
      <c r="BT9" s="99"/>
      <c r="BU9" s="757" t="n">
        <v>2890</v>
      </c>
      <c r="BV9" s="511" t="n">
        <v>30343539</v>
      </c>
      <c r="BW9" s="512" t="s">
        <v>49</v>
      </c>
      <c r="BX9" s="512" t="s">
        <v>65</v>
      </c>
      <c r="BY9" s="512" t="s">
        <v>54</v>
      </c>
      <c r="BZ9" s="512" t="s">
        <v>1096</v>
      </c>
      <c r="CA9" s="513" t="n">
        <v>45544.7701388889</v>
      </c>
      <c r="CB9" s="512" t="s">
        <v>51</v>
      </c>
      <c r="CC9" s="758" t="s">
        <v>48</v>
      </c>
      <c r="CD9" s="99"/>
      <c r="CE9" s="99"/>
      <c r="CF9" s="741" t="n">
        <v>2881</v>
      </c>
      <c r="CG9" s="511" t="n">
        <v>1229933</v>
      </c>
      <c r="CH9" s="512" t="s">
        <v>53</v>
      </c>
      <c r="CI9" s="512" t="s">
        <v>44</v>
      </c>
      <c r="CJ9" s="512" t="s">
        <v>54</v>
      </c>
      <c r="CK9" s="512" t="s">
        <v>166</v>
      </c>
      <c r="CL9" s="513" t="n">
        <v>45543.4479166667</v>
      </c>
      <c r="CM9" s="512" t="s">
        <v>77</v>
      </c>
      <c r="CN9" s="758" t="s">
        <v>71</v>
      </c>
      <c r="CO9" s="99"/>
      <c r="CP9" s="99"/>
      <c r="CQ9" s="741" t="n">
        <v>2961</v>
      </c>
      <c r="CR9" s="511" t="n">
        <v>30316558</v>
      </c>
      <c r="CS9" s="512" t="s">
        <v>56</v>
      </c>
      <c r="CT9" s="512" t="s">
        <v>69</v>
      </c>
      <c r="CU9" s="512" t="s">
        <v>80</v>
      </c>
      <c r="CV9" s="512" t="s">
        <v>351</v>
      </c>
      <c r="CW9" s="513" t="n">
        <v>45560.8993055556</v>
      </c>
      <c r="CX9" s="512" t="s">
        <v>970</v>
      </c>
      <c r="CY9" s="758" t="s">
        <v>71</v>
      </c>
    </row>
    <row r="10" customFormat="false" ht="15" hidden="false" customHeight="true" outlineLevel="0" collapsed="false">
      <c r="A10" s="918"/>
      <c r="B10" s="430" t="n">
        <v>8</v>
      </c>
      <c r="C10" s="770" t="n">
        <v>2866</v>
      </c>
      <c r="D10" s="511" t="n">
        <v>30341116</v>
      </c>
      <c r="E10" s="512" t="s">
        <v>49</v>
      </c>
      <c r="F10" s="512" t="s">
        <v>69</v>
      </c>
      <c r="G10" s="512" t="s">
        <v>45</v>
      </c>
      <c r="H10" s="512" t="s">
        <v>341</v>
      </c>
      <c r="I10" s="513" t="n">
        <v>45538.5173611111</v>
      </c>
      <c r="J10" s="512" t="s">
        <v>51</v>
      </c>
      <c r="K10" s="758" t="s">
        <v>52</v>
      </c>
      <c r="L10" s="121" t="n">
        <v>45538</v>
      </c>
      <c r="M10" s="496" t="n">
        <v>0.517361111111111</v>
      </c>
      <c r="N10" s="514" t="s">
        <v>51</v>
      </c>
      <c r="O10" s="121" t="n">
        <v>45538</v>
      </c>
      <c r="P10" s="496" t="n">
        <v>0.517361111111111</v>
      </c>
      <c r="Q10" s="121"/>
      <c r="R10" s="496"/>
      <c r="S10" s="54"/>
      <c r="T10" s="121" t="n">
        <v>45538</v>
      </c>
      <c r="U10" s="496" t="n">
        <v>0.563194444444444</v>
      </c>
      <c r="V10" s="514" t="s">
        <v>51</v>
      </c>
      <c r="W10" s="497" t="n">
        <f aca="false">(U10+T10)-(P10+O10)</f>
        <v>0.0458333333333333</v>
      </c>
      <c r="X10" s="75"/>
      <c r="Y10" s="498"/>
      <c r="Z10" s="54"/>
      <c r="AA10" s="55" t="n">
        <f aca="false">(Y10+X10)-(U10+T10)</f>
        <v>-45538.5631944445</v>
      </c>
      <c r="AB10" s="75"/>
      <c r="AC10" s="54"/>
      <c r="AD10" s="54"/>
      <c r="AE10" s="55" t="n">
        <f aca="false">(AC10+AB10)-(Y10+X10)</f>
        <v>0</v>
      </c>
      <c r="AF10" s="75"/>
      <c r="AG10" s="54"/>
      <c r="AH10" s="54"/>
      <c r="AI10" s="54"/>
      <c r="AJ10" s="55" t="n">
        <f aca="false">(AG10+AF10)-(U10+T10)</f>
        <v>-45538.5631944445</v>
      </c>
      <c r="AK10" s="75"/>
      <c r="AL10" s="54"/>
      <c r="AM10" s="54"/>
      <c r="AN10" s="55" t="n">
        <f aca="false">(AL10+AK10)-(U10+T10)</f>
        <v>-45538.5631944445</v>
      </c>
      <c r="AO10" s="56" t="n">
        <v>45539</v>
      </c>
      <c r="AP10" s="501" t="n">
        <v>0.561111111111111</v>
      </c>
      <c r="AQ10" s="57" t="n">
        <f aca="false">(AP10+AO10)-(U10+T10)</f>
        <v>0.997916666666667</v>
      </c>
      <c r="AR10" s="56" t="n">
        <v>45539</v>
      </c>
      <c r="AS10" s="501" t="n">
        <v>0.561111111111111</v>
      </c>
      <c r="AT10" s="514" t="s">
        <v>51</v>
      </c>
      <c r="AU10" s="59" t="n">
        <f aca="false">(AS10+AR10)-(U10+T10)</f>
        <v>0.997916666666667</v>
      </c>
      <c r="AV10" s="61"/>
      <c r="AW10" s="61"/>
      <c r="AX10" s="61" t="s">
        <v>90</v>
      </c>
      <c r="AY10" s="61" t="s">
        <v>91</v>
      </c>
      <c r="AZ10" s="1005" t="s">
        <v>92</v>
      </c>
      <c r="BA10" s="61" t="s">
        <v>636</v>
      </c>
      <c r="BB10" s="122" t="s">
        <v>1097</v>
      </c>
      <c r="BC10" s="101" t="s">
        <v>1098</v>
      </c>
      <c r="BD10" s="66"/>
      <c r="BE10" s="68" t="s">
        <v>64</v>
      </c>
      <c r="BF10" s="68"/>
      <c r="BJ10" s="478"/>
      <c r="BK10" s="478"/>
      <c r="BL10" s="478"/>
      <c r="BM10" s="478"/>
      <c r="BN10" s="478"/>
      <c r="BO10" s="478"/>
      <c r="BP10" s="478"/>
      <c r="BQ10" s="478"/>
      <c r="BR10" s="478"/>
      <c r="BS10" s="99"/>
      <c r="BT10" s="99"/>
      <c r="BU10" s="757" t="n">
        <v>2899</v>
      </c>
      <c r="BV10" s="511" t="n">
        <v>30312808</v>
      </c>
      <c r="BW10" s="512" t="s">
        <v>49</v>
      </c>
      <c r="BX10" s="512" t="s">
        <v>44</v>
      </c>
      <c r="BY10" s="512" t="s">
        <v>54</v>
      </c>
      <c r="BZ10" s="512" t="s">
        <v>583</v>
      </c>
      <c r="CA10" s="513" t="n">
        <v>45547.3944444444</v>
      </c>
      <c r="CB10" s="512" t="s">
        <v>51</v>
      </c>
      <c r="CC10" s="758" t="s">
        <v>52</v>
      </c>
      <c r="CD10" s="99"/>
      <c r="CE10" s="99"/>
      <c r="CF10" s="741" t="n">
        <v>2915</v>
      </c>
      <c r="CG10" s="511" t="n">
        <v>30338276</v>
      </c>
      <c r="CH10" s="512" t="s">
        <v>53</v>
      </c>
      <c r="CI10" s="512" t="s">
        <v>44</v>
      </c>
      <c r="CJ10" s="512" t="s">
        <v>54</v>
      </c>
      <c r="CK10" s="512" t="s">
        <v>78</v>
      </c>
      <c r="CL10" s="513" t="n">
        <v>45551.7673611111</v>
      </c>
      <c r="CM10" s="512" t="s">
        <v>77</v>
      </c>
      <c r="CN10" s="758" t="s">
        <v>48</v>
      </c>
      <c r="CO10" s="99"/>
      <c r="CP10" s="99"/>
      <c r="CQ10" s="741" t="n">
        <v>2978</v>
      </c>
      <c r="CR10" s="511" t="n">
        <v>30330067</v>
      </c>
      <c r="CS10" s="512" t="s">
        <v>56</v>
      </c>
      <c r="CT10" s="512" t="s">
        <v>69</v>
      </c>
      <c r="CU10" s="512" t="s">
        <v>54</v>
      </c>
      <c r="CV10" s="512" t="s">
        <v>82</v>
      </c>
      <c r="CW10" s="513" t="n">
        <v>45565.5729166667</v>
      </c>
      <c r="CX10" s="512" t="s">
        <v>970</v>
      </c>
      <c r="CY10" s="758" t="s">
        <v>48</v>
      </c>
    </row>
    <row r="11" customFormat="false" ht="15" hidden="false" customHeight="true" outlineLevel="0" collapsed="false">
      <c r="A11" s="918"/>
      <c r="B11" s="436" t="n">
        <v>9</v>
      </c>
      <c r="C11" s="770" t="n">
        <v>2868</v>
      </c>
      <c r="D11" s="511" t="n">
        <v>30343754</v>
      </c>
      <c r="E11" s="512" t="s">
        <v>49</v>
      </c>
      <c r="F11" s="512" t="s">
        <v>44</v>
      </c>
      <c r="G11" s="512" t="s">
        <v>45</v>
      </c>
      <c r="H11" s="512" t="s">
        <v>46</v>
      </c>
      <c r="I11" s="513" t="n">
        <v>45539.8673611111</v>
      </c>
      <c r="J11" s="512" t="s">
        <v>51</v>
      </c>
      <c r="K11" s="758" t="s">
        <v>52</v>
      </c>
      <c r="L11" s="121" t="n">
        <v>45539</v>
      </c>
      <c r="M11" s="496" t="n">
        <v>0.867361111111111</v>
      </c>
      <c r="N11" s="514" t="s">
        <v>51</v>
      </c>
      <c r="O11" s="121" t="n">
        <v>45539</v>
      </c>
      <c r="P11" s="496" t="n">
        <v>0.867361111111111</v>
      </c>
      <c r="Q11" s="121"/>
      <c r="R11" s="496"/>
      <c r="S11" s="54"/>
      <c r="T11" s="121" t="n">
        <v>45539</v>
      </c>
      <c r="U11" s="496" t="n">
        <v>0.886805555555556</v>
      </c>
      <c r="V11" s="514" t="s">
        <v>51</v>
      </c>
      <c r="W11" s="497" t="n">
        <f aca="false">(U11+T11)-(P11+O11)</f>
        <v>0.0194444444444444</v>
      </c>
      <c r="X11" s="75"/>
      <c r="Y11" s="498"/>
      <c r="Z11" s="54"/>
      <c r="AA11" s="55" t="n">
        <f aca="false">(Y11+X11)-(U11+T11)</f>
        <v>-45539.8868055556</v>
      </c>
      <c r="AB11" s="75"/>
      <c r="AC11" s="498"/>
      <c r="AD11" s="54"/>
      <c r="AE11" s="55" t="n">
        <f aca="false">(AC11+AB11)-(Y11+X11)</f>
        <v>0</v>
      </c>
      <c r="AF11" s="75"/>
      <c r="AG11" s="498"/>
      <c r="AH11" s="54"/>
      <c r="AI11" s="54"/>
      <c r="AJ11" s="55" t="n">
        <f aca="false">(AG11+AF11)-(U11+T11)</f>
        <v>-45539.8868055556</v>
      </c>
      <c r="AK11" s="75"/>
      <c r="AL11" s="498"/>
      <c r="AM11" s="54"/>
      <c r="AN11" s="55" t="n">
        <f aca="false">(AL11+AK11)-(U11+T11)</f>
        <v>-45539.8868055556</v>
      </c>
      <c r="AO11" s="529" t="n">
        <v>45540</v>
      </c>
      <c r="AP11" s="501" t="n">
        <v>0.522916666666667</v>
      </c>
      <c r="AQ11" s="57" t="n">
        <f aca="false">(AP11+AO11)-(U11+T11)</f>
        <v>0.636111111111111</v>
      </c>
      <c r="AR11" s="56" t="n">
        <v>45540</v>
      </c>
      <c r="AS11" s="501" t="n">
        <v>0.522916666666667</v>
      </c>
      <c r="AT11" s="514" t="s">
        <v>970</v>
      </c>
      <c r="AU11" s="59" t="n">
        <f aca="false">(AS11+AR11)-(U11+T11)</f>
        <v>0.636111111111111</v>
      </c>
      <c r="AV11" s="837" t="n">
        <v>3994</v>
      </c>
      <c r="AW11" s="837" t="s">
        <v>1099</v>
      </c>
      <c r="AX11" s="61" t="s">
        <v>90</v>
      </c>
      <c r="AY11" s="61" t="s">
        <v>91</v>
      </c>
      <c r="AZ11" s="1005" t="s">
        <v>92</v>
      </c>
      <c r="BA11" s="61" t="s">
        <v>93</v>
      </c>
      <c r="BB11" s="122" t="s">
        <v>1100</v>
      </c>
      <c r="BC11" s="101" t="s">
        <v>1101</v>
      </c>
      <c r="BD11" s="66"/>
      <c r="BE11" s="68" t="s">
        <v>64</v>
      </c>
      <c r="BF11" s="68"/>
      <c r="BJ11" s="838"/>
      <c r="BK11" s="857" t="s">
        <v>135</v>
      </c>
      <c r="BL11" s="858" t="s">
        <v>136</v>
      </c>
      <c r="BM11" s="875" t="s">
        <v>137</v>
      </c>
      <c r="BN11" s="876" t="s">
        <v>52</v>
      </c>
      <c r="BO11" s="877" t="s">
        <v>48</v>
      </c>
      <c r="BP11" s="878" t="s">
        <v>67</v>
      </c>
      <c r="BQ11" s="879" t="s">
        <v>138</v>
      </c>
      <c r="BR11" s="858" t="s">
        <v>139</v>
      </c>
      <c r="BS11" s="99"/>
      <c r="BT11" s="99"/>
      <c r="BU11" s="770" t="n">
        <v>2900</v>
      </c>
      <c r="BV11" s="511" t="n">
        <v>1831656</v>
      </c>
      <c r="BW11" s="512" t="s">
        <v>49</v>
      </c>
      <c r="BX11" s="512" t="s">
        <v>65</v>
      </c>
      <c r="BY11" s="512" t="s">
        <v>54</v>
      </c>
      <c r="BZ11" s="512" t="s">
        <v>358</v>
      </c>
      <c r="CA11" s="513" t="n">
        <v>45546.4763888889</v>
      </c>
      <c r="CB11" s="512" t="s">
        <v>970</v>
      </c>
      <c r="CC11" s="758" t="s">
        <v>48</v>
      </c>
      <c r="CD11" s="99"/>
      <c r="CE11" s="99"/>
      <c r="CF11" s="757" t="n">
        <v>2936</v>
      </c>
      <c r="CG11" s="511" t="n">
        <v>1417087</v>
      </c>
      <c r="CH11" s="512" t="s">
        <v>53</v>
      </c>
      <c r="CI11" s="512" t="s">
        <v>44</v>
      </c>
      <c r="CJ11" s="512" t="s">
        <v>54</v>
      </c>
      <c r="CK11" s="512" t="s">
        <v>128</v>
      </c>
      <c r="CL11" s="513" t="n">
        <v>45554.5416666667</v>
      </c>
      <c r="CM11" s="512" t="s">
        <v>970</v>
      </c>
      <c r="CN11" s="758" t="s">
        <v>67</v>
      </c>
      <c r="CO11" s="99"/>
      <c r="CP11" s="99"/>
      <c r="CQ11" s="478"/>
      <c r="CR11" s="478"/>
      <c r="CS11" s="478"/>
      <c r="CT11" s="478"/>
      <c r="CU11" s="478"/>
      <c r="CV11" s="478"/>
      <c r="CW11" s="478"/>
      <c r="CX11" s="478"/>
      <c r="CY11" s="478"/>
    </row>
    <row r="12" customFormat="false" ht="15" hidden="false" customHeight="true" outlineLevel="0" collapsed="false">
      <c r="A12" s="918"/>
      <c r="B12" s="430" t="n">
        <v>10</v>
      </c>
      <c r="C12" s="770" t="n">
        <v>2869</v>
      </c>
      <c r="D12" s="511" t="n">
        <v>30343719</v>
      </c>
      <c r="E12" s="512" t="s">
        <v>53</v>
      </c>
      <c r="F12" s="512" t="s">
        <v>69</v>
      </c>
      <c r="G12" s="512" t="s">
        <v>54</v>
      </c>
      <c r="H12" s="512" t="s">
        <v>82</v>
      </c>
      <c r="I12" s="513" t="n">
        <v>45541.0159722222</v>
      </c>
      <c r="J12" s="512" t="s">
        <v>970</v>
      </c>
      <c r="K12" s="758" t="s">
        <v>67</v>
      </c>
      <c r="L12" s="121" t="n">
        <v>45540</v>
      </c>
      <c r="M12" s="496" t="n">
        <v>0.423611111111111</v>
      </c>
      <c r="N12" s="514" t="s">
        <v>970</v>
      </c>
      <c r="O12" s="121" t="n">
        <v>45541</v>
      </c>
      <c r="P12" s="496" t="n">
        <v>0.0159722222222222</v>
      </c>
      <c r="Q12" s="121" t="n">
        <v>45542</v>
      </c>
      <c r="R12" s="496" t="n">
        <v>0.591666666666667</v>
      </c>
      <c r="S12" s="514" t="s">
        <v>970</v>
      </c>
      <c r="T12" s="121" t="n">
        <v>45542</v>
      </c>
      <c r="U12" s="496" t="n">
        <v>0.664583333333333</v>
      </c>
      <c r="V12" s="514" t="s">
        <v>51</v>
      </c>
      <c r="W12" s="497" t="n">
        <f aca="false">(U12+T12)-(P12+O12)</f>
        <v>1.64861111111111</v>
      </c>
      <c r="X12" s="75" t="n">
        <v>45542</v>
      </c>
      <c r="Y12" s="498" t="n">
        <v>0.70625</v>
      </c>
      <c r="Z12" s="514" t="s">
        <v>961</v>
      </c>
      <c r="AA12" s="55" t="n">
        <f aca="false">(Y12+X12)-(U12+T12)</f>
        <v>0.0416666666666667</v>
      </c>
      <c r="AB12" s="75"/>
      <c r="AC12" s="54"/>
      <c r="AD12" s="54"/>
      <c r="AE12" s="55" t="n">
        <f aca="false">(AC12+AB12)-(Y12+X12)</f>
        <v>-45542.70625</v>
      </c>
      <c r="AF12" s="75"/>
      <c r="AG12" s="54"/>
      <c r="AH12" s="54"/>
      <c r="AI12" s="54"/>
      <c r="AJ12" s="55" t="n">
        <f aca="false">(AG12+AF12)-(U12+T12)</f>
        <v>-45542.6645833333</v>
      </c>
      <c r="AK12" s="75"/>
      <c r="AL12" s="54"/>
      <c r="AM12" s="54"/>
      <c r="AN12" s="55" t="n">
        <f aca="false">(AL12+AK12)-(U12+T12)</f>
        <v>-45542.6645833333</v>
      </c>
      <c r="AO12" s="56" t="n">
        <v>45545</v>
      </c>
      <c r="AP12" s="501" t="n">
        <v>0.577777777777778</v>
      </c>
      <c r="AQ12" s="57" t="n">
        <f aca="false">(AP12+AO12)-(U12+T12)</f>
        <v>2.91319444444444</v>
      </c>
      <c r="AR12" s="56" t="n">
        <v>45545</v>
      </c>
      <c r="AS12" s="501" t="n">
        <v>0.577777777777778</v>
      </c>
      <c r="AT12" s="514" t="s">
        <v>970</v>
      </c>
      <c r="AU12" s="59" t="n">
        <f aca="false">(AS12+AR12)-(U12+T12)</f>
        <v>2.91319444444444</v>
      </c>
      <c r="AV12" s="61"/>
      <c r="AW12" s="61"/>
      <c r="AX12" s="61" t="s">
        <v>90</v>
      </c>
      <c r="AY12" s="61" t="s">
        <v>91</v>
      </c>
      <c r="AZ12" s="1005" t="s">
        <v>589</v>
      </c>
      <c r="BA12" s="61" t="s">
        <v>196</v>
      </c>
      <c r="BB12" s="122" t="s">
        <v>1102</v>
      </c>
      <c r="BC12" s="101" t="s">
        <v>1103</v>
      </c>
      <c r="BD12" s="66"/>
      <c r="BE12" s="68" t="s">
        <v>64</v>
      </c>
      <c r="BF12" s="68"/>
      <c r="BJ12" s="964" t="s">
        <v>9</v>
      </c>
      <c r="BK12" s="548" t="s">
        <v>51</v>
      </c>
      <c r="BL12" s="1006" t="n">
        <v>2</v>
      </c>
      <c r="BM12" s="888" t="n">
        <f aca="false">BL12/BL15</f>
        <v>0.4</v>
      </c>
      <c r="BN12" s="492" t="n">
        <v>2</v>
      </c>
      <c r="BO12" s="492" t="n">
        <v>0</v>
      </c>
      <c r="BP12" s="492" t="n">
        <v>0</v>
      </c>
      <c r="BQ12" s="492" t="n">
        <v>0</v>
      </c>
      <c r="BR12" s="1006" t="n">
        <f aca="false">BN12+BO12+BP12+BQ12</f>
        <v>2</v>
      </c>
      <c r="BS12" s="99"/>
      <c r="BT12" s="99"/>
      <c r="BU12" s="741" t="n">
        <v>2909</v>
      </c>
      <c r="BV12" s="511" t="n">
        <v>30342304</v>
      </c>
      <c r="BW12" s="512" t="s">
        <v>49</v>
      </c>
      <c r="BX12" s="512" t="s">
        <v>65</v>
      </c>
      <c r="BY12" s="512" t="s">
        <v>54</v>
      </c>
      <c r="BZ12" s="512" t="s">
        <v>358</v>
      </c>
      <c r="CA12" s="513" t="n">
        <v>45548.4465277778</v>
      </c>
      <c r="CB12" s="512" t="s">
        <v>970</v>
      </c>
      <c r="CC12" s="758" t="s">
        <v>48</v>
      </c>
      <c r="CD12" s="99"/>
      <c r="CE12" s="99"/>
      <c r="CF12" s="757" t="n">
        <v>2938</v>
      </c>
      <c r="CG12" s="1007" t="n">
        <v>1223071</v>
      </c>
      <c r="CH12" s="512" t="s">
        <v>53</v>
      </c>
      <c r="CI12" s="512" t="s">
        <v>44</v>
      </c>
      <c r="CJ12" s="512" t="s">
        <v>54</v>
      </c>
      <c r="CK12" s="512" t="s">
        <v>477</v>
      </c>
      <c r="CL12" s="513" t="n">
        <v>45556.5125</v>
      </c>
      <c r="CM12" s="512" t="s">
        <v>970</v>
      </c>
      <c r="CN12" s="758" t="s">
        <v>71</v>
      </c>
      <c r="CO12" s="99"/>
      <c r="CP12" s="99"/>
      <c r="CQ12" s="478"/>
      <c r="CR12" s="478"/>
      <c r="CS12" s="478"/>
      <c r="CT12" s="478"/>
      <c r="CU12" s="478"/>
      <c r="CV12" s="478"/>
      <c r="CW12" s="478"/>
      <c r="CX12" s="478"/>
      <c r="CY12" s="478"/>
    </row>
    <row r="13" customFormat="false" ht="15" hidden="false" customHeight="true" outlineLevel="0" collapsed="false">
      <c r="A13" s="918"/>
      <c r="B13" s="430" t="n">
        <v>11</v>
      </c>
      <c r="C13" s="770" t="n">
        <v>2870</v>
      </c>
      <c r="D13" s="511" t="n">
        <v>30343675</v>
      </c>
      <c r="E13" s="512" t="s">
        <v>53</v>
      </c>
      <c r="F13" s="512" t="s">
        <v>44</v>
      </c>
      <c r="G13" s="512" t="s">
        <v>54</v>
      </c>
      <c r="H13" s="512" t="s">
        <v>1089</v>
      </c>
      <c r="I13" s="513" t="n">
        <v>45540.5159722222</v>
      </c>
      <c r="J13" s="512" t="s">
        <v>970</v>
      </c>
      <c r="K13" s="758" t="s">
        <v>67</v>
      </c>
      <c r="L13" s="121" t="n">
        <v>45540</v>
      </c>
      <c r="M13" s="496" t="n">
        <v>0.464583333333333</v>
      </c>
      <c r="N13" s="514" t="s">
        <v>970</v>
      </c>
      <c r="O13" s="121" t="n">
        <v>45540</v>
      </c>
      <c r="P13" s="496" t="n">
        <v>0.515972222222222</v>
      </c>
      <c r="Q13" s="121" t="n">
        <v>45542</v>
      </c>
      <c r="R13" s="496" t="n">
        <v>0.436805555555556</v>
      </c>
      <c r="S13" s="514" t="s">
        <v>970</v>
      </c>
      <c r="T13" s="121" t="n">
        <v>45542</v>
      </c>
      <c r="U13" s="496" t="n">
        <v>0.4375</v>
      </c>
      <c r="V13" s="514" t="s">
        <v>970</v>
      </c>
      <c r="W13" s="497" t="n">
        <f aca="false">(U13+T13)-(P13+O13)</f>
        <v>1.92152777777778</v>
      </c>
      <c r="X13" s="75" t="n">
        <v>45542</v>
      </c>
      <c r="Y13" s="498" t="n">
        <v>0.705555555555556</v>
      </c>
      <c r="Z13" s="514" t="s">
        <v>51</v>
      </c>
      <c r="AA13" s="55" t="n">
        <f aca="false">(Y13+X13)-(U13+T13)</f>
        <v>0.268055555555556</v>
      </c>
      <c r="AB13" s="75"/>
      <c r="AC13" s="54"/>
      <c r="AD13" s="54"/>
      <c r="AE13" s="55" t="n">
        <f aca="false">(AC13+AB13)-(Y13+X13)</f>
        <v>-45542.7055555556</v>
      </c>
      <c r="AF13" s="75"/>
      <c r="AG13" s="54"/>
      <c r="AH13" s="54"/>
      <c r="AI13" s="54"/>
      <c r="AJ13" s="55" t="n">
        <f aca="false">(AG13+AF13)-(U13+T13)</f>
        <v>-45542.4375</v>
      </c>
      <c r="AK13" s="75"/>
      <c r="AL13" s="54"/>
      <c r="AM13" s="54"/>
      <c r="AN13" s="55" t="n">
        <f aca="false">(AL13+AK13)-(U13+T13)</f>
        <v>-45542.4375</v>
      </c>
      <c r="AO13" s="529" t="n">
        <v>45545</v>
      </c>
      <c r="AP13" s="501" t="n">
        <v>0.411805555555556</v>
      </c>
      <c r="AQ13" s="57" t="n">
        <f aca="false">(AP13+AO13)-(U13+T13)</f>
        <v>2.97430555555556</v>
      </c>
      <c r="AR13" s="56" t="n">
        <v>45545</v>
      </c>
      <c r="AS13" s="501" t="n">
        <v>0.411805555555556</v>
      </c>
      <c r="AT13" s="514" t="s">
        <v>970</v>
      </c>
      <c r="AU13" s="59" t="n">
        <f aca="false">(AS13+AR13)-(U13+T13)</f>
        <v>2.97430555555556</v>
      </c>
      <c r="AV13" s="61"/>
      <c r="AW13" s="61"/>
      <c r="AX13" s="61" t="s">
        <v>58</v>
      </c>
      <c r="AY13" s="61" t="s">
        <v>72</v>
      </c>
      <c r="AZ13" s="1005" t="s">
        <v>73</v>
      </c>
      <c r="BA13" s="61" t="s">
        <v>371</v>
      </c>
      <c r="BB13" s="122" t="s">
        <v>1104</v>
      </c>
      <c r="BC13" s="101" t="s">
        <v>1105</v>
      </c>
      <c r="BD13" s="66"/>
      <c r="BE13" s="68" t="s">
        <v>64</v>
      </c>
      <c r="BF13" s="68"/>
      <c r="BJ13" s="964"/>
      <c r="BK13" s="548" t="s">
        <v>77</v>
      </c>
      <c r="BL13" s="1006" t="n">
        <v>2</v>
      </c>
      <c r="BM13" s="888" t="n">
        <f aca="false">BL13/BL15</f>
        <v>0.4</v>
      </c>
      <c r="BN13" s="492" t="n">
        <v>0</v>
      </c>
      <c r="BO13" s="492" t="n">
        <v>2</v>
      </c>
      <c r="BP13" s="492" t="n">
        <v>0</v>
      </c>
      <c r="BQ13" s="492" t="n">
        <v>0</v>
      </c>
      <c r="BR13" s="1006" t="n">
        <f aca="false">BQ13+BP13+BO13+BN13</f>
        <v>2</v>
      </c>
      <c r="BS13" s="99"/>
      <c r="BT13" s="99"/>
      <c r="BU13" s="741" t="n">
        <v>2930</v>
      </c>
      <c r="BV13" s="511" t="n">
        <v>30154988</v>
      </c>
      <c r="BW13" s="512" t="s">
        <v>49</v>
      </c>
      <c r="BX13" s="512" t="s">
        <v>65</v>
      </c>
      <c r="BY13" s="512" t="s">
        <v>45</v>
      </c>
      <c r="BZ13" s="512" t="s">
        <v>1106</v>
      </c>
      <c r="CA13" s="513" t="n">
        <v>45552.5493055556</v>
      </c>
      <c r="CB13" s="512" t="s">
        <v>51</v>
      </c>
      <c r="CC13" s="758" t="s">
        <v>48</v>
      </c>
      <c r="CD13" s="99"/>
      <c r="CE13" s="99"/>
      <c r="CF13" s="757" t="n">
        <v>2964</v>
      </c>
      <c r="CG13" s="511" t="n">
        <v>30201101</v>
      </c>
      <c r="CH13" s="512" t="s">
        <v>53</v>
      </c>
      <c r="CI13" s="512" t="s">
        <v>69</v>
      </c>
      <c r="CJ13" s="512" t="s">
        <v>80</v>
      </c>
      <c r="CK13" s="512" t="s">
        <v>1107</v>
      </c>
      <c r="CL13" s="513" t="n">
        <v>45561.9111111111</v>
      </c>
      <c r="CM13" s="512" t="s">
        <v>970</v>
      </c>
      <c r="CN13" s="758" t="s">
        <v>67</v>
      </c>
      <c r="CO13" s="99"/>
      <c r="CP13" s="99"/>
      <c r="CQ13" s="478"/>
      <c r="CR13" s="478"/>
      <c r="CS13" s="478"/>
      <c r="CT13" s="478"/>
      <c r="CU13" s="478"/>
      <c r="CV13" s="478"/>
      <c r="CW13" s="478"/>
      <c r="CX13" s="478"/>
      <c r="CY13" s="478"/>
    </row>
    <row r="14" customFormat="false" ht="15" hidden="false" customHeight="true" outlineLevel="0" collapsed="false">
      <c r="A14" s="918"/>
      <c r="B14" s="436" t="n">
        <v>13</v>
      </c>
      <c r="C14" s="741" t="n">
        <v>2875</v>
      </c>
      <c r="D14" s="511" t="n">
        <v>30221885</v>
      </c>
      <c r="E14" s="512" t="s">
        <v>49</v>
      </c>
      <c r="F14" s="512" t="s">
        <v>44</v>
      </c>
      <c r="G14" s="512" t="s">
        <v>45</v>
      </c>
      <c r="H14" s="512" t="s">
        <v>79</v>
      </c>
      <c r="I14" s="513" t="n">
        <v>45542.475</v>
      </c>
      <c r="J14" s="512" t="s">
        <v>970</v>
      </c>
      <c r="K14" s="758" t="s">
        <v>48</v>
      </c>
      <c r="L14" s="121" t="n">
        <v>45542</v>
      </c>
      <c r="M14" s="496" t="n">
        <v>0.475</v>
      </c>
      <c r="N14" s="514" t="s">
        <v>970</v>
      </c>
      <c r="O14" s="121" t="n">
        <v>45542</v>
      </c>
      <c r="P14" s="496" t="n">
        <v>0.475</v>
      </c>
      <c r="Q14" s="121"/>
      <c r="R14" s="496"/>
      <c r="S14" s="54"/>
      <c r="T14" s="121" t="n">
        <v>45542</v>
      </c>
      <c r="U14" s="496" t="n">
        <v>0.495833333333333</v>
      </c>
      <c r="V14" s="514" t="s">
        <v>970</v>
      </c>
      <c r="W14" s="497" t="n">
        <f aca="false">(U14+T14)-(P14+O14)</f>
        <v>0.0208333333333333</v>
      </c>
      <c r="X14" s="75"/>
      <c r="Y14" s="498"/>
      <c r="Z14" s="54"/>
      <c r="AA14" s="55" t="n">
        <f aca="false">(Y14+X14)-(U14+T14)</f>
        <v>-45542.4958333333</v>
      </c>
      <c r="AB14" s="75"/>
      <c r="AC14" s="498"/>
      <c r="AD14" s="54"/>
      <c r="AE14" s="55" t="n">
        <f aca="false">(AC14+AB14)-(Y14+X14)</f>
        <v>0</v>
      </c>
      <c r="AF14" s="75"/>
      <c r="AG14" s="498"/>
      <c r="AH14" s="54"/>
      <c r="AI14" s="54"/>
      <c r="AJ14" s="55" t="n">
        <f aca="false">(AG14+AF14)-(U14+T14)</f>
        <v>-45542.4958333333</v>
      </c>
      <c r="AK14" s="75"/>
      <c r="AL14" s="54"/>
      <c r="AM14" s="54"/>
      <c r="AN14" s="55" t="n">
        <f aca="false">(AL14+AK14)-(U14+T14)</f>
        <v>-45542.4958333333</v>
      </c>
      <c r="AO14" s="56" t="n">
        <v>45543</v>
      </c>
      <c r="AP14" s="501" t="n">
        <v>0.640277777777778</v>
      </c>
      <c r="AQ14" s="57" t="n">
        <f aca="false">(AP14+AO14)-(U14+T14)</f>
        <v>1.14444444444444</v>
      </c>
      <c r="AR14" s="56" t="n">
        <v>45543</v>
      </c>
      <c r="AS14" s="501" t="n">
        <v>0.640277777777778</v>
      </c>
      <c r="AT14" s="514" t="s">
        <v>51</v>
      </c>
      <c r="AU14" s="59" t="n">
        <f aca="false">(AS14+AR14)-(U14+T14)</f>
        <v>1.14444444444444</v>
      </c>
      <c r="AV14" s="61"/>
      <c r="AW14" s="61"/>
      <c r="AX14" s="61" t="s">
        <v>90</v>
      </c>
      <c r="AY14" s="61" t="s">
        <v>91</v>
      </c>
      <c r="AZ14" s="1005" t="s">
        <v>195</v>
      </c>
      <c r="BA14" s="61" t="s">
        <v>1108</v>
      </c>
      <c r="BB14" s="122" t="s">
        <v>1109</v>
      </c>
      <c r="BC14" s="101" t="s">
        <v>1110</v>
      </c>
      <c r="BD14" s="66"/>
      <c r="BE14" s="68" t="s">
        <v>64</v>
      </c>
      <c r="BF14" s="68"/>
      <c r="BJ14" s="964"/>
      <c r="BK14" s="974" t="s">
        <v>970</v>
      </c>
      <c r="BL14" s="1006" t="n">
        <v>1</v>
      </c>
      <c r="BM14" s="975" t="n">
        <f aca="false">BL14/BL15</f>
        <v>0.2</v>
      </c>
      <c r="BN14" s="937" t="n">
        <v>1</v>
      </c>
      <c r="BO14" s="937" t="n">
        <v>0</v>
      </c>
      <c r="BP14" s="937" t="n">
        <v>0</v>
      </c>
      <c r="BQ14" s="937" t="n">
        <v>0</v>
      </c>
      <c r="BR14" s="1008" t="n">
        <f aca="false">BN14+BO14+BP14+BQ14</f>
        <v>1</v>
      </c>
      <c r="BS14" s="99"/>
      <c r="BT14" s="99"/>
      <c r="BU14" s="770" t="n">
        <v>2975</v>
      </c>
      <c r="BV14" s="511" t="n">
        <v>30176372</v>
      </c>
      <c r="BW14" s="512" t="s">
        <v>49</v>
      </c>
      <c r="BX14" s="512" t="s">
        <v>44</v>
      </c>
      <c r="BY14" s="512" t="s">
        <v>45</v>
      </c>
      <c r="BZ14" s="512" t="s">
        <v>50</v>
      </c>
      <c r="CA14" s="513" t="n">
        <v>45565.5159722222</v>
      </c>
      <c r="CB14" s="512" t="s">
        <v>970</v>
      </c>
      <c r="CC14" s="758" t="s">
        <v>52</v>
      </c>
      <c r="CD14" s="99"/>
      <c r="CE14" s="99"/>
      <c r="CF14" s="757" t="n">
        <v>2967</v>
      </c>
      <c r="CG14" s="511" t="n">
        <v>30189559</v>
      </c>
      <c r="CH14" s="512" t="s">
        <v>53</v>
      </c>
      <c r="CI14" s="512" t="s">
        <v>44</v>
      </c>
      <c r="CJ14" s="512" t="s">
        <v>54</v>
      </c>
      <c r="CK14" s="512" t="s">
        <v>510</v>
      </c>
      <c r="CL14" s="513" t="n">
        <v>45563.7361111111</v>
      </c>
      <c r="CM14" s="512" t="s">
        <v>970</v>
      </c>
      <c r="CN14" s="758" t="s">
        <v>71</v>
      </c>
      <c r="CO14" s="99"/>
      <c r="CP14" s="99"/>
      <c r="CQ14" s="478"/>
      <c r="CR14" s="478"/>
      <c r="CS14" s="478"/>
      <c r="CT14" s="478"/>
      <c r="CU14" s="478"/>
      <c r="CV14" s="478"/>
      <c r="CW14" s="478"/>
      <c r="CX14" s="478"/>
      <c r="CY14" s="478"/>
    </row>
    <row r="15" customFormat="false" ht="15" hidden="false" customHeight="true" outlineLevel="0" collapsed="false">
      <c r="A15" s="918"/>
      <c r="B15" s="430" t="n">
        <v>14</v>
      </c>
      <c r="C15" s="741" t="n">
        <v>2876</v>
      </c>
      <c r="D15" s="511" t="n">
        <v>30267201</v>
      </c>
      <c r="E15" s="512" t="s">
        <v>53</v>
      </c>
      <c r="F15" s="512" t="s">
        <v>44</v>
      </c>
      <c r="G15" s="512" t="s">
        <v>54</v>
      </c>
      <c r="H15" s="512" t="s">
        <v>104</v>
      </c>
      <c r="I15" s="513" t="n">
        <v>45542.5930555556</v>
      </c>
      <c r="J15" s="512" t="s">
        <v>970</v>
      </c>
      <c r="K15" s="758" t="s">
        <v>71</v>
      </c>
      <c r="L15" s="121" t="n">
        <v>45542</v>
      </c>
      <c r="M15" s="496" t="n">
        <v>0.585416666666667</v>
      </c>
      <c r="N15" s="514" t="s">
        <v>970</v>
      </c>
      <c r="O15" s="121" t="n">
        <v>45542</v>
      </c>
      <c r="P15" s="496" t="n">
        <v>0.593055555555556</v>
      </c>
      <c r="Q15" s="121" t="n">
        <v>45542</v>
      </c>
      <c r="R15" s="496" t="n">
        <v>0.741666666666667</v>
      </c>
      <c r="S15" s="514" t="s">
        <v>51</v>
      </c>
      <c r="T15" s="121" t="n">
        <v>45542</v>
      </c>
      <c r="U15" s="496" t="n">
        <v>0.742361111111111</v>
      </c>
      <c r="V15" s="514" t="s">
        <v>51</v>
      </c>
      <c r="W15" s="497" t="n">
        <f aca="false">(U15+T15)-(P15+O15)</f>
        <v>0.149305555555556</v>
      </c>
      <c r="X15" s="75" t="n">
        <v>45545</v>
      </c>
      <c r="Y15" s="498" t="n">
        <v>0.388194444444444</v>
      </c>
      <c r="Z15" s="514" t="s">
        <v>995</v>
      </c>
      <c r="AA15" s="55" t="n">
        <f aca="false">(Y15+X15)-(U15+T15)</f>
        <v>2.64583333333333</v>
      </c>
      <c r="AB15" s="75" t="n">
        <v>45545</v>
      </c>
      <c r="AC15" s="498" t="n">
        <v>0.413194444444444</v>
      </c>
      <c r="AD15" s="514" t="s">
        <v>995</v>
      </c>
      <c r="AE15" s="55" t="n">
        <f aca="false">(AC15+AB15)-(Y15+X15)</f>
        <v>0.025</v>
      </c>
      <c r="AF15" s="75" t="n">
        <v>45546</v>
      </c>
      <c r="AG15" s="498" t="n">
        <v>0.354861111111111</v>
      </c>
      <c r="AH15" s="514" t="s">
        <v>995</v>
      </c>
      <c r="AI15" s="514" t="s">
        <v>1111</v>
      </c>
      <c r="AJ15" s="55" t="n">
        <f aca="false">(AG15+AF15)-(U15+T15)</f>
        <v>3.6125</v>
      </c>
      <c r="AK15" s="75"/>
      <c r="AL15" s="54"/>
      <c r="AM15" s="54"/>
      <c r="AN15" s="55" t="n">
        <f aca="false">(AL15+AK15)-(U15+T15)</f>
        <v>-45542.7423611111</v>
      </c>
      <c r="AO15" s="56" t="n">
        <v>45577</v>
      </c>
      <c r="AP15" s="501" t="n">
        <v>0.481944444444444</v>
      </c>
      <c r="AQ15" s="57" t="n">
        <f aca="false">(AP15+AO15)-(U15+T15)</f>
        <v>34.7395833333333</v>
      </c>
      <c r="AR15" s="56" t="n">
        <v>45577</v>
      </c>
      <c r="AS15" s="501" t="n">
        <v>0.481944444444444</v>
      </c>
      <c r="AT15" s="1009" t="s">
        <v>995</v>
      </c>
      <c r="AU15" s="59" t="n">
        <f aca="false">(AS15+AR15)-(U15+T15)</f>
        <v>34.7395833333333</v>
      </c>
      <c r="AV15" s="61"/>
      <c r="AW15" s="61"/>
      <c r="AX15" s="61" t="s">
        <v>578</v>
      </c>
      <c r="AY15" s="61" t="s">
        <v>110</v>
      </c>
      <c r="AZ15" s="1004" t="s">
        <v>132</v>
      </c>
      <c r="BA15" s="61" t="s">
        <v>209</v>
      </c>
      <c r="BB15" s="122" t="s">
        <v>1112</v>
      </c>
      <c r="BC15" s="101" t="s">
        <v>1113</v>
      </c>
      <c r="BD15" s="66"/>
      <c r="BE15" s="68" t="s">
        <v>64</v>
      </c>
      <c r="BF15" s="68"/>
      <c r="BJ15" s="964"/>
      <c r="BK15" s="982" t="s">
        <v>139</v>
      </c>
      <c r="BL15" s="990" t="n">
        <f aca="false">BL12+BL13+BL14</f>
        <v>5</v>
      </c>
      <c r="BM15" s="1010" t="n">
        <f aca="false">BM13+BM12+BM14</f>
        <v>1</v>
      </c>
      <c r="BN15" s="852" t="n">
        <f aca="false">BN13+BN12+BN14</f>
        <v>3</v>
      </c>
      <c r="BO15" s="852" t="n">
        <f aca="false">BO13+BO12+BO14</f>
        <v>2</v>
      </c>
      <c r="BP15" s="852" t="n">
        <f aca="false">BP13+BP12+BP14</f>
        <v>0</v>
      </c>
      <c r="BQ15" s="852" t="n">
        <f aca="false">BQ13+BQ12+BQ14</f>
        <v>0</v>
      </c>
      <c r="BR15" s="990" t="n">
        <f aca="false">BR13+BR12+BR14</f>
        <v>5</v>
      </c>
      <c r="BS15" s="99"/>
      <c r="BT15" s="99"/>
      <c r="BU15" s="757" t="n">
        <v>2976</v>
      </c>
      <c r="BV15" s="511" t="n">
        <v>30076343</v>
      </c>
      <c r="BW15" s="512" t="s">
        <v>49</v>
      </c>
      <c r="BX15" s="512" t="s">
        <v>44</v>
      </c>
      <c r="BY15" s="512" t="s">
        <v>45</v>
      </c>
      <c r="BZ15" s="512" t="s">
        <v>50</v>
      </c>
      <c r="CA15" s="513" t="n">
        <v>45565.5263888889</v>
      </c>
      <c r="CB15" s="512" t="s">
        <v>970</v>
      </c>
      <c r="CC15" s="758" t="s">
        <v>52</v>
      </c>
      <c r="CD15" s="99"/>
      <c r="CE15" s="99"/>
      <c r="CF15" s="757" t="n">
        <v>2979</v>
      </c>
      <c r="CG15" s="511" t="n">
        <v>1396194</v>
      </c>
      <c r="CH15" s="512" t="s">
        <v>53</v>
      </c>
      <c r="CI15" s="512" t="s">
        <v>44</v>
      </c>
      <c r="CJ15" s="512" t="s">
        <v>45</v>
      </c>
      <c r="CK15" s="512" t="s">
        <v>79</v>
      </c>
      <c r="CL15" s="513" t="n">
        <v>45565.5840277778</v>
      </c>
      <c r="CM15" s="512" t="s">
        <v>970</v>
      </c>
      <c r="CN15" s="758" t="s">
        <v>71</v>
      </c>
      <c r="CO15" s="99"/>
      <c r="CP15" s="99"/>
      <c r="CQ15" s="99"/>
      <c r="CR15" s="99"/>
      <c r="CS15" s="99"/>
      <c r="CT15" s="99"/>
      <c r="CU15" s="99"/>
      <c r="CV15" s="99"/>
      <c r="CW15" s="99"/>
      <c r="CX15" s="99"/>
      <c r="CY15" s="99"/>
      <c r="CZ15" s="478"/>
      <c r="DA15" s="478"/>
    </row>
    <row r="16" customFormat="false" ht="15" hidden="false" customHeight="true" outlineLevel="0" collapsed="false">
      <c r="A16" s="1011" t="n">
        <v>2</v>
      </c>
      <c r="B16" s="436" t="n">
        <v>15</v>
      </c>
      <c r="C16" s="741" t="n">
        <v>2881</v>
      </c>
      <c r="D16" s="511" t="n">
        <v>1229933</v>
      </c>
      <c r="E16" s="512" t="s">
        <v>53</v>
      </c>
      <c r="F16" s="512" t="s">
        <v>44</v>
      </c>
      <c r="G16" s="512" t="s">
        <v>54</v>
      </c>
      <c r="H16" s="512" t="s">
        <v>166</v>
      </c>
      <c r="I16" s="513" t="n">
        <v>45543.4479166667</v>
      </c>
      <c r="J16" s="512" t="s">
        <v>77</v>
      </c>
      <c r="K16" s="758" t="s">
        <v>71</v>
      </c>
      <c r="L16" s="121" t="n">
        <v>45543</v>
      </c>
      <c r="M16" s="496" t="n">
        <v>0.441666666666667</v>
      </c>
      <c r="N16" s="514" t="s">
        <v>77</v>
      </c>
      <c r="O16" s="121" t="n">
        <v>45543</v>
      </c>
      <c r="P16" s="496" t="n">
        <v>0.447916666666667</v>
      </c>
      <c r="Q16" s="121" t="n">
        <v>45543</v>
      </c>
      <c r="R16" s="496" t="n">
        <v>0.666666666666667</v>
      </c>
      <c r="S16" s="514" t="s">
        <v>77</v>
      </c>
      <c r="T16" s="121" t="n">
        <v>45543</v>
      </c>
      <c r="U16" s="496" t="n">
        <v>0.713194444444445</v>
      </c>
      <c r="V16" s="514" t="s">
        <v>77</v>
      </c>
      <c r="W16" s="497" t="n">
        <f aca="false">(U16+T16)-(P16+O16)</f>
        <v>0.265277777777778</v>
      </c>
      <c r="X16" s="75"/>
      <c r="Y16" s="498"/>
      <c r="Z16" s="54"/>
      <c r="AA16" s="55" t="n">
        <f aca="false">(Y16+X16)-(U16+T16)</f>
        <v>-45543.7131944444</v>
      </c>
      <c r="AB16" s="75"/>
      <c r="AC16" s="498"/>
      <c r="AD16" s="54"/>
      <c r="AE16" s="55" t="n">
        <f aca="false">(AC16+AB16)-(Y16+X16)</f>
        <v>0</v>
      </c>
      <c r="AF16" s="75"/>
      <c r="AG16" s="498"/>
      <c r="AH16" s="54"/>
      <c r="AI16" s="54"/>
      <c r="AJ16" s="55" t="n">
        <f aca="false">(AG16+AF16)-(U16+T16)</f>
        <v>-45543.7131944444</v>
      </c>
      <c r="AK16" s="75"/>
      <c r="AL16" s="54"/>
      <c r="AM16" s="54"/>
      <c r="AN16" s="55" t="n">
        <f aca="false">(AL16+AK16)-(U16+T16)</f>
        <v>-45543.7131944444</v>
      </c>
      <c r="AO16" s="529" t="n">
        <v>45568</v>
      </c>
      <c r="AP16" s="501" t="n">
        <v>0.727083333333333</v>
      </c>
      <c r="AQ16" s="57" t="n">
        <f aca="false">(AP16+AO16)-(U16+T16)</f>
        <v>25.0138888888889</v>
      </c>
      <c r="AR16" s="529" t="n">
        <v>45568</v>
      </c>
      <c r="AS16" s="501" t="n">
        <v>0.727083333333333</v>
      </c>
      <c r="AT16" s="514" t="s">
        <v>957</v>
      </c>
      <c r="AU16" s="59" t="n">
        <f aca="false">(AS16+AR16)-(U16+T16)</f>
        <v>25.0138888888889</v>
      </c>
      <c r="AV16" s="61"/>
      <c r="AW16" s="61"/>
      <c r="AX16" s="61" t="s">
        <v>578</v>
      </c>
      <c r="AY16" s="61" t="s">
        <v>99</v>
      </c>
      <c r="AZ16" s="1004" t="s">
        <v>640</v>
      </c>
      <c r="BA16" s="61" t="s">
        <v>177</v>
      </c>
      <c r="BB16" s="122" t="s">
        <v>1114</v>
      </c>
      <c r="BC16" s="101" t="s">
        <v>1115</v>
      </c>
      <c r="BD16" s="66"/>
      <c r="BE16" s="68" t="s">
        <v>64</v>
      </c>
      <c r="BF16" s="68"/>
      <c r="BJ16" s="478"/>
      <c r="BK16" s="478"/>
      <c r="BL16" s="478"/>
      <c r="BM16" s="478"/>
      <c r="BN16" s="478"/>
      <c r="BO16" s="478"/>
      <c r="BP16" s="478"/>
      <c r="BQ16" s="478"/>
      <c r="BR16" s="478"/>
      <c r="BS16" s="99"/>
      <c r="BT16" s="99"/>
      <c r="CC16" s="99"/>
      <c r="CD16" s="99"/>
      <c r="CE16" s="99"/>
      <c r="CN16" s="99"/>
      <c r="CO16" s="99"/>
      <c r="CP16" s="99"/>
      <c r="CQ16" s="838"/>
      <c r="CR16" s="857" t="s">
        <v>135</v>
      </c>
      <c r="CS16" s="858" t="s">
        <v>136</v>
      </c>
      <c r="CT16" s="875" t="s">
        <v>137</v>
      </c>
      <c r="CU16" s="876" t="s">
        <v>52</v>
      </c>
      <c r="CV16" s="877" t="s">
        <v>48</v>
      </c>
      <c r="CW16" s="878" t="s">
        <v>67</v>
      </c>
      <c r="CX16" s="879" t="s">
        <v>138</v>
      </c>
      <c r="CY16" s="858" t="s">
        <v>139</v>
      </c>
    </row>
    <row r="17" customFormat="false" ht="15" hidden="false" customHeight="true" outlineLevel="0" collapsed="false">
      <c r="A17" s="1011"/>
      <c r="B17" s="430" t="n">
        <v>16</v>
      </c>
      <c r="C17" s="741" t="n">
        <v>2889</v>
      </c>
      <c r="D17" s="511" t="n">
        <v>30173495</v>
      </c>
      <c r="E17" s="512" t="s">
        <v>49</v>
      </c>
      <c r="F17" s="512" t="s">
        <v>69</v>
      </c>
      <c r="G17" s="512" t="s">
        <v>54</v>
      </c>
      <c r="H17" s="512" t="s">
        <v>468</v>
      </c>
      <c r="I17" s="513" t="n">
        <v>45544.7673611111</v>
      </c>
      <c r="J17" s="512" t="s">
        <v>51</v>
      </c>
      <c r="K17" s="758" t="s">
        <v>48</v>
      </c>
      <c r="L17" s="121" t="n">
        <v>45544</v>
      </c>
      <c r="M17" s="496" t="n">
        <v>0.767361111111111</v>
      </c>
      <c r="N17" s="514" t="s">
        <v>51</v>
      </c>
      <c r="O17" s="121" t="n">
        <v>45544</v>
      </c>
      <c r="P17" s="496" t="n">
        <v>0.767361111111111</v>
      </c>
      <c r="Q17" s="121"/>
      <c r="R17" s="496"/>
      <c r="S17" s="54"/>
      <c r="T17" s="121" t="n">
        <v>45544</v>
      </c>
      <c r="U17" s="496" t="n">
        <v>0.770138888888889</v>
      </c>
      <c r="V17" s="514" t="s">
        <v>51</v>
      </c>
      <c r="W17" s="497" t="n">
        <f aca="false">(U17+T17)-(P17+O17)</f>
        <v>0.00277777777777778</v>
      </c>
      <c r="X17" s="75" t="n">
        <v>45545</v>
      </c>
      <c r="Y17" s="498" t="n">
        <v>0.560416666666667</v>
      </c>
      <c r="Z17" s="514" t="s">
        <v>970</v>
      </c>
      <c r="AA17" s="55" t="n">
        <f aca="false">(Y17+X17)-(U17+T17)</f>
        <v>0.790277777777778</v>
      </c>
      <c r="AB17" s="75" t="n">
        <v>45546</v>
      </c>
      <c r="AC17" s="498" t="n">
        <v>0.461111111111111</v>
      </c>
      <c r="AD17" s="514" t="s">
        <v>995</v>
      </c>
      <c r="AE17" s="55" t="n">
        <f aca="false">(AC17+AB17)-(Y17+X17)</f>
        <v>0.900694444444445</v>
      </c>
      <c r="AF17" s="75"/>
      <c r="AG17" s="498"/>
      <c r="AH17" s="54"/>
      <c r="AI17" s="54"/>
      <c r="AJ17" s="55" t="n">
        <f aca="false">(AG17+AF17)-(U17+T17)</f>
        <v>-45544.7701388889</v>
      </c>
      <c r="AK17" s="75"/>
      <c r="AL17" s="54"/>
      <c r="AM17" s="54"/>
      <c r="AN17" s="55" t="n">
        <f aca="false">(AL17+AK17)-(U17+T17)</f>
        <v>-45544.7701388889</v>
      </c>
      <c r="AO17" s="56" t="n">
        <v>45546</v>
      </c>
      <c r="AP17" s="501" t="n">
        <v>0.784722222222222</v>
      </c>
      <c r="AQ17" s="57" t="n">
        <f aca="false">(AP17+AO17)-(U17+T17)</f>
        <v>2.01458333333333</v>
      </c>
      <c r="AR17" s="56" t="n">
        <v>45546</v>
      </c>
      <c r="AS17" s="501" t="n">
        <v>0.784722222222222</v>
      </c>
      <c r="AT17" s="514" t="s">
        <v>51</v>
      </c>
      <c r="AU17" s="59" t="n">
        <f aca="false">(AS17+AR17)-(U17+T17)</f>
        <v>2.01458333333333</v>
      </c>
      <c r="AV17" s="61"/>
      <c r="AW17" s="43"/>
      <c r="AX17" s="61" t="s">
        <v>578</v>
      </c>
      <c r="AY17" s="61" t="s">
        <v>110</v>
      </c>
      <c r="AZ17" s="1004" t="s">
        <v>132</v>
      </c>
      <c r="BA17" s="61" t="s">
        <v>112</v>
      </c>
      <c r="BB17" s="122" t="s">
        <v>1116</v>
      </c>
      <c r="BC17" s="101" t="s">
        <v>1117</v>
      </c>
      <c r="BD17" s="66"/>
      <c r="BE17" s="68" t="s">
        <v>64</v>
      </c>
      <c r="BF17" s="68"/>
      <c r="BJ17" s="864" t="s">
        <v>170</v>
      </c>
      <c r="BK17" s="855" t="n">
        <v>5</v>
      </c>
      <c r="BL17" s="856" t="n">
        <f aca="false">BK17/E60</f>
        <v>0.121951219512195</v>
      </c>
      <c r="BM17" s="478"/>
      <c r="BN17" s="478"/>
      <c r="BO17" s="478"/>
      <c r="BP17" s="478"/>
      <c r="BQ17" s="478"/>
      <c r="BR17" s="478"/>
      <c r="BS17" s="99"/>
      <c r="BT17" s="99"/>
      <c r="CC17" s="99"/>
      <c r="CD17" s="99"/>
      <c r="CE17" s="99"/>
      <c r="CN17" s="99"/>
      <c r="CO17" s="99"/>
      <c r="CP17" s="99"/>
      <c r="CQ17" s="964" t="s">
        <v>9</v>
      </c>
      <c r="CR17" s="548" t="s">
        <v>51</v>
      </c>
      <c r="CS17" s="1006" t="n">
        <v>1</v>
      </c>
      <c r="CT17" s="888" t="n">
        <f aca="false">CS17/CS20</f>
        <v>0.125</v>
      </c>
      <c r="CU17" s="492" t="n">
        <v>0</v>
      </c>
      <c r="CV17" s="492" t="n">
        <v>1</v>
      </c>
      <c r="CW17" s="492" t="n">
        <v>0</v>
      </c>
      <c r="CX17" s="492" t="n">
        <v>0</v>
      </c>
      <c r="CY17" s="1006" t="n">
        <f aca="false">CU17+CV17+CW17+CX17</f>
        <v>1</v>
      </c>
      <c r="CZ17" s="478"/>
      <c r="DA17" s="478"/>
      <c r="DB17" s="478"/>
    </row>
    <row r="18" customFormat="false" ht="15" hidden="false" customHeight="true" outlineLevel="0" collapsed="false">
      <c r="A18" s="1011"/>
      <c r="B18" s="430" t="n">
        <v>17</v>
      </c>
      <c r="C18" s="741" t="n">
        <v>2890</v>
      </c>
      <c r="D18" s="511" t="n">
        <v>30343539</v>
      </c>
      <c r="E18" s="512" t="s">
        <v>49</v>
      </c>
      <c r="F18" s="512" t="s">
        <v>65</v>
      </c>
      <c r="G18" s="512" t="s">
        <v>54</v>
      </c>
      <c r="H18" s="512" t="s">
        <v>1096</v>
      </c>
      <c r="I18" s="513" t="n">
        <v>45544.7701388889</v>
      </c>
      <c r="J18" s="512" t="s">
        <v>51</v>
      </c>
      <c r="K18" s="758" t="s">
        <v>48</v>
      </c>
      <c r="L18" s="121" t="n">
        <v>45544</v>
      </c>
      <c r="M18" s="496" t="n">
        <v>0.770138888888889</v>
      </c>
      <c r="N18" s="514" t="s">
        <v>51</v>
      </c>
      <c r="O18" s="121" t="n">
        <v>45544</v>
      </c>
      <c r="P18" s="496" t="n">
        <v>0.770138888888889</v>
      </c>
      <c r="Q18" s="121"/>
      <c r="R18" s="496"/>
      <c r="S18" s="54"/>
      <c r="T18" s="121" t="n">
        <v>45544</v>
      </c>
      <c r="U18" s="496" t="n">
        <v>0.792361111111111</v>
      </c>
      <c r="V18" s="514" t="s">
        <v>51</v>
      </c>
      <c r="W18" s="497" t="n">
        <f aca="false">(U18+T18)-(P18+O18)</f>
        <v>0.0222222222222222</v>
      </c>
      <c r="X18" s="75" t="n">
        <v>45545</v>
      </c>
      <c r="Y18" s="498" t="n">
        <v>0.560416666666667</v>
      </c>
      <c r="Z18" s="514" t="s">
        <v>970</v>
      </c>
      <c r="AA18" s="55" t="n">
        <f aca="false">(Y18+X18)-(U18+T18)</f>
        <v>0.768055555555556</v>
      </c>
      <c r="AB18" s="75" t="n">
        <v>45546</v>
      </c>
      <c r="AC18" s="498" t="n">
        <v>0.461111111111111</v>
      </c>
      <c r="AD18" s="514" t="s">
        <v>970</v>
      </c>
      <c r="AE18" s="55" t="n">
        <f aca="false">(AC18+AB18)-(Y18+X18)</f>
        <v>0.900694444444445</v>
      </c>
      <c r="AF18" s="75"/>
      <c r="AG18" s="54"/>
      <c r="AH18" s="54"/>
      <c r="AI18" s="54"/>
      <c r="AJ18" s="55" t="n">
        <f aca="false">(AG18+AF18)-(U18+T18)</f>
        <v>-45544.7923611111</v>
      </c>
      <c r="AK18" s="75"/>
      <c r="AL18" s="54"/>
      <c r="AM18" s="54"/>
      <c r="AN18" s="55" t="n">
        <f aca="false">(AL18+AK18)-(U18+T18)</f>
        <v>-45544.7923611111</v>
      </c>
      <c r="AO18" s="56" t="n">
        <v>45546</v>
      </c>
      <c r="AP18" s="501" t="n">
        <v>0.784722222222222</v>
      </c>
      <c r="AQ18" s="57" t="n">
        <f aca="false">(AP18+AO18)-(U18+T18)</f>
        <v>1.99236111111111</v>
      </c>
      <c r="AR18" s="56" t="n">
        <v>45546</v>
      </c>
      <c r="AS18" s="501" t="n">
        <v>0.784722222222222</v>
      </c>
      <c r="AT18" s="514" t="s">
        <v>51</v>
      </c>
      <c r="AU18" s="59" t="n">
        <f aca="false">(AS18+AR18)-(U18+T18)</f>
        <v>1.99236111111111</v>
      </c>
      <c r="AV18" s="837" t="n">
        <v>8825</v>
      </c>
      <c r="AW18" s="952" t="s">
        <v>1015</v>
      </c>
      <c r="AX18" s="61" t="s">
        <v>58</v>
      </c>
      <c r="AY18" s="61" t="s">
        <v>572</v>
      </c>
      <c r="AZ18" s="1004" t="s">
        <v>203</v>
      </c>
      <c r="BA18" s="61" t="s">
        <v>215</v>
      </c>
      <c r="BB18" s="122" t="s">
        <v>1118</v>
      </c>
      <c r="BC18" s="101" t="s">
        <v>1119</v>
      </c>
      <c r="BD18" s="66"/>
      <c r="BE18" s="68" t="s">
        <v>64</v>
      </c>
      <c r="BF18" s="68"/>
      <c r="BJ18" s="478"/>
      <c r="BK18" s="478"/>
      <c r="BL18" s="478"/>
      <c r="BM18" s="478"/>
      <c r="BN18" s="478"/>
      <c r="BO18" s="478"/>
      <c r="BP18" s="478"/>
      <c r="BQ18" s="478"/>
      <c r="BR18" s="478"/>
      <c r="BS18" s="99"/>
      <c r="BT18" s="99"/>
      <c r="BU18" s="838"/>
      <c r="BV18" s="857" t="s">
        <v>135</v>
      </c>
      <c r="BW18" s="858" t="s">
        <v>136</v>
      </c>
      <c r="BX18" s="875" t="s">
        <v>137</v>
      </c>
      <c r="BY18" s="876" t="s">
        <v>52</v>
      </c>
      <c r="BZ18" s="877" t="s">
        <v>48</v>
      </c>
      <c r="CA18" s="878" t="s">
        <v>67</v>
      </c>
      <c r="CB18" s="879" t="s">
        <v>138</v>
      </c>
      <c r="CC18" s="858" t="s">
        <v>139</v>
      </c>
      <c r="CD18" s="99"/>
      <c r="CE18" s="99"/>
      <c r="CF18" s="838"/>
      <c r="CG18" s="857" t="s">
        <v>135</v>
      </c>
      <c r="CH18" s="858" t="s">
        <v>136</v>
      </c>
      <c r="CI18" s="875" t="s">
        <v>137</v>
      </c>
      <c r="CJ18" s="876" t="s">
        <v>52</v>
      </c>
      <c r="CK18" s="877" t="s">
        <v>48</v>
      </c>
      <c r="CL18" s="878" t="s">
        <v>67</v>
      </c>
      <c r="CM18" s="879" t="s">
        <v>138</v>
      </c>
      <c r="CN18" s="858" t="s">
        <v>139</v>
      </c>
      <c r="CO18" s="99"/>
      <c r="CP18" s="99"/>
      <c r="CQ18" s="964"/>
      <c r="CR18" s="548" t="s">
        <v>77</v>
      </c>
      <c r="CS18" s="1006" t="n">
        <v>1</v>
      </c>
      <c r="CT18" s="888" t="n">
        <f aca="false">CS18/CS20</f>
        <v>0.125</v>
      </c>
      <c r="CU18" s="492" t="n">
        <v>0</v>
      </c>
      <c r="CV18" s="492" t="n">
        <v>0</v>
      </c>
      <c r="CW18" s="492" t="n">
        <v>0</v>
      </c>
      <c r="CX18" s="492" t="n">
        <v>1</v>
      </c>
      <c r="CY18" s="1006" t="n">
        <f aca="false">CX18+CW18+CV18+CU18</f>
        <v>1</v>
      </c>
      <c r="CZ18" s="478"/>
      <c r="DA18" s="478"/>
      <c r="DB18" s="478"/>
    </row>
    <row r="19" customFormat="false" ht="15" hidden="false" customHeight="true" outlineLevel="0" collapsed="false">
      <c r="A19" s="1011"/>
      <c r="B19" s="430" t="n">
        <v>18</v>
      </c>
      <c r="C19" s="741" t="n">
        <v>2893</v>
      </c>
      <c r="D19" s="511" t="n">
        <v>30144423</v>
      </c>
      <c r="E19" s="512" t="s">
        <v>56</v>
      </c>
      <c r="F19" s="512" t="s">
        <v>44</v>
      </c>
      <c r="G19" s="512" t="s">
        <v>54</v>
      </c>
      <c r="H19" s="512" t="s">
        <v>55</v>
      </c>
      <c r="I19" s="513" t="n">
        <v>45546.5319444445</v>
      </c>
      <c r="J19" s="512" t="s">
        <v>970</v>
      </c>
      <c r="K19" s="758" t="s">
        <v>71</v>
      </c>
      <c r="L19" s="121" t="n">
        <v>45546</v>
      </c>
      <c r="M19" s="496" t="n">
        <v>0.525</v>
      </c>
      <c r="N19" s="514" t="s">
        <v>970</v>
      </c>
      <c r="O19" s="121" t="n">
        <v>45546</v>
      </c>
      <c r="P19" s="496" t="n">
        <v>0.531944444444444</v>
      </c>
      <c r="Q19" s="121" t="n">
        <v>45546</v>
      </c>
      <c r="R19" s="496" t="n">
        <v>0.542361111111111</v>
      </c>
      <c r="S19" s="514" t="s">
        <v>970</v>
      </c>
      <c r="T19" s="121" t="n">
        <v>45546</v>
      </c>
      <c r="U19" s="496" t="n">
        <v>0.543055555555556</v>
      </c>
      <c r="V19" s="514" t="s">
        <v>970</v>
      </c>
      <c r="W19" s="497" t="n">
        <f aca="false">(U19+T19)-(P19+O19)</f>
        <v>0.0111111111111111</v>
      </c>
      <c r="X19" s="75" t="n">
        <v>45547</v>
      </c>
      <c r="Y19" s="498" t="n">
        <v>0.457638888888889</v>
      </c>
      <c r="Z19" s="514" t="s">
        <v>970</v>
      </c>
      <c r="AA19" s="55" t="n">
        <f aca="false">(Y19+X19)-(U19+T19)</f>
        <v>0.914583333333333</v>
      </c>
      <c r="AB19" s="75" t="n">
        <v>45549</v>
      </c>
      <c r="AC19" s="498" t="n">
        <v>0.656944444444444</v>
      </c>
      <c r="AD19" s="514" t="s">
        <v>970</v>
      </c>
      <c r="AE19" s="55" t="n">
        <f aca="false">(AC19+AB19)-(Y19+X19)</f>
        <v>2.19930555555556</v>
      </c>
      <c r="AF19" s="75" t="n">
        <v>45549</v>
      </c>
      <c r="AG19" s="498" t="n">
        <v>0.665972222222222</v>
      </c>
      <c r="AH19" s="514" t="s">
        <v>970</v>
      </c>
      <c r="AI19" s="514" t="s">
        <v>996</v>
      </c>
      <c r="AJ19" s="55" t="n">
        <f aca="false">(AG19+AF19)-(U19+T19)</f>
        <v>3.12291666666667</v>
      </c>
      <c r="AK19" s="75"/>
      <c r="AL19" s="54"/>
      <c r="AM19" s="54"/>
      <c r="AN19" s="55" t="n">
        <f aca="false">(AL19+AK19)-(U19+T19)</f>
        <v>-45546.5430555556</v>
      </c>
      <c r="AO19" s="56" t="n">
        <v>45570</v>
      </c>
      <c r="AP19" s="501" t="n">
        <v>0.547222222222222</v>
      </c>
      <c r="AQ19" s="57" t="n">
        <f aca="false">(AP19+AO19)-(U19+T19)</f>
        <v>24.0041666666667</v>
      </c>
      <c r="AR19" s="56" t="n">
        <v>45546</v>
      </c>
      <c r="AS19" s="501" t="n">
        <v>0.784722222222222</v>
      </c>
      <c r="AT19" s="833" t="s">
        <v>961</v>
      </c>
      <c r="AU19" s="59" t="n">
        <f aca="false">(AS19+AR19)-(U19+T19)</f>
        <v>0.241666666666667</v>
      </c>
      <c r="AV19" s="61"/>
      <c r="AW19" s="61"/>
      <c r="AX19" s="61" t="s">
        <v>90</v>
      </c>
      <c r="AY19" s="61" t="s">
        <v>91</v>
      </c>
      <c r="AZ19" s="1005" t="s">
        <v>195</v>
      </c>
      <c r="BA19" s="61" t="s">
        <v>225</v>
      </c>
      <c r="BB19" s="122" t="s">
        <v>1120</v>
      </c>
      <c r="BC19" s="101" t="s">
        <v>1121</v>
      </c>
      <c r="BD19" s="66"/>
      <c r="BE19" s="68" t="s">
        <v>64</v>
      </c>
      <c r="BF19" s="68"/>
      <c r="BJ19" s="1012" t="s">
        <v>52</v>
      </c>
      <c r="BK19" s="877" t="s">
        <v>48</v>
      </c>
      <c r="BL19" s="878" t="s">
        <v>67</v>
      </c>
      <c r="BM19" s="1013" t="s">
        <v>138</v>
      </c>
      <c r="BN19" s="478"/>
      <c r="BO19" s="478"/>
      <c r="BP19" s="478"/>
      <c r="BQ19" s="478"/>
      <c r="BR19" s="478"/>
      <c r="BS19" s="99"/>
      <c r="BT19" s="99"/>
      <c r="BU19" s="964" t="s">
        <v>9</v>
      </c>
      <c r="BV19" s="548" t="s">
        <v>51</v>
      </c>
      <c r="BW19" s="1006" t="n">
        <v>8</v>
      </c>
      <c r="BX19" s="888" t="n">
        <f aca="false">BW19/BW22</f>
        <v>0.571428571428571</v>
      </c>
      <c r="BY19" s="492" t="n">
        <v>4</v>
      </c>
      <c r="BZ19" s="492" t="n">
        <v>4</v>
      </c>
      <c r="CA19" s="492" t="n">
        <v>0</v>
      </c>
      <c r="CB19" s="492" t="n">
        <v>0</v>
      </c>
      <c r="CC19" s="1006" t="n">
        <f aca="false">BY19+BZ19+CA19+CB19</f>
        <v>8</v>
      </c>
      <c r="CD19" s="99"/>
      <c r="CE19" s="99"/>
      <c r="CF19" s="964" t="s">
        <v>9</v>
      </c>
      <c r="CG19" s="548" t="s">
        <v>51</v>
      </c>
      <c r="CH19" s="1006" t="n">
        <v>1</v>
      </c>
      <c r="CI19" s="888" t="n">
        <f aca="false">CH19/CH22</f>
        <v>0.0714285714285714</v>
      </c>
      <c r="CJ19" s="492" t="n">
        <v>0</v>
      </c>
      <c r="CK19" s="492" t="n">
        <v>0</v>
      </c>
      <c r="CL19" s="492" t="n">
        <v>0</v>
      </c>
      <c r="CM19" s="492" t="n">
        <v>1</v>
      </c>
      <c r="CN19" s="1006" t="n">
        <f aca="false">CJ19+CK19+CL19+CM19</f>
        <v>1</v>
      </c>
      <c r="CO19" s="99"/>
      <c r="CP19" s="99"/>
      <c r="CQ19" s="964"/>
      <c r="CR19" s="974" t="s">
        <v>970</v>
      </c>
      <c r="CS19" s="1006" t="n">
        <v>6</v>
      </c>
      <c r="CT19" s="975" t="n">
        <f aca="false">CS19/CS20</f>
        <v>0.75</v>
      </c>
      <c r="CU19" s="937" t="n">
        <v>0</v>
      </c>
      <c r="CV19" s="937" t="n">
        <v>1</v>
      </c>
      <c r="CW19" s="937" t="n">
        <v>0</v>
      </c>
      <c r="CX19" s="937" t="n">
        <v>5</v>
      </c>
      <c r="CY19" s="1008" t="n">
        <f aca="false">CU19+CV19+CW19+CX19</f>
        <v>6</v>
      </c>
      <c r="CZ19" s="478"/>
      <c r="DA19" s="478"/>
      <c r="DB19" s="478"/>
    </row>
    <row r="20" customFormat="false" ht="15" hidden="false" customHeight="true" outlineLevel="0" collapsed="false">
      <c r="A20" s="1011"/>
      <c r="B20" s="436" t="n">
        <v>19</v>
      </c>
      <c r="C20" s="741" t="n">
        <v>2895</v>
      </c>
      <c r="D20" s="767" t="n">
        <v>30094791</v>
      </c>
      <c r="E20" s="768" t="s">
        <v>43</v>
      </c>
      <c r="F20" s="768" t="s">
        <v>44</v>
      </c>
      <c r="G20" s="768" t="s">
        <v>45</v>
      </c>
      <c r="H20" s="768" t="s">
        <v>46</v>
      </c>
      <c r="I20" s="769" t="n">
        <v>45546.5902777778</v>
      </c>
      <c r="J20" s="768" t="s">
        <v>77</v>
      </c>
      <c r="K20" s="758" t="s">
        <v>48</v>
      </c>
      <c r="L20" s="121" t="n">
        <v>45546</v>
      </c>
      <c r="M20" s="496" t="n">
        <v>0.590277777777778</v>
      </c>
      <c r="N20" s="514" t="s">
        <v>77</v>
      </c>
      <c r="O20" s="121" t="n">
        <v>45546</v>
      </c>
      <c r="P20" s="496" t="n">
        <v>0.590277777777778</v>
      </c>
      <c r="Q20" s="121"/>
      <c r="R20" s="496"/>
      <c r="S20" s="54"/>
      <c r="T20" s="121" t="n">
        <v>45546</v>
      </c>
      <c r="U20" s="496" t="n">
        <v>0.608333333333333</v>
      </c>
      <c r="V20" s="514" t="s">
        <v>77</v>
      </c>
      <c r="W20" s="497" t="n">
        <f aca="false">(U20+T20)-(P20+O20)</f>
        <v>0.0180555555555556</v>
      </c>
      <c r="X20" s="75"/>
      <c r="Y20" s="498"/>
      <c r="Z20" s="54"/>
      <c r="AA20" s="55" t="n">
        <f aca="false">(Y20+X20)-(U20+T20)</f>
        <v>-45546.6083333333</v>
      </c>
      <c r="AB20" s="75"/>
      <c r="AC20" s="498"/>
      <c r="AD20" s="54"/>
      <c r="AE20" s="55"/>
      <c r="AF20" s="75"/>
      <c r="AG20" s="498"/>
      <c r="AH20" s="54"/>
      <c r="AI20" s="54"/>
      <c r="AJ20" s="55" t="n">
        <f aca="false">(AG20+AF20)-(U20+T20)</f>
        <v>-45546.6083333333</v>
      </c>
      <c r="AK20" s="75"/>
      <c r="AL20" s="54"/>
      <c r="AM20" s="54"/>
      <c r="AN20" s="55" t="n">
        <f aca="false">(AL20+AK20)-(U20+T20)</f>
        <v>-45546.6083333333</v>
      </c>
      <c r="AO20" s="56" t="n">
        <v>45547</v>
      </c>
      <c r="AP20" s="501" t="n">
        <v>0.731944444444444</v>
      </c>
      <c r="AQ20" s="57" t="n">
        <f aca="false">(AP20+AO20)-(U20+T20)</f>
        <v>1.12361111111111</v>
      </c>
      <c r="AR20" s="56" t="n">
        <v>45547</v>
      </c>
      <c r="AS20" s="501" t="n">
        <v>0.731944444444444</v>
      </c>
      <c r="AT20" s="833" t="s">
        <v>77</v>
      </c>
      <c r="AU20" s="59" t="n">
        <f aca="false">(AS20+AR20)-(U20+T20)</f>
        <v>1.12361111111111</v>
      </c>
      <c r="AV20" s="61"/>
      <c r="AW20" s="61"/>
      <c r="AX20" s="61" t="s">
        <v>90</v>
      </c>
      <c r="AY20" s="61" t="s">
        <v>91</v>
      </c>
      <c r="AZ20" s="1005" t="s">
        <v>92</v>
      </c>
      <c r="BA20" s="61" t="s">
        <v>636</v>
      </c>
      <c r="BB20" s="122" t="s">
        <v>1122</v>
      </c>
      <c r="BC20" s="101" t="s">
        <v>1123</v>
      </c>
      <c r="BD20" s="66"/>
      <c r="BE20" s="68" t="s">
        <v>64</v>
      </c>
      <c r="BF20" s="68"/>
      <c r="BJ20" s="576" t="n">
        <v>3</v>
      </c>
      <c r="BK20" s="492" t="n">
        <v>2</v>
      </c>
      <c r="BL20" s="492" t="n">
        <v>0</v>
      </c>
      <c r="BM20" s="706" t="n">
        <v>0</v>
      </c>
      <c r="BN20" s="478"/>
      <c r="BO20" s="478"/>
      <c r="BP20" s="478"/>
      <c r="BQ20" s="478"/>
      <c r="BR20" s="478"/>
      <c r="BS20" s="99"/>
      <c r="BT20" s="99"/>
      <c r="BU20" s="964"/>
      <c r="BV20" s="548" t="s">
        <v>77</v>
      </c>
      <c r="BW20" s="1006" t="n">
        <v>0</v>
      </c>
      <c r="BX20" s="888" t="n">
        <f aca="false">BW20/BW22</f>
        <v>0</v>
      </c>
      <c r="BY20" s="492" t="n">
        <v>0</v>
      </c>
      <c r="BZ20" s="492" t="n">
        <v>0</v>
      </c>
      <c r="CA20" s="492" t="n">
        <v>0</v>
      </c>
      <c r="CB20" s="492" t="n">
        <v>0</v>
      </c>
      <c r="CC20" s="1006" t="n">
        <f aca="false">CB20+CA20+BZ20+BY20</f>
        <v>0</v>
      </c>
      <c r="CD20" s="99"/>
      <c r="CE20" s="99"/>
      <c r="CF20" s="964"/>
      <c r="CG20" s="548" t="s">
        <v>77</v>
      </c>
      <c r="CH20" s="1006" t="n">
        <v>2</v>
      </c>
      <c r="CI20" s="888" t="n">
        <f aca="false">CH20/CH22</f>
        <v>0.142857142857143</v>
      </c>
      <c r="CJ20" s="492" t="n">
        <v>0</v>
      </c>
      <c r="CK20" s="492" t="n">
        <v>1</v>
      </c>
      <c r="CL20" s="492" t="n">
        <v>0</v>
      </c>
      <c r="CM20" s="492" t="n">
        <v>1</v>
      </c>
      <c r="CN20" s="1006" t="n">
        <f aca="false">CM20+CL20+CK20+CJ20</f>
        <v>2</v>
      </c>
      <c r="CO20" s="99"/>
      <c r="CP20" s="99"/>
      <c r="CQ20" s="964"/>
      <c r="CR20" s="982" t="s">
        <v>139</v>
      </c>
      <c r="CS20" s="990" t="n">
        <f aca="false">CS17+CS18+CS19</f>
        <v>8</v>
      </c>
      <c r="CT20" s="1010" t="n">
        <f aca="false">CT18+CT17+CT19</f>
        <v>1</v>
      </c>
      <c r="CU20" s="852" t="n">
        <f aca="false">CU18+CU17+CU19</f>
        <v>0</v>
      </c>
      <c r="CV20" s="852" t="n">
        <f aca="false">CV18+CV17+CV19</f>
        <v>2</v>
      </c>
      <c r="CW20" s="852" t="n">
        <f aca="false">CW18+CW17+CW19</f>
        <v>0</v>
      </c>
      <c r="CX20" s="852" t="n">
        <f aca="false">CX18+CX17+CX19</f>
        <v>6</v>
      </c>
      <c r="CY20" s="990" t="n">
        <f aca="false">CY18+CY17+CY19</f>
        <v>8</v>
      </c>
      <c r="CZ20" s="478"/>
      <c r="DA20" s="478"/>
      <c r="DB20" s="478"/>
    </row>
    <row r="21" customFormat="false" ht="15" hidden="false" customHeight="true" outlineLevel="0" collapsed="false">
      <c r="A21" s="1011"/>
      <c r="B21" s="430" t="n">
        <v>20</v>
      </c>
      <c r="C21" s="757" t="n">
        <v>2899</v>
      </c>
      <c r="D21" s="767" t="n">
        <v>30312808</v>
      </c>
      <c r="E21" s="768" t="s">
        <v>49</v>
      </c>
      <c r="F21" s="768" t="s">
        <v>44</v>
      </c>
      <c r="G21" s="768" t="s">
        <v>54</v>
      </c>
      <c r="H21" s="768" t="s">
        <v>583</v>
      </c>
      <c r="I21" s="769" t="n">
        <v>45547.3944444444</v>
      </c>
      <c r="J21" s="768" t="s">
        <v>51</v>
      </c>
      <c r="K21" s="758" t="s">
        <v>52</v>
      </c>
      <c r="L21" s="121" t="n">
        <v>45547</v>
      </c>
      <c r="M21" s="496" t="n">
        <v>0.394444444444444</v>
      </c>
      <c r="N21" s="514" t="s">
        <v>51</v>
      </c>
      <c r="O21" s="121" t="n">
        <v>45547</v>
      </c>
      <c r="P21" s="496" t="n">
        <v>0.394444444444444</v>
      </c>
      <c r="Q21" s="121"/>
      <c r="R21" s="496"/>
      <c r="S21" s="54"/>
      <c r="T21" s="121" t="n">
        <v>45547</v>
      </c>
      <c r="U21" s="496" t="n">
        <v>0.407638888888889</v>
      </c>
      <c r="V21" s="514" t="s">
        <v>970</v>
      </c>
      <c r="W21" s="497" t="n">
        <f aca="false">(U21+T21)-(P21+O21)</f>
        <v>0.0131944444444444</v>
      </c>
      <c r="X21" s="75"/>
      <c r="Y21" s="498"/>
      <c r="Z21" s="54"/>
      <c r="AA21" s="55" t="n">
        <f aca="false">(Y21+X21)-(U21+T21)</f>
        <v>-45547.4076388889</v>
      </c>
      <c r="AB21" s="75"/>
      <c r="AC21" s="54"/>
      <c r="AD21" s="54"/>
      <c r="AE21" s="55" t="n">
        <f aca="false">(AC21+AB21)-(Y21+X21)</f>
        <v>0</v>
      </c>
      <c r="AF21" s="75"/>
      <c r="AG21" s="54"/>
      <c r="AH21" s="54"/>
      <c r="AI21" s="54"/>
      <c r="AJ21" s="55" t="n">
        <f aca="false">(AG21+AF21)-(U21+T21)</f>
        <v>-45547.4076388889</v>
      </c>
      <c r="AK21" s="75"/>
      <c r="AL21" s="54"/>
      <c r="AM21" s="54"/>
      <c r="AN21" s="55" t="n">
        <f aca="false">(AL21+AK21)-(U21+T21)</f>
        <v>-45547.4076388889</v>
      </c>
      <c r="AO21" s="56" t="n">
        <v>45547</v>
      </c>
      <c r="AP21" s="501" t="n">
        <v>0.54375</v>
      </c>
      <c r="AQ21" s="57" t="n">
        <f aca="false">(AP21+AO21)-(U21+T21)</f>
        <v>0.136111111111111</v>
      </c>
      <c r="AR21" s="56" t="n">
        <v>45547</v>
      </c>
      <c r="AS21" s="501" t="n">
        <v>0.54375</v>
      </c>
      <c r="AT21" s="1009" t="s">
        <v>970</v>
      </c>
      <c r="AU21" s="59" t="n">
        <f aca="false">(AS21+AR21)-(U21+T21)</f>
        <v>0.136111111111111</v>
      </c>
      <c r="AV21" s="837" t="n">
        <v>8680</v>
      </c>
      <c r="AW21" s="837" t="s">
        <v>1124</v>
      </c>
      <c r="AX21" s="61" t="s">
        <v>58</v>
      </c>
      <c r="AY21" s="61" t="s">
        <v>572</v>
      </c>
      <c r="AZ21" s="1005" t="s">
        <v>60</v>
      </c>
      <c r="BA21" s="61" t="s">
        <v>61</v>
      </c>
      <c r="BB21" s="122" t="s">
        <v>1125</v>
      </c>
      <c r="BC21" s="101" t="s">
        <v>1126</v>
      </c>
      <c r="BD21" s="66"/>
      <c r="BE21" s="68" t="s">
        <v>64</v>
      </c>
      <c r="BF21" s="68"/>
      <c r="BJ21" s="861" t="n">
        <f aca="false">BJ20/BK17</f>
        <v>0.6</v>
      </c>
      <c r="BK21" s="862" t="n">
        <f aca="false">BK20/BK17</f>
        <v>0.4</v>
      </c>
      <c r="BL21" s="862" t="n">
        <f aca="false">BL20/BK17</f>
        <v>0</v>
      </c>
      <c r="BM21" s="863" t="n">
        <f aca="false">BM20/BK17</f>
        <v>0</v>
      </c>
      <c r="BN21" s="478"/>
      <c r="BO21" s="478"/>
      <c r="BP21" s="478"/>
      <c r="BQ21" s="478"/>
      <c r="BR21" s="478"/>
      <c r="BS21" s="99"/>
      <c r="BT21" s="99"/>
      <c r="BU21" s="964"/>
      <c r="BV21" s="974" t="s">
        <v>970</v>
      </c>
      <c r="BW21" s="1006" t="n">
        <v>6</v>
      </c>
      <c r="BX21" s="975" t="n">
        <f aca="false">BW21/BW22</f>
        <v>0.428571428571429</v>
      </c>
      <c r="BY21" s="937" t="n">
        <v>2</v>
      </c>
      <c r="BZ21" s="937" t="n">
        <v>3</v>
      </c>
      <c r="CA21" s="937" t="n">
        <v>0</v>
      </c>
      <c r="CB21" s="937" t="n">
        <v>1</v>
      </c>
      <c r="CC21" s="1008" t="n">
        <f aca="false">BY21+BZ21+CA21+CB21</f>
        <v>6</v>
      </c>
      <c r="CD21" s="99"/>
      <c r="CE21" s="99"/>
      <c r="CF21" s="964"/>
      <c r="CG21" s="974" t="s">
        <v>970</v>
      </c>
      <c r="CH21" s="1006" t="n">
        <v>11</v>
      </c>
      <c r="CI21" s="975" t="n">
        <f aca="false">CH21/CH22</f>
        <v>0.785714285714286</v>
      </c>
      <c r="CJ21" s="937" t="n">
        <v>0</v>
      </c>
      <c r="CK21" s="937" t="n">
        <v>2</v>
      </c>
      <c r="CL21" s="937" t="n">
        <v>5</v>
      </c>
      <c r="CM21" s="937" t="n">
        <v>4</v>
      </c>
      <c r="CN21" s="1008" t="n">
        <f aca="false">CJ21+CK21+CL21+CM21</f>
        <v>11</v>
      </c>
      <c r="CO21" s="99"/>
      <c r="CP21" s="99"/>
      <c r="CQ21" s="838"/>
      <c r="CR21" s="838"/>
      <c r="CS21" s="838"/>
      <c r="CT21" s="838"/>
      <c r="CU21" s="838"/>
      <c r="CV21" s="838"/>
      <c r="CW21" s="838"/>
      <c r="CX21" s="838"/>
      <c r="CY21" s="838"/>
      <c r="CZ21" s="478"/>
      <c r="DA21" s="478"/>
      <c r="DB21" s="478"/>
    </row>
    <row r="22" customFormat="false" ht="17.25" hidden="false" customHeight="true" outlineLevel="0" collapsed="false">
      <c r="A22" s="1011"/>
      <c r="B22" s="430" t="n">
        <v>21</v>
      </c>
      <c r="C22" s="741" t="n">
        <v>2900</v>
      </c>
      <c r="D22" s="511" t="n">
        <v>1831656</v>
      </c>
      <c r="E22" s="512" t="s">
        <v>49</v>
      </c>
      <c r="F22" s="512" t="s">
        <v>65</v>
      </c>
      <c r="G22" s="512" t="s">
        <v>54</v>
      </c>
      <c r="H22" s="512" t="s">
        <v>358</v>
      </c>
      <c r="I22" s="513" t="n">
        <v>45546.4763888889</v>
      </c>
      <c r="J22" s="512" t="s">
        <v>970</v>
      </c>
      <c r="K22" s="758" t="s">
        <v>48</v>
      </c>
      <c r="L22" s="121" t="n">
        <v>45546</v>
      </c>
      <c r="M22" s="496" t="n">
        <v>0.476388888888889</v>
      </c>
      <c r="N22" s="514" t="s">
        <v>970</v>
      </c>
      <c r="O22" s="121" t="n">
        <v>45546</v>
      </c>
      <c r="P22" s="496" t="n">
        <v>0.476388888888889</v>
      </c>
      <c r="Q22" s="121"/>
      <c r="R22" s="496"/>
      <c r="S22" s="54"/>
      <c r="T22" s="121" t="n">
        <v>45547</v>
      </c>
      <c r="U22" s="496" t="n">
        <v>0.48125</v>
      </c>
      <c r="V22" s="514" t="s">
        <v>970</v>
      </c>
      <c r="W22" s="497" t="n">
        <f aca="false">(U22+T22)-(P22+O22)</f>
        <v>1.00486111111111</v>
      </c>
      <c r="X22" s="75"/>
      <c r="Y22" s="498"/>
      <c r="Z22" s="54"/>
      <c r="AA22" s="55" t="n">
        <f aca="false">(Y22+X22)-(U22+T22)</f>
        <v>-45547.48125</v>
      </c>
      <c r="AB22" s="75"/>
      <c r="AC22" s="54"/>
      <c r="AD22" s="54"/>
      <c r="AE22" s="55" t="n">
        <f aca="false">(AC22+AB22)-(Y22+X22)</f>
        <v>0</v>
      </c>
      <c r="AF22" s="75"/>
      <c r="AG22" s="54"/>
      <c r="AH22" s="54"/>
      <c r="AI22" s="54"/>
      <c r="AJ22" s="55" t="n">
        <f aca="false">(AG22+AF22)-(U22+T22)</f>
        <v>-45547.48125</v>
      </c>
      <c r="AK22" s="75"/>
      <c r="AL22" s="54"/>
      <c r="AM22" s="54"/>
      <c r="AN22" s="55" t="n">
        <f aca="false">(AL22+AK22)-(U22+T22)</f>
        <v>-45547.48125</v>
      </c>
      <c r="AO22" s="56" t="n">
        <v>45549</v>
      </c>
      <c r="AP22" s="501" t="n">
        <v>0.370833333333333</v>
      </c>
      <c r="AQ22" s="57" t="n">
        <f aca="false">(AP22+AO22)-(U22+T22)</f>
        <v>1.88958333333333</v>
      </c>
      <c r="AR22" s="56" t="n">
        <v>45549</v>
      </c>
      <c r="AS22" s="501" t="n">
        <v>0.370833333333333</v>
      </c>
      <c r="AT22" s="1014" t="s">
        <v>970</v>
      </c>
      <c r="AU22" s="59" t="n">
        <f aca="false">(AS22+AR22)-(U22+T22)</f>
        <v>1.88958333333333</v>
      </c>
      <c r="AV22" s="61" t="n">
        <v>14761</v>
      </c>
      <c r="AW22" s="837" t="s">
        <v>1127</v>
      </c>
      <c r="AX22" s="61" t="s">
        <v>58</v>
      </c>
      <c r="AY22" s="61" t="s">
        <v>72</v>
      </c>
      <c r="AZ22" s="1005" t="s">
        <v>200</v>
      </c>
      <c r="BA22" s="61" t="s">
        <v>939</v>
      </c>
      <c r="BB22" s="122" t="s">
        <v>1128</v>
      </c>
      <c r="BC22" s="101" t="s">
        <v>1129</v>
      </c>
      <c r="BD22" s="66"/>
      <c r="BE22" s="68" t="s">
        <v>64</v>
      </c>
      <c r="BF22" s="68"/>
      <c r="BJ22" s="838"/>
      <c r="BK22" s="838"/>
      <c r="BL22" s="838"/>
      <c r="BM22" s="478"/>
      <c r="BN22" s="478"/>
      <c r="BO22" s="478"/>
      <c r="BP22" s="478"/>
      <c r="BQ22" s="478"/>
      <c r="BR22" s="478"/>
      <c r="BS22" s="99"/>
      <c r="BT22" s="99"/>
      <c r="BU22" s="964"/>
      <c r="BV22" s="982" t="s">
        <v>139</v>
      </c>
      <c r="BW22" s="990" t="n">
        <f aca="false">BW19+BW20+BW21</f>
        <v>14</v>
      </c>
      <c r="BX22" s="1010" t="n">
        <f aca="false">BX20+BX19+BX21</f>
        <v>1</v>
      </c>
      <c r="BY22" s="852" t="n">
        <f aca="false">BY20+BY19+BY21</f>
        <v>6</v>
      </c>
      <c r="BZ22" s="852" t="n">
        <f aca="false">BZ20+BZ19+BZ21</f>
        <v>7</v>
      </c>
      <c r="CA22" s="852" t="n">
        <f aca="false">CA20+CA19+CA21</f>
        <v>0</v>
      </c>
      <c r="CB22" s="852" t="n">
        <f aca="false">CB20+CB19+CB21</f>
        <v>1</v>
      </c>
      <c r="CC22" s="990" t="n">
        <f aca="false">CC20+CC19+CC21</f>
        <v>14</v>
      </c>
      <c r="CD22" s="99"/>
      <c r="CE22" s="99"/>
      <c r="CF22" s="964"/>
      <c r="CG22" s="982" t="s">
        <v>139</v>
      </c>
      <c r="CH22" s="990" t="n">
        <f aca="false">CH19+CH20+CH21</f>
        <v>14</v>
      </c>
      <c r="CI22" s="1010" t="n">
        <f aca="false">CI20+CI19+CI21</f>
        <v>1</v>
      </c>
      <c r="CJ22" s="852" t="n">
        <f aca="false">CJ20+CJ19+CJ21</f>
        <v>0</v>
      </c>
      <c r="CK22" s="852" t="n">
        <f aca="false">CK20+CK19+CK21</f>
        <v>3</v>
      </c>
      <c r="CL22" s="852" t="n">
        <f aca="false">CL20+CL19+CL21</f>
        <v>5</v>
      </c>
      <c r="CM22" s="852" t="n">
        <f aca="false">CM20+CM19+CM21</f>
        <v>6</v>
      </c>
      <c r="CN22" s="990" t="n">
        <f aca="false">CN20+CN19+CN21</f>
        <v>14</v>
      </c>
      <c r="CO22" s="99"/>
      <c r="CP22" s="99"/>
      <c r="CQ22" s="984" t="s">
        <v>194</v>
      </c>
      <c r="CR22" s="492" t="n">
        <v>8</v>
      </c>
      <c r="CS22" s="867" t="n">
        <f aca="false">CR22/B56</f>
        <v>0.195121951219512</v>
      </c>
      <c r="CT22" s="838"/>
      <c r="CU22" s="838"/>
      <c r="CV22" s="838"/>
      <c r="CW22" s="838"/>
      <c r="CX22" s="838"/>
      <c r="CY22" s="838"/>
      <c r="CZ22" s="478"/>
      <c r="DA22" s="478"/>
      <c r="DB22" s="478"/>
    </row>
    <row r="23" customFormat="false" ht="15" hidden="false" customHeight="true" outlineLevel="0" collapsed="false">
      <c r="A23" s="1011"/>
      <c r="B23" s="430" t="n">
        <v>22</v>
      </c>
      <c r="C23" s="741" t="n">
        <v>2902</v>
      </c>
      <c r="D23" s="511" t="n">
        <v>30345422</v>
      </c>
      <c r="E23" s="512" t="s">
        <v>43</v>
      </c>
      <c r="F23" s="512" t="s">
        <v>65</v>
      </c>
      <c r="G23" s="512" t="s">
        <v>45</v>
      </c>
      <c r="H23" s="512" t="s">
        <v>66</v>
      </c>
      <c r="I23" s="513" t="n">
        <v>45547.7958333333</v>
      </c>
      <c r="J23" s="512" t="s">
        <v>77</v>
      </c>
      <c r="K23" s="758" t="s">
        <v>48</v>
      </c>
      <c r="L23" s="121" t="n">
        <v>45547</v>
      </c>
      <c r="M23" s="496" t="n">
        <v>0.795833333333333</v>
      </c>
      <c r="N23" s="514" t="s">
        <v>77</v>
      </c>
      <c r="O23" s="121" t="n">
        <v>45547</v>
      </c>
      <c r="P23" s="496" t="n">
        <v>0.795833333333333</v>
      </c>
      <c r="Q23" s="121"/>
      <c r="R23" s="496"/>
      <c r="S23" s="54"/>
      <c r="T23" s="121" t="n">
        <v>45547</v>
      </c>
      <c r="U23" s="496" t="n">
        <v>0.915972222222222</v>
      </c>
      <c r="V23" s="514" t="s">
        <v>77</v>
      </c>
      <c r="W23" s="497" t="n">
        <f aca="false">(U23+T23)-(P23+O23)</f>
        <v>0.120138888888889</v>
      </c>
      <c r="X23" s="75"/>
      <c r="Y23" s="498"/>
      <c r="Z23" s="54"/>
      <c r="AA23" s="55" t="n">
        <f aca="false">(Y23+X23)-(U23+T23)</f>
        <v>-45547.9159722222</v>
      </c>
      <c r="AB23" s="75"/>
      <c r="AC23" s="498"/>
      <c r="AD23" s="54"/>
      <c r="AE23" s="55" t="n">
        <f aca="false">(AC23+AB23)-(Y23+X23)</f>
        <v>0</v>
      </c>
      <c r="AF23" s="75"/>
      <c r="AG23" s="54"/>
      <c r="AH23" s="54"/>
      <c r="AI23" s="54"/>
      <c r="AJ23" s="55" t="n">
        <f aca="false">(AG23+AF23)-(U23+T23)</f>
        <v>-45547.9159722222</v>
      </c>
      <c r="AK23" s="75"/>
      <c r="AL23" s="54"/>
      <c r="AM23" s="54"/>
      <c r="AN23" s="55" t="n">
        <f aca="false">(AL23+AK23)-(U23+T23)</f>
        <v>-45547.9159722222</v>
      </c>
      <c r="AO23" s="56" t="n">
        <v>45549</v>
      </c>
      <c r="AP23" s="501" t="n">
        <v>0.791666666666667</v>
      </c>
      <c r="AQ23" s="57" t="n">
        <f aca="false">(AP23+AO23)-(U23+T23)</f>
        <v>1.87569444444444</v>
      </c>
      <c r="AR23" s="56" t="n">
        <v>45549</v>
      </c>
      <c r="AS23" s="501" t="n">
        <v>0.791666666666667</v>
      </c>
      <c r="AT23" s="833" t="s">
        <v>77</v>
      </c>
      <c r="AU23" s="59" t="n">
        <f aca="false">(AS23+AR23)-(U23+T23)</f>
        <v>1.87569444444444</v>
      </c>
      <c r="AV23" s="61"/>
      <c r="AW23" s="61"/>
      <c r="AX23" s="61" t="s">
        <v>58</v>
      </c>
      <c r="AY23" s="61" t="s">
        <v>72</v>
      </c>
      <c r="AZ23" s="1005" t="s">
        <v>200</v>
      </c>
      <c r="BA23" s="61" t="s">
        <v>939</v>
      </c>
      <c r="BB23" s="122" t="s">
        <v>1130</v>
      </c>
      <c r="BC23" s="101" t="s">
        <v>1131</v>
      </c>
      <c r="BD23" s="66"/>
      <c r="BE23" s="68" t="s">
        <v>64</v>
      </c>
      <c r="BF23" s="68"/>
      <c r="BJ23" s="865" t="s">
        <v>189</v>
      </c>
      <c r="BK23" s="567" t="n">
        <v>0</v>
      </c>
      <c r="BL23" s="866" t="n">
        <f aca="false">BK23/BK26</f>
        <v>0</v>
      </c>
      <c r="BM23" s="478"/>
      <c r="BN23" s="478"/>
      <c r="BO23" s="478"/>
      <c r="BP23" s="478"/>
      <c r="BQ23" s="478"/>
      <c r="BR23" s="478"/>
      <c r="BS23" s="99"/>
      <c r="BT23" s="99"/>
      <c r="BU23" s="838"/>
      <c r="BV23" s="838"/>
      <c r="BW23" s="838"/>
      <c r="BX23" s="838"/>
      <c r="BY23" s="838"/>
      <c r="BZ23" s="838"/>
      <c r="CA23" s="838"/>
      <c r="CB23" s="838"/>
      <c r="CC23" s="838"/>
      <c r="CD23" s="99"/>
      <c r="CE23" s="99"/>
      <c r="CF23" s="838"/>
      <c r="CG23" s="838"/>
      <c r="CH23" s="838"/>
      <c r="CI23" s="838"/>
      <c r="CJ23" s="838"/>
      <c r="CK23" s="838"/>
      <c r="CL23" s="838"/>
      <c r="CM23" s="838"/>
      <c r="CN23" s="478"/>
      <c r="CO23" s="99"/>
      <c r="CP23" s="99"/>
      <c r="CQ23" s="838"/>
      <c r="CR23" s="838"/>
      <c r="CS23" s="838"/>
      <c r="CT23" s="838"/>
      <c r="CU23" s="838"/>
      <c r="CV23" s="838"/>
      <c r="CW23" s="838"/>
      <c r="CX23" s="838"/>
      <c r="CY23" s="838"/>
      <c r="CZ23" s="478"/>
      <c r="DA23" s="478"/>
      <c r="DB23" s="478"/>
    </row>
    <row r="24" customFormat="false" ht="15" hidden="false" customHeight="true" outlineLevel="0" collapsed="false">
      <c r="A24" s="1011"/>
      <c r="B24" s="436" t="n">
        <v>23</v>
      </c>
      <c r="C24" s="741" t="n">
        <v>2909</v>
      </c>
      <c r="D24" s="511" t="n">
        <v>30342304</v>
      </c>
      <c r="E24" s="512" t="s">
        <v>49</v>
      </c>
      <c r="F24" s="512" t="s">
        <v>65</v>
      </c>
      <c r="G24" s="512" t="s">
        <v>54</v>
      </c>
      <c r="H24" s="512" t="s">
        <v>358</v>
      </c>
      <c r="I24" s="513" t="n">
        <v>45548.4465277778</v>
      </c>
      <c r="J24" s="512" t="s">
        <v>970</v>
      </c>
      <c r="K24" s="758" t="s">
        <v>48</v>
      </c>
      <c r="L24" s="121" t="n">
        <v>45548</v>
      </c>
      <c r="M24" s="496" t="n">
        <v>0.446527777777778</v>
      </c>
      <c r="N24" s="514" t="s">
        <v>970</v>
      </c>
      <c r="O24" s="121" t="n">
        <v>45548</v>
      </c>
      <c r="P24" s="496" t="n">
        <v>0.446527777777778</v>
      </c>
      <c r="Q24" s="121"/>
      <c r="R24" s="496"/>
      <c r="S24" s="54"/>
      <c r="T24" s="121" t="n">
        <v>45550</v>
      </c>
      <c r="U24" s="496" t="n">
        <v>0.447916666666667</v>
      </c>
      <c r="V24" s="514" t="s">
        <v>970</v>
      </c>
      <c r="W24" s="497" t="n">
        <f aca="false">(U24+T24)-(P24+O24)</f>
        <v>2.00138888888889</v>
      </c>
      <c r="X24" s="75" t="n">
        <v>45551</v>
      </c>
      <c r="Y24" s="498" t="n">
        <v>0.344444444444444</v>
      </c>
      <c r="Z24" s="514" t="s">
        <v>995</v>
      </c>
      <c r="AA24" s="55" t="n">
        <f aca="false">(Y24+X24)-(U24+T24)</f>
        <v>0.896527777777778</v>
      </c>
      <c r="AB24" s="75" t="n">
        <v>45551</v>
      </c>
      <c r="AC24" s="498" t="n">
        <v>0.559027777777778</v>
      </c>
      <c r="AD24" s="514" t="s">
        <v>970</v>
      </c>
      <c r="AE24" s="55" t="n">
        <f aca="false">(AC24+AB24)-(Y24+X24)</f>
        <v>0.214583333333333</v>
      </c>
      <c r="AF24" s="75"/>
      <c r="AG24" s="54"/>
      <c r="AH24" s="54"/>
      <c r="AI24" s="54"/>
      <c r="AJ24" s="55" t="n">
        <f aca="false">(AG24+AF24)-(U24+T24)</f>
        <v>-45550.4479166667</v>
      </c>
      <c r="AK24" s="75"/>
      <c r="AL24" s="54"/>
      <c r="AM24" s="54"/>
      <c r="AN24" s="55" t="n">
        <f aca="false">(AL24+AK24)-(U24+T24)</f>
        <v>-45550.4479166667</v>
      </c>
      <c r="AO24" s="56" t="n">
        <v>45551</v>
      </c>
      <c r="AP24" s="501" t="n">
        <v>0.596527777777778</v>
      </c>
      <c r="AQ24" s="57" t="n">
        <f aca="false">(AP24+AO24)-(U24+T24)</f>
        <v>1.14861111111111</v>
      </c>
      <c r="AR24" s="56" t="n">
        <v>45551</v>
      </c>
      <c r="AS24" s="501" t="n">
        <v>0.596527777777778</v>
      </c>
      <c r="AT24" s="833" t="s">
        <v>970</v>
      </c>
      <c r="AU24" s="59" t="n">
        <f aca="false">(AS24+AR24)-(U24+T24)</f>
        <v>1.14861111111111</v>
      </c>
      <c r="AV24" s="61"/>
      <c r="AW24" s="61"/>
      <c r="AX24" s="61" t="s">
        <v>90</v>
      </c>
      <c r="AY24" s="61" t="s">
        <v>91</v>
      </c>
      <c r="AZ24" s="1005" t="s">
        <v>148</v>
      </c>
      <c r="BA24" s="61" t="s">
        <v>649</v>
      </c>
      <c r="BB24" s="122" t="s">
        <v>1132</v>
      </c>
      <c r="BC24" s="101" t="s">
        <v>1133</v>
      </c>
      <c r="BD24" s="66"/>
      <c r="BE24" s="68" t="s">
        <v>64</v>
      </c>
      <c r="BF24" s="68"/>
      <c r="BJ24" s="576" t="s">
        <v>193</v>
      </c>
      <c r="BK24" s="492" t="n">
        <v>4</v>
      </c>
      <c r="BL24" s="867" t="n">
        <f aca="false">BK24/BK26</f>
        <v>0.8</v>
      </c>
      <c r="BM24" s="478"/>
      <c r="BN24" s="478"/>
      <c r="BO24" s="478"/>
      <c r="BP24" s="478"/>
      <c r="BQ24" s="478"/>
      <c r="BR24" s="478"/>
      <c r="BS24" s="99"/>
      <c r="BT24" s="99"/>
      <c r="BU24" s="871" t="s">
        <v>228</v>
      </c>
      <c r="BV24" s="855" t="n">
        <v>14</v>
      </c>
      <c r="BW24" s="856" t="n">
        <f aca="false">BV24/B56</f>
        <v>0.341463414634146</v>
      </c>
      <c r="BX24" s="838"/>
      <c r="BY24" s="838"/>
      <c r="BZ24" s="838"/>
      <c r="CA24" s="838"/>
      <c r="CB24" s="838"/>
      <c r="CC24" s="838"/>
      <c r="CD24" s="99"/>
      <c r="CE24" s="99"/>
      <c r="CF24" s="1015" t="s">
        <v>207</v>
      </c>
      <c r="CG24" s="855" t="n">
        <v>14</v>
      </c>
      <c r="CH24" s="856" t="n">
        <f aca="false">CG24/B56</f>
        <v>0.341463414634146</v>
      </c>
      <c r="CI24" s="838"/>
      <c r="CJ24" s="838"/>
      <c r="CK24" s="838"/>
      <c r="CL24" s="838"/>
      <c r="CM24" s="838"/>
      <c r="CN24" s="838"/>
      <c r="CO24" s="99"/>
      <c r="CP24" s="99"/>
      <c r="CQ24" s="1012" t="s">
        <v>52</v>
      </c>
      <c r="CR24" s="877" t="s">
        <v>48</v>
      </c>
      <c r="CS24" s="878" t="s">
        <v>67</v>
      </c>
      <c r="CT24" s="1013" t="s">
        <v>138</v>
      </c>
      <c r="CU24" s="838"/>
      <c r="CV24" s="838"/>
      <c r="CW24" s="838"/>
      <c r="CX24" s="838"/>
      <c r="CY24" s="838"/>
      <c r="CZ24" s="478"/>
      <c r="DA24" s="478"/>
      <c r="DB24" s="478"/>
    </row>
    <row r="25" customFormat="false" ht="15" hidden="false" customHeight="true" outlineLevel="0" collapsed="false">
      <c r="A25" s="324" t="n">
        <v>3</v>
      </c>
      <c r="B25" s="430" t="n">
        <v>24</v>
      </c>
      <c r="C25" s="757" t="n">
        <v>2915</v>
      </c>
      <c r="D25" s="511" t="n">
        <v>30338276</v>
      </c>
      <c r="E25" s="512" t="s">
        <v>53</v>
      </c>
      <c r="F25" s="512" t="s">
        <v>44</v>
      </c>
      <c r="G25" s="512" t="s">
        <v>54</v>
      </c>
      <c r="H25" s="512" t="s">
        <v>78</v>
      </c>
      <c r="I25" s="513" t="n">
        <v>45551.7673611111</v>
      </c>
      <c r="J25" s="512" t="s">
        <v>77</v>
      </c>
      <c r="K25" s="758" t="s">
        <v>48</v>
      </c>
      <c r="L25" s="121" t="n">
        <v>45551</v>
      </c>
      <c r="M25" s="496" t="n">
        <v>0.759722222222222</v>
      </c>
      <c r="N25" s="514" t="s">
        <v>77</v>
      </c>
      <c r="O25" s="121" t="n">
        <v>45551</v>
      </c>
      <c r="P25" s="496" t="n">
        <v>0.767361111111111</v>
      </c>
      <c r="Q25" s="121" t="n">
        <v>45551</v>
      </c>
      <c r="R25" s="496" t="n">
        <v>0.818055555555556</v>
      </c>
      <c r="S25" s="514" t="s">
        <v>77</v>
      </c>
      <c r="T25" s="121" t="n">
        <v>45551</v>
      </c>
      <c r="U25" s="496" t="n">
        <v>0.835416666666667</v>
      </c>
      <c r="V25" s="514" t="s">
        <v>77</v>
      </c>
      <c r="W25" s="497" t="n">
        <f aca="false">(U25+T25)-(P25+O25)</f>
        <v>0.0680555555555556</v>
      </c>
      <c r="X25" s="75"/>
      <c r="Y25" s="498"/>
      <c r="Z25" s="54"/>
      <c r="AA25" s="55" t="n">
        <f aca="false">(Y25+X25)-(U25+T25)</f>
        <v>-45551.8354166667</v>
      </c>
      <c r="AB25" s="75"/>
      <c r="AC25" s="498"/>
      <c r="AD25" s="54"/>
      <c r="AE25" s="55" t="n">
        <f aca="false">(AC25+AB25)-(Y25+X25)</f>
        <v>0</v>
      </c>
      <c r="AF25" s="75"/>
      <c r="AG25" s="54"/>
      <c r="AH25" s="54"/>
      <c r="AI25" s="54"/>
      <c r="AJ25" s="55" t="n">
        <f aca="false">(AG25+AF25)-(U25+T25)</f>
        <v>-45551.8354166667</v>
      </c>
      <c r="AK25" s="75"/>
      <c r="AL25" s="54"/>
      <c r="AM25" s="54"/>
      <c r="AN25" s="55" t="n">
        <f aca="false">(AL25+AK25)-(U25+T25)</f>
        <v>-45551.8354166667</v>
      </c>
      <c r="AO25" s="56" t="n">
        <v>45552</v>
      </c>
      <c r="AP25" s="501" t="n">
        <v>0.877777777777778</v>
      </c>
      <c r="AQ25" s="57" t="n">
        <f aca="false">(AP25+AO25)-(U25+T25)</f>
        <v>1.04236111111111</v>
      </c>
      <c r="AR25" s="56" t="n">
        <v>45552</v>
      </c>
      <c r="AS25" s="501" t="n">
        <v>0.877777777777778</v>
      </c>
      <c r="AT25" s="514" t="s">
        <v>970</v>
      </c>
      <c r="AU25" s="59" t="n">
        <f aca="false">(AS25+AR25)-(U25+T25)</f>
        <v>1.04236111111111</v>
      </c>
      <c r="AV25" s="61"/>
      <c r="AW25" s="43"/>
      <c r="AX25" s="61" t="s">
        <v>58</v>
      </c>
      <c r="AY25" s="61" t="s">
        <v>572</v>
      </c>
      <c r="AZ25" s="1004" t="s">
        <v>203</v>
      </c>
      <c r="BA25" s="353" t="s">
        <v>215</v>
      </c>
      <c r="BB25" s="122" t="s">
        <v>1134</v>
      </c>
      <c r="BC25" s="101" t="s">
        <v>1135</v>
      </c>
      <c r="BD25" s="66"/>
      <c r="BE25" s="68" t="s">
        <v>64</v>
      </c>
      <c r="BF25" s="68"/>
      <c r="BJ25" s="576" t="s">
        <v>199</v>
      </c>
      <c r="BK25" s="492" t="n">
        <v>1</v>
      </c>
      <c r="BL25" s="867" t="n">
        <f aca="false">BK25/BK26</f>
        <v>0.2</v>
      </c>
      <c r="BM25" s="478"/>
      <c r="BN25" s="478"/>
      <c r="BO25" s="478"/>
      <c r="BP25" s="478"/>
      <c r="BQ25" s="478"/>
      <c r="BR25" s="478"/>
      <c r="BS25" s="99"/>
      <c r="BT25" s="99"/>
      <c r="BU25" s="838"/>
      <c r="BV25" s="838"/>
      <c r="BW25" s="838"/>
      <c r="BX25" s="838"/>
      <c r="BY25" s="838"/>
      <c r="BZ25" s="838"/>
      <c r="CA25" s="838"/>
      <c r="CB25" s="838"/>
      <c r="CC25" s="838"/>
      <c r="CD25" s="99"/>
      <c r="CE25" s="99"/>
      <c r="CF25" s="838"/>
      <c r="CG25" s="838"/>
      <c r="CH25" s="838"/>
      <c r="CI25" s="838"/>
      <c r="CJ25" s="838"/>
      <c r="CK25" s="838"/>
      <c r="CL25" s="838"/>
      <c r="CM25" s="838"/>
      <c r="CN25" s="838"/>
      <c r="CO25" s="99"/>
      <c r="CP25" s="99"/>
      <c r="CQ25" s="576" t="n">
        <v>0</v>
      </c>
      <c r="CR25" s="492" t="n">
        <v>2</v>
      </c>
      <c r="CS25" s="492" t="n">
        <v>0</v>
      </c>
      <c r="CT25" s="706" t="n">
        <v>6</v>
      </c>
      <c r="CU25" s="838"/>
      <c r="CV25" s="838"/>
      <c r="CW25" s="838"/>
      <c r="CX25" s="838"/>
      <c r="CY25" s="838"/>
      <c r="CZ25" s="478"/>
      <c r="DA25" s="478"/>
      <c r="DB25" s="478"/>
    </row>
    <row r="26" customFormat="false" ht="15" hidden="false" customHeight="true" outlineLevel="0" collapsed="false">
      <c r="A26" s="324"/>
      <c r="B26" s="430" t="n">
        <v>26</v>
      </c>
      <c r="C26" s="741" t="n">
        <v>2930</v>
      </c>
      <c r="D26" s="511" t="n">
        <v>30154988</v>
      </c>
      <c r="E26" s="512" t="s">
        <v>49</v>
      </c>
      <c r="F26" s="512" t="s">
        <v>65</v>
      </c>
      <c r="G26" s="512" t="s">
        <v>45</v>
      </c>
      <c r="H26" s="512" t="s">
        <v>1106</v>
      </c>
      <c r="I26" s="513" t="n">
        <v>45552.5493055556</v>
      </c>
      <c r="J26" s="512" t="s">
        <v>51</v>
      </c>
      <c r="K26" s="758" t="s">
        <v>48</v>
      </c>
      <c r="L26" s="121" t="n">
        <v>45552</v>
      </c>
      <c r="M26" s="496" t="n">
        <v>0.549305555555556</v>
      </c>
      <c r="N26" s="514" t="s">
        <v>51</v>
      </c>
      <c r="O26" s="121" t="n">
        <v>45552</v>
      </c>
      <c r="P26" s="496" t="n">
        <v>0.549305555555556</v>
      </c>
      <c r="Q26" s="121"/>
      <c r="R26" s="496"/>
      <c r="S26" s="54"/>
      <c r="T26" s="121" t="n">
        <v>45552</v>
      </c>
      <c r="U26" s="496" t="n">
        <v>0.655555555555556</v>
      </c>
      <c r="V26" s="514" t="s">
        <v>51</v>
      </c>
      <c r="W26" s="497" t="n">
        <f aca="false">(U26+T26)-(P26+O26)</f>
        <v>0.10625</v>
      </c>
      <c r="X26" s="75" t="n">
        <v>45552</v>
      </c>
      <c r="Y26" s="498" t="n">
        <v>0.814583333333333</v>
      </c>
      <c r="Z26" s="514" t="s">
        <v>1136</v>
      </c>
      <c r="AA26" s="55" t="n">
        <f aca="false">(Y26+X26)-(U26+T26)</f>
        <v>0.159027777777778</v>
      </c>
      <c r="AB26" s="75"/>
      <c r="AC26" s="498"/>
      <c r="AD26" s="54"/>
      <c r="AE26" s="55" t="n">
        <f aca="false">(AC26+AB26)-(Y26+X26)</f>
        <v>-45552.8145833333</v>
      </c>
      <c r="AF26" s="75"/>
      <c r="AG26" s="498"/>
      <c r="AH26" s="54"/>
      <c r="AI26" s="54"/>
      <c r="AJ26" s="55" t="n">
        <f aca="false">(AG26+AF26)-(U26+T26)</f>
        <v>-45552.6555555556</v>
      </c>
      <c r="AK26" s="75"/>
      <c r="AL26" s="54"/>
      <c r="AM26" s="54"/>
      <c r="AN26" s="55" t="n">
        <f aca="false">(AL26+AK26)-(U26+T26)</f>
        <v>-45552.6555555556</v>
      </c>
      <c r="AO26" s="56" t="n">
        <v>45553</v>
      </c>
      <c r="AP26" s="501" t="n">
        <v>0.769444444444444</v>
      </c>
      <c r="AQ26" s="57" t="n">
        <f aca="false">(AP26+AO26)-(U26+T26)</f>
        <v>1.11388888888889</v>
      </c>
      <c r="AR26" s="56" t="n">
        <v>45553</v>
      </c>
      <c r="AS26" s="501" t="n">
        <v>0.769444444444444</v>
      </c>
      <c r="AT26" s="833" t="s">
        <v>51</v>
      </c>
      <c r="AU26" s="59" t="n">
        <f aca="false">(AS26+AR26)-(U26+T26)</f>
        <v>1.11388888888889</v>
      </c>
      <c r="AV26" s="61"/>
      <c r="AW26" s="61"/>
      <c r="AX26" s="61" t="s">
        <v>90</v>
      </c>
      <c r="AY26" s="61" t="s">
        <v>91</v>
      </c>
      <c r="AZ26" s="1016" t="s">
        <v>92</v>
      </c>
      <c r="BA26" s="353" t="s">
        <v>636</v>
      </c>
      <c r="BB26" s="1017" t="s">
        <v>1137</v>
      </c>
      <c r="BC26" s="101" t="s">
        <v>1138</v>
      </c>
      <c r="BD26" s="66"/>
      <c r="BE26" s="68" t="s">
        <v>64</v>
      </c>
      <c r="BF26" s="68"/>
      <c r="BJ26" s="869" t="s">
        <v>139</v>
      </c>
      <c r="BK26" s="870" t="n">
        <f aca="false">BK23+BK24+BK25</f>
        <v>5</v>
      </c>
      <c r="BL26" s="867" t="n">
        <f aca="false">BL25+BL24+BL23</f>
        <v>1</v>
      </c>
      <c r="BM26" s="478"/>
      <c r="BN26" s="478"/>
      <c r="BO26" s="478"/>
      <c r="BP26" s="478"/>
      <c r="BQ26" s="478"/>
      <c r="BR26" s="478"/>
      <c r="BS26" s="99"/>
      <c r="BT26" s="99"/>
      <c r="BU26" s="1012" t="s">
        <v>52</v>
      </c>
      <c r="BV26" s="877" t="s">
        <v>48</v>
      </c>
      <c r="BW26" s="878" t="s">
        <v>67</v>
      </c>
      <c r="BX26" s="1013" t="s">
        <v>138</v>
      </c>
      <c r="BY26" s="838"/>
      <c r="BZ26" s="838"/>
      <c r="CA26" s="838"/>
      <c r="CB26" s="838"/>
      <c r="CC26" s="838"/>
      <c r="CD26" s="99"/>
      <c r="CE26" s="99"/>
      <c r="CF26" s="1012" t="s">
        <v>52</v>
      </c>
      <c r="CG26" s="877" t="s">
        <v>48</v>
      </c>
      <c r="CH26" s="878" t="s">
        <v>67</v>
      </c>
      <c r="CI26" s="1013" t="s">
        <v>138</v>
      </c>
      <c r="CJ26" s="838"/>
      <c r="CK26" s="838"/>
      <c r="CL26" s="838"/>
      <c r="CM26" s="838"/>
      <c r="CN26" s="838"/>
      <c r="CO26" s="99"/>
      <c r="CP26" s="99"/>
      <c r="CQ26" s="861" t="n">
        <f aca="false">CQ25/CR22</f>
        <v>0</v>
      </c>
      <c r="CR26" s="862" t="n">
        <f aca="false">CR25/CR22</f>
        <v>0.25</v>
      </c>
      <c r="CS26" s="862" t="n">
        <f aca="false">CS25/CR22</f>
        <v>0</v>
      </c>
      <c r="CT26" s="863" t="n">
        <f aca="false">CT25/CR22</f>
        <v>0.75</v>
      </c>
      <c r="CU26" s="838"/>
      <c r="CV26" s="838"/>
      <c r="CW26" s="838"/>
      <c r="CX26" s="838"/>
      <c r="CY26" s="838"/>
      <c r="CZ26" s="478"/>
      <c r="DA26" s="478"/>
      <c r="DB26" s="478"/>
    </row>
    <row r="27" customFormat="false" ht="15" hidden="false" customHeight="true" outlineLevel="0" collapsed="false">
      <c r="A27" s="324"/>
      <c r="B27" s="430" t="n">
        <v>27</v>
      </c>
      <c r="C27" s="770" t="n">
        <v>2932</v>
      </c>
      <c r="D27" s="511" t="n">
        <v>1354309</v>
      </c>
      <c r="E27" s="512" t="s">
        <v>43</v>
      </c>
      <c r="F27" s="512" t="s">
        <v>44</v>
      </c>
      <c r="G27" s="512" t="s">
        <v>45</v>
      </c>
      <c r="H27" s="512" t="s">
        <v>46</v>
      </c>
      <c r="I27" s="513" t="n">
        <v>45553.7604166667</v>
      </c>
      <c r="J27" s="512" t="s">
        <v>51</v>
      </c>
      <c r="K27" s="758" t="s">
        <v>52</v>
      </c>
      <c r="L27" s="121" t="n">
        <v>45553</v>
      </c>
      <c r="M27" s="496" t="n">
        <v>0.760416666666667</v>
      </c>
      <c r="N27" s="514" t="s">
        <v>51</v>
      </c>
      <c r="O27" s="121" t="n">
        <v>45553</v>
      </c>
      <c r="P27" s="496" t="n">
        <v>0.760416666666667</v>
      </c>
      <c r="Q27" s="121"/>
      <c r="R27" s="496"/>
      <c r="S27" s="54"/>
      <c r="T27" s="121" t="n">
        <v>45553</v>
      </c>
      <c r="U27" s="496" t="n">
        <v>0.765277777777778</v>
      </c>
      <c r="V27" s="514" t="s">
        <v>51</v>
      </c>
      <c r="W27" s="497" t="n">
        <f aca="false">(U27+T27)-(P27+O27)</f>
        <v>0.00486111111111111</v>
      </c>
      <c r="X27" s="75"/>
      <c r="Y27" s="498"/>
      <c r="Z27" s="54"/>
      <c r="AA27" s="55" t="n">
        <f aca="false">(Y27+X27)-(U27+T27)</f>
        <v>-45553.7652777778</v>
      </c>
      <c r="AB27" s="75"/>
      <c r="AC27" s="498"/>
      <c r="AD27" s="54"/>
      <c r="AE27" s="55" t="n">
        <f aca="false">(AC27+AB27)-(Y27+X27)</f>
        <v>0</v>
      </c>
      <c r="AF27" s="75"/>
      <c r="AG27" s="54"/>
      <c r="AH27" s="54"/>
      <c r="AI27" s="54"/>
      <c r="AJ27" s="55" t="n">
        <f aca="false">(AG27+AF27)-(U27+T27)</f>
        <v>-45553.7652777778</v>
      </c>
      <c r="AK27" s="75"/>
      <c r="AL27" s="54"/>
      <c r="AM27" s="54"/>
      <c r="AN27" s="55" t="n">
        <f aca="false">(AL27+AK27)-(U27+T27)</f>
        <v>-45553.7652777778</v>
      </c>
      <c r="AO27" s="56" t="n">
        <v>45554</v>
      </c>
      <c r="AP27" s="501" t="n">
        <v>0.597222222222222</v>
      </c>
      <c r="AQ27" s="57" t="n">
        <f aca="false">(AP27+AO27)-(U27+T27)</f>
        <v>0.831944444444445</v>
      </c>
      <c r="AR27" s="56" t="n">
        <v>45554</v>
      </c>
      <c r="AS27" s="501" t="n">
        <v>0.597222222222222</v>
      </c>
      <c r="AT27" s="833" t="s">
        <v>1139</v>
      </c>
      <c r="AU27" s="59" t="n">
        <f aca="false">(AS27+AR27)-(U27+T27)</f>
        <v>0.831944444444445</v>
      </c>
      <c r="AV27" s="61"/>
      <c r="AW27" s="61"/>
      <c r="AX27" s="61" t="s">
        <v>90</v>
      </c>
      <c r="AY27" s="61" t="s">
        <v>91</v>
      </c>
      <c r="AZ27" s="1005" t="s">
        <v>92</v>
      </c>
      <c r="BA27" s="1018" t="s">
        <v>636</v>
      </c>
      <c r="BB27" s="122" t="s">
        <v>1140</v>
      </c>
      <c r="BC27" s="101" t="s">
        <v>1141</v>
      </c>
      <c r="BD27" s="66"/>
      <c r="BE27" s="68" t="s">
        <v>64</v>
      </c>
      <c r="BF27" s="68"/>
      <c r="BJ27" s="576" t="s">
        <v>206</v>
      </c>
      <c r="BK27" s="492" t="n">
        <v>0</v>
      </c>
      <c r="BL27" s="867" t="n">
        <f aca="false">BK27/BK31</f>
        <v>0</v>
      </c>
      <c r="BM27" s="478"/>
      <c r="BN27" s="478"/>
      <c r="BO27" s="478"/>
      <c r="BP27" s="478"/>
      <c r="BQ27" s="478"/>
      <c r="BR27" s="478"/>
      <c r="BS27" s="99"/>
      <c r="BT27" s="99"/>
      <c r="BU27" s="576" t="n">
        <v>6</v>
      </c>
      <c r="BV27" s="492" t="n">
        <v>7</v>
      </c>
      <c r="BW27" s="492" t="n">
        <v>0</v>
      </c>
      <c r="BX27" s="706" t="n">
        <v>1</v>
      </c>
      <c r="BY27" s="838"/>
      <c r="BZ27" s="838"/>
      <c r="CA27" s="838"/>
      <c r="CB27" s="838"/>
      <c r="CC27" s="838"/>
      <c r="CD27" s="99"/>
      <c r="CE27" s="99"/>
      <c r="CF27" s="576" t="n">
        <v>0</v>
      </c>
      <c r="CG27" s="492" t="n">
        <v>3</v>
      </c>
      <c r="CH27" s="492" t="n">
        <v>5</v>
      </c>
      <c r="CI27" s="706" t="n">
        <v>5</v>
      </c>
      <c r="CJ27" s="838"/>
      <c r="CK27" s="838"/>
      <c r="CL27" s="838"/>
      <c r="CM27" s="838"/>
      <c r="CN27" s="838"/>
      <c r="CO27" s="99"/>
      <c r="CP27" s="99"/>
      <c r="CQ27" s="838"/>
      <c r="CR27" s="838"/>
      <c r="CS27" s="838"/>
      <c r="CT27" s="838"/>
      <c r="CU27" s="838"/>
      <c r="CV27" s="838"/>
      <c r="CW27" s="838"/>
      <c r="CX27" s="838"/>
      <c r="CY27" s="838"/>
      <c r="CZ27" s="478"/>
      <c r="DA27" s="478"/>
      <c r="DB27" s="478"/>
    </row>
    <row r="28" customFormat="false" ht="15" hidden="false" customHeight="true" outlineLevel="0" collapsed="false">
      <c r="A28" s="324"/>
      <c r="B28" s="430" t="n">
        <v>28</v>
      </c>
      <c r="C28" s="757" t="n">
        <v>2933</v>
      </c>
      <c r="D28" s="511" t="n">
        <v>30187565</v>
      </c>
      <c r="E28" s="512" t="s">
        <v>43</v>
      </c>
      <c r="F28" s="512" t="s">
        <v>44</v>
      </c>
      <c r="G28" s="512" t="s">
        <v>45</v>
      </c>
      <c r="H28" s="512" t="s">
        <v>46</v>
      </c>
      <c r="I28" s="513" t="n">
        <v>45554.4340277778</v>
      </c>
      <c r="J28" s="512" t="s">
        <v>970</v>
      </c>
      <c r="K28" s="758" t="s">
        <v>52</v>
      </c>
      <c r="L28" s="121" t="n">
        <v>45554</v>
      </c>
      <c r="M28" s="496" t="n">
        <v>0.434027777777778</v>
      </c>
      <c r="N28" s="514" t="s">
        <v>970</v>
      </c>
      <c r="O28" s="121" t="n">
        <v>45554</v>
      </c>
      <c r="P28" s="496" t="n">
        <v>0.434027777777778</v>
      </c>
      <c r="Q28" s="121"/>
      <c r="R28" s="496"/>
      <c r="S28" s="54"/>
      <c r="T28" s="121" t="n">
        <v>45554</v>
      </c>
      <c r="U28" s="496" t="n">
        <v>0.48125</v>
      </c>
      <c r="V28" s="514" t="s">
        <v>970</v>
      </c>
      <c r="W28" s="497" t="n">
        <f aca="false">(U28+T28)-(P28+O28)</f>
        <v>0.0472222222222222</v>
      </c>
      <c r="X28" s="75"/>
      <c r="Y28" s="498"/>
      <c r="Z28" s="54"/>
      <c r="AA28" s="55" t="n">
        <f aca="false">(Y28+X28)-(U28+T28)</f>
        <v>-45554.48125</v>
      </c>
      <c r="AB28" s="75"/>
      <c r="AC28" s="498"/>
      <c r="AD28" s="54"/>
      <c r="AE28" s="55" t="n">
        <f aca="false">(AC28+AB28)-(Y28+X28)</f>
        <v>0</v>
      </c>
      <c r="AF28" s="75"/>
      <c r="AG28" s="54"/>
      <c r="AH28" s="54"/>
      <c r="AI28" s="54"/>
      <c r="AJ28" s="55" t="n">
        <f aca="false">(AG28+AF28)-(U28+T28)</f>
        <v>-45554.48125</v>
      </c>
      <c r="AK28" s="75"/>
      <c r="AL28" s="54"/>
      <c r="AM28" s="54"/>
      <c r="AN28" s="55" t="n">
        <f aca="false">(AL28+AK28)-(U28+T28)</f>
        <v>-45554.48125</v>
      </c>
      <c r="AO28" s="56" t="n">
        <v>45554</v>
      </c>
      <c r="AP28" s="501" t="n">
        <v>0.535416666666667</v>
      </c>
      <c r="AQ28" s="57" t="n">
        <f aca="false">(AP28+AO28)-(U28+T28)</f>
        <v>0.0541666666666667</v>
      </c>
      <c r="AR28" s="56" t="n">
        <v>45554</v>
      </c>
      <c r="AS28" s="501" t="n">
        <v>0.535416666666667</v>
      </c>
      <c r="AT28" s="833" t="s">
        <v>970</v>
      </c>
      <c r="AU28" s="59" t="n">
        <f aca="false">(AS28+AR28)-(U28+T28)</f>
        <v>0.0541666666666667</v>
      </c>
      <c r="AV28" s="61"/>
      <c r="AW28" s="61"/>
      <c r="AX28" s="61" t="s">
        <v>58</v>
      </c>
      <c r="AY28" s="61" t="s">
        <v>572</v>
      </c>
      <c r="AZ28" s="1004" t="s">
        <v>203</v>
      </c>
      <c r="BA28" s="61" t="s">
        <v>215</v>
      </c>
      <c r="BB28" s="122" t="s">
        <v>1142</v>
      </c>
      <c r="BC28" s="101" t="s">
        <v>1143</v>
      </c>
      <c r="BD28" s="66"/>
      <c r="BE28" s="68" t="s">
        <v>64</v>
      </c>
      <c r="BF28" s="68"/>
      <c r="BJ28" s="576" t="s">
        <v>210</v>
      </c>
      <c r="BK28" s="492" t="n">
        <v>5</v>
      </c>
      <c r="BL28" s="867" t="n">
        <f aca="false">BK28/BK31</f>
        <v>1</v>
      </c>
      <c r="BM28" s="478"/>
      <c r="BN28" s="478"/>
      <c r="BO28" s="478"/>
      <c r="BP28" s="478"/>
      <c r="BQ28" s="478"/>
      <c r="BR28" s="478"/>
      <c r="BS28" s="99"/>
      <c r="BT28" s="99"/>
      <c r="BU28" s="861" t="n">
        <f aca="false">BU27/BV24</f>
        <v>0.428571428571429</v>
      </c>
      <c r="BV28" s="862" t="n">
        <f aca="false">BV27/BV24</f>
        <v>0.5</v>
      </c>
      <c r="BW28" s="862" t="n">
        <f aca="false">BW27/BV24</f>
        <v>0</v>
      </c>
      <c r="BX28" s="863" t="n">
        <f aca="false">BX27/BV24</f>
        <v>0.0714285714285714</v>
      </c>
      <c r="BY28" s="838"/>
      <c r="BZ28" s="838"/>
      <c r="CA28" s="838"/>
      <c r="CB28" s="838"/>
      <c r="CC28" s="838"/>
      <c r="CD28" s="99"/>
      <c r="CE28" s="99"/>
      <c r="CF28" s="861" t="n">
        <f aca="false">CF27/CG24</f>
        <v>0</v>
      </c>
      <c r="CG28" s="862" t="n">
        <f aca="false">CG27/CG24</f>
        <v>0.214285714285714</v>
      </c>
      <c r="CH28" s="862" t="n">
        <f aca="false">CH27/CG24</f>
        <v>0.357142857142857</v>
      </c>
      <c r="CI28" s="863" t="n">
        <f aca="false">CI27/CG24</f>
        <v>0.357142857142857</v>
      </c>
      <c r="CJ28" s="838"/>
      <c r="CK28" s="838"/>
      <c r="CL28" s="838"/>
      <c r="CM28" s="838"/>
      <c r="CN28" s="838"/>
      <c r="CO28" s="99"/>
      <c r="CP28" s="99"/>
      <c r="CQ28" s="865" t="s">
        <v>189</v>
      </c>
      <c r="CR28" s="567" t="n">
        <v>5</v>
      </c>
      <c r="CS28" s="866" t="n">
        <f aca="false">CR28/CR31</f>
        <v>0.625</v>
      </c>
      <c r="CT28" s="838"/>
      <c r="CU28" s="838"/>
      <c r="CV28" s="838"/>
      <c r="CW28" s="838"/>
      <c r="CX28" s="838"/>
      <c r="CY28" s="838"/>
      <c r="CZ28" s="478"/>
      <c r="DA28" s="478"/>
      <c r="DB28" s="478"/>
    </row>
    <row r="29" customFormat="false" ht="15" hidden="false" customHeight="true" outlineLevel="0" collapsed="false">
      <c r="A29" s="324"/>
      <c r="B29" s="436" t="n">
        <v>29</v>
      </c>
      <c r="C29" s="741" t="n">
        <v>2934</v>
      </c>
      <c r="D29" s="511" t="n">
        <v>30299421</v>
      </c>
      <c r="E29" s="512" t="s">
        <v>56</v>
      </c>
      <c r="F29" s="512" t="s">
        <v>69</v>
      </c>
      <c r="G29" s="512" t="s">
        <v>80</v>
      </c>
      <c r="H29" s="512" t="s">
        <v>462</v>
      </c>
      <c r="I29" s="513" t="n">
        <v>45554.4868055556</v>
      </c>
      <c r="J29" s="512" t="s">
        <v>970</v>
      </c>
      <c r="K29" s="758" t="s">
        <v>71</v>
      </c>
      <c r="L29" s="121" t="n">
        <v>45554</v>
      </c>
      <c r="M29" s="496" t="n">
        <v>0.486805555555556</v>
      </c>
      <c r="N29" s="514" t="s">
        <v>970</v>
      </c>
      <c r="O29" s="121" t="n">
        <v>45554</v>
      </c>
      <c r="P29" s="496" t="n">
        <v>0.486805555555556</v>
      </c>
      <c r="Q29" s="121" t="n">
        <v>45556</v>
      </c>
      <c r="R29" s="496" t="n">
        <v>0.523611111111111</v>
      </c>
      <c r="S29" s="514" t="s">
        <v>970</v>
      </c>
      <c r="T29" s="121" t="n">
        <v>45556</v>
      </c>
      <c r="U29" s="496" t="n">
        <v>0.559027777777778</v>
      </c>
      <c r="V29" s="514" t="s">
        <v>970</v>
      </c>
      <c r="W29" s="497" t="n">
        <f aca="false">(U29+T29)-(P29+O29)</f>
        <v>2.07222222222222</v>
      </c>
      <c r="X29" s="75" t="n">
        <v>45557</v>
      </c>
      <c r="Y29" s="498" t="n">
        <v>0.475</v>
      </c>
      <c r="Z29" s="1019" t="s">
        <v>995</v>
      </c>
      <c r="AA29" s="55" t="n">
        <f aca="false">(Y29+X29)-(U29+T29)</f>
        <v>0.915972222222222</v>
      </c>
      <c r="AB29" s="75" t="n">
        <v>45559</v>
      </c>
      <c r="AC29" s="498" t="n">
        <v>0.340972222222222</v>
      </c>
      <c r="AD29" s="514" t="s">
        <v>995</v>
      </c>
      <c r="AE29" s="55" t="n">
        <f aca="false">(AC29+AB29)-(Y29+X29)</f>
        <v>1.86597222222222</v>
      </c>
      <c r="AF29" s="75" t="n">
        <v>45560</v>
      </c>
      <c r="AG29" s="498" t="n">
        <v>0.420833333333333</v>
      </c>
      <c r="AH29" s="514" t="s">
        <v>995</v>
      </c>
      <c r="AI29" s="514" t="s">
        <v>996</v>
      </c>
      <c r="AJ29" s="55" t="n">
        <f aca="false">(AG29+AF29)-(U29+T29)</f>
        <v>3.86180555555556</v>
      </c>
      <c r="AK29" s="75" t="n">
        <v>45570</v>
      </c>
      <c r="AL29" s="498" t="n">
        <v>0.547222222222222</v>
      </c>
      <c r="AM29" s="514" t="s">
        <v>995</v>
      </c>
      <c r="AN29" s="55" t="n">
        <f aca="false">(AL29+AK29)-(U29+T29)</f>
        <v>13.9881944444444</v>
      </c>
      <c r="AO29" s="56"/>
      <c r="AP29" s="501"/>
      <c r="AQ29" s="57" t="n">
        <f aca="false">(AP29+AO29)-(U29+T29)</f>
        <v>-45556.5590277778</v>
      </c>
      <c r="AR29" s="56"/>
      <c r="AS29" s="501"/>
      <c r="AT29" s="54"/>
      <c r="AU29" s="59" t="n">
        <f aca="false">(AS29+AR29)-(U29+T29)</f>
        <v>-45556.5590277778</v>
      </c>
      <c r="AV29" s="61" t="n">
        <v>14761</v>
      </c>
      <c r="AW29" s="837" t="s">
        <v>1127</v>
      </c>
      <c r="AX29" s="61" t="s">
        <v>58</v>
      </c>
      <c r="AY29" s="61" t="s">
        <v>572</v>
      </c>
      <c r="AZ29" s="1005" t="s">
        <v>521</v>
      </c>
      <c r="BA29" s="61" t="s">
        <v>1035</v>
      </c>
      <c r="BB29" s="122" t="s">
        <v>1144</v>
      </c>
      <c r="BC29" s="101" t="s">
        <v>1145</v>
      </c>
      <c r="BD29" s="66"/>
      <c r="BE29" s="68" t="s">
        <v>64</v>
      </c>
      <c r="BF29" s="68"/>
      <c r="BJ29" s="576" t="s">
        <v>214</v>
      </c>
      <c r="BK29" s="492" t="n">
        <v>0</v>
      </c>
      <c r="BL29" s="867" t="n">
        <f aca="false">BK29/BK31</f>
        <v>0</v>
      </c>
      <c r="BM29" s="478"/>
      <c r="BN29" s="478"/>
      <c r="BO29" s="478"/>
      <c r="BP29" s="478"/>
      <c r="BQ29" s="478"/>
      <c r="BR29" s="478"/>
      <c r="BS29" s="99"/>
      <c r="BT29" s="99"/>
      <c r="BU29" s="838"/>
      <c r="BV29" s="838"/>
      <c r="BW29" s="838"/>
      <c r="BX29" s="838"/>
      <c r="BY29" s="838"/>
      <c r="BZ29" s="838"/>
      <c r="CA29" s="838"/>
      <c r="CB29" s="838"/>
      <c r="CC29" s="838"/>
      <c r="CD29" s="99"/>
      <c r="CE29" s="99"/>
      <c r="CF29" s="838"/>
      <c r="CG29" s="838"/>
      <c r="CH29" s="838"/>
      <c r="CI29" s="838"/>
      <c r="CJ29" s="838"/>
      <c r="CK29" s="838"/>
      <c r="CL29" s="838"/>
      <c r="CM29" s="838"/>
      <c r="CN29" s="838"/>
      <c r="CO29" s="99"/>
      <c r="CP29" s="99"/>
      <c r="CQ29" s="576" t="s">
        <v>193</v>
      </c>
      <c r="CR29" s="492" t="n">
        <v>3</v>
      </c>
      <c r="CS29" s="867" t="n">
        <f aca="false">CR29/CR31</f>
        <v>0.375</v>
      </c>
      <c r="CT29" s="838"/>
      <c r="CU29" s="838"/>
      <c r="CV29" s="838"/>
      <c r="CW29" s="838"/>
      <c r="CX29" s="838"/>
      <c r="CY29" s="838"/>
      <c r="CZ29" s="478"/>
      <c r="DA29" s="478"/>
      <c r="DB29" s="478"/>
    </row>
    <row r="30" customFormat="false" ht="15" hidden="false" customHeight="true" outlineLevel="0" collapsed="false">
      <c r="A30" s="324"/>
      <c r="B30" s="430" t="n">
        <v>30</v>
      </c>
      <c r="C30" s="770" t="n">
        <v>2936</v>
      </c>
      <c r="D30" s="511" t="n">
        <v>1417087</v>
      </c>
      <c r="E30" s="512" t="s">
        <v>53</v>
      </c>
      <c r="F30" s="512" t="s">
        <v>44</v>
      </c>
      <c r="G30" s="512" t="s">
        <v>54</v>
      </c>
      <c r="H30" s="512" t="s">
        <v>128</v>
      </c>
      <c r="I30" s="513" t="n">
        <v>45554.5416666667</v>
      </c>
      <c r="J30" s="512" t="s">
        <v>970</v>
      </c>
      <c r="K30" s="758" t="s">
        <v>67</v>
      </c>
      <c r="L30" s="121" t="n">
        <v>45554</v>
      </c>
      <c r="M30" s="496" t="n">
        <v>0.541666666666667</v>
      </c>
      <c r="N30" s="54" t="s">
        <v>298</v>
      </c>
      <c r="O30" s="121" t="n">
        <v>45554</v>
      </c>
      <c r="P30" s="496" t="n">
        <v>0.541666666666667</v>
      </c>
      <c r="Q30" s="121" t="n">
        <v>45556</v>
      </c>
      <c r="R30" s="496" t="n">
        <v>0.565277777777778</v>
      </c>
      <c r="S30" s="514" t="s">
        <v>970</v>
      </c>
      <c r="T30" s="121" t="n">
        <v>45556</v>
      </c>
      <c r="U30" s="496" t="n">
        <v>0.566666666666667</v>
      </c>
      <c r="V30" s="514" t="s">
        <v>970</v>
      </c>
      <c r="W30" s="497" t="n">
        <f aca="false">(U30+T30)-(P30+O30)</f>
        <v>2.025</v>
      </c>
      <c r="X30" s="75"/>
      <c r="Y30" s="498"/>
      <c r="Z30" s="54"/>
      <c r="AA30" s="55" t="n">
        <f aca="false">(Y30+X30)-(U30+T30)</f>
        <v>-45556.5666666667</v>
      </c>
      <c r="AB30" s="75"/>
      <c r="AC30" s="498"/>
      <c r="AD30" s="54"/>
      <c r="AE30" s="55" t="n">
        <f aca="false">(AC30+AB30)-(Y30+X30)</f>
        <v>0</v>
      </c>
      <c r="AF30" s="75"/>
      <c r="AG30" s="54"/>
      <c r="AH30" s="54"/>
      <c r="AI30" s="54"/>
      <c r="AJ30" s="55" t="n">
        <f aca="false">(AG30+AF30)-(U30+T30)</f>
        <v>-45556.5666666667</v>
      </c>
      <c r="AK30" s="75"/>
      <c r="AL30" s="54"/>
      <c r="AM30" s="54"/>
      <c r="AN30" s="55" t="n">
        <f aca="false">(AL30+AK30)-(U30+T30)</f>
        <v>-45556.5666666667</v>
      </c>
      <c r="AO30" s="56" t="n">
        <v>45559</v>
      </c>
      <c r="AP30" s="501" t="n">
        <v>0.347916666666667</v>
      </c>
      <c r="AQ30" s="57" t="n">
        <f aca="false">(AP30+AO30)-(U30+T30)</f>
        <v>2.78125</v>
      </c>
      <c r="AR30" s="56" t="n">
        <v>45559</v>
      </c>
      <c r="AS30" s="501" t="n">
        <v>0.347916666666667</v>
      </c>
      <c r="AT30" s="833" t="s">
        <v>970</v>
      </c>
      <c r="AU30" s="59" t="n">
        <f aca="false">(AS30+AR30)-(U30+T30)</f>
        <v>2.78125</v>
      </c>
      <c r="AV30" s="61"/>
      <c r="AW30" s="478"/>
      <c r="AX30" s="61" t="s">
        <v>578</v>
      </c>
      <c r="AY30" s="61" t="s">
        <v>99</v>
      </c>
      <c r="AZ30" s="1004" t="s">
        <v>579</v>
      </c>
      <c r="BA30" s="61" t="s">
        <v>142</v>
      </c>
      <c r="BB30" s="122" t="s">
        <v>1146</v>
      </c>
      <c r="BC30" s="101" t="s">
        <v>1147</v>
      </c>
      <c r="BD30" s="66"/>
      <c r="BE30" s="68" t="s">
        <v>64</v>
      </c>
      <c r="BF30" s="68"/>
      <c r="BJ30" s="576" t="s">
        <v>218</v>
      </c>
      <c r="BK30" s="492" t="n">
        <v>0</v>
      </c>
      <c r="BL30" s="867" t="n">
        <f aca="false">BK30/BK31</f>
        <v>0</v>
      </c>
      <c r="BM30" s="478"/>
      <c r="BN30" s="478"/>
      <c r="BO30" s="478"/>
      <c r="BP30" s="478"/>
      <c r="BQ30" s="478"/>
      <c r="BR30" s="478"/>
      <c r="BS30" s="99"/>
      <c r="BT30" s="99"/>
      <c r="BU30" s="865" t="s">
        <v>189</v>
      </c>
      <c r="BV30" s="567" t="n">
        <v>2</v>
      </c>
      <c r="BW30" s="866" t="n">
        <f aca="false">BV30/BV33</f>
        <v>0.142857142857143</v>
      </c>
      <c r="BX30" s="838"/>
      <c r="BY30" s="838"/>
      <c r="BZ30" s="838"/>
      <c r="CA30" s="838"/>
      <c r="CB30" s="838"/>
      <c r="CC30" s="838"/>
      <c r="CD30" s="99"/>
      <c r="CE30" s="99"/>
      <c r="CF30" s="865" t="s">
        <v>189</v>
      </c>
      <c r="CG30" s="567" t="n">
        <v>3</v>
      </c>
      <c r="CH30" s="866" t="n">
        <f aca="false">CG30/CG33</f>
        <v>0.214285714285714</v>
      </c>
      <c r="CI30" s="838"/>
      <c r="CJ30" s="838"/>
      <c r="CK30" s="838"/>
      <c r="CL30" s="838"/>
      <c r="CM30" s="838"/>
      <c r="CN30" s="838"/>
      <c r="CO30" s="99"/>
      <c r="CP30" s="99"/>
      <c r="CQ30" s="576" t="s">
        <v>199</v>
      </c>
      <c r="CR30" s="492" t="n">
        <v>0</v>
      </c>
      <c r="CS30" s="867" t="n">
        <f aca="false">CR30/CR31</f>
        <v>0</v>
      </c>
      <c r="CT30" s="838"/>
      <c r="CU30" s="838"/>
      <c r="CV30" s="838"/>
      <c r="CW30" s="838"/>
      <c r="CX30" s="838"/>
      <c r="CY30" s="838"/>
      <c r="CZ30" s="478"/>
      <c r="DA30" s="478"/>
      <c r="DB30" s="478"/>
    </row>
    <row r="31" customFormat="false" ht="15" hidden="false" customHeight="true" outlineLevel="0" collapsed="false">
      <c r="A31" s="324"/>
      <c r="B31" s="430" t="n">
        <v>31</v>
      </c>
      <c r="C31" s="741" t="n">
        <v>2938</v>
      </c>
      <c r="D31" s="511" t="n">
        <v>1223071</v>
      </c>
      <c r="E31" s="512" t="s">
        <v>53</v>
      </c>
      <c r="F31" s="512" t="s">
        <v>44</v>
      </c>
      <c r="G31" s="512" t="s">
        <v>54</v>
      </c>
      <c r="H31" s="512" t="s">
        <v>477</v>
      </c>
      <c r="I31" s="513" t="n">
        <v>45556.5125</v>
      </c>
      <c r="J31" s="512" t="s">
        <v>970</v>
      </c>
      <c r="K31" s="758" t="s">
        <v>71</v>
      </c>
      <c r="L31" s="121" t="n">
        <v>45556</v>
      </c>
      <c r="M31" s="496" t="n">
        <v>0.50625</v>
      </c>
      <c r="N31" s="514" t="s">
        <v>970</v>
      </c>
      <c r="O31" s="121" t="n">
        <v>45556</v>
      </c>
      <c r="P31" s="496" t="n">
        <v>0.5125</v>
      </c>
      <c r="Q31" s="121" t="n">
        <v>45556</v>
      </c>
      <c r="R31" s="496" t="n">
        <v>0.577777777777778</v>
      </c>
      <c r="S31" s="514" t="s">
        <v>970</v>
      </c>
      <c r="T31" s="121" t="n">
        <v>45556</v>
      </c>
      <c r="U31" s="496" t="n">
        <v>0.578472222222222</v>
      </c>
      <c r="V31" s="514" t="s">
        <v>970</v>
      </c>
      <c r="W31" s="497" t="n">
        <f aca="false">(U31+T31)-(P31+O31)</f>
        <v>0.0659722222222222</v>
      </c>
      <c r="X31" s="75"/>
      <c r="Y31" s="498"/>
      <c r="Z31" s="54"/>
      <c r="AA31" s="55" t="n">
        <f aca="false">(Y31+X31)-(U31+T31)</f>
        <v>-45556.5784722222</v>
      </c>
      <c r="AB31" s="75"/>
      <c r="AC31" s="498"/>
      <c r="AD31" s="54"/>
      <c r="AE31" s="55" t="n">
        <f aca="false">(AC31+AB31)-(Y31+X31)</f>
        <v>0</v>
      </c>
      <c r="AF31" s="75"/>
      <c r="AG31" s="953"/>
      <c r="AH31" s="54"/>
      <c r="AI31" s="54"/>
      <c r="AJ31" s="55" t="n">
        <f aca="false">(AG31+AF31)-(U31+T31)</f>
        <v>-45556.5784722222</v>
      </c>
      <c r="AK31" s="75"/>
      <c r="AL31" s="54"/>
      <c r="AM31" s="54"/>
      <c r="AN31" s="55" t="n">
        <f aca="false">(AL31+AK31)-(U31+T31)</f>
        <v>-45556.5784722222</v>
      </c>
      <c r="AO31" s="56" t="n">
        <v>45559</v>
      </c>
      <c r="AP31" s="501" t="n">
        <v>0.651388888888889</v>
      </c>
      <c r="AQ31" s="57" t="n">
        <f aca="false">(AP31+AO31)-(U31+T31)</f>
        <v>3.07291666666667</v>
      </c>
      <c r="AR31" s="56" t="n">
        <v>45559</v>
      </c>
      <c r="AS31" s="501" t="n">
        <v>0.651388888888889</v>
      </c>
      <c r="AT31" s="833" t="s">
        <v>970</v>
      </c>
      <c r="AU31" s="59" t="n">
        <f aca="false">(AS31+AR31)-(U31+T31)</f>
        <v>3.07291666666667</v>
      </c>
      <c r="AV31" s="61"/>
      <c r="AW31" s="61"/>
      <c r="AX31" s="61" t="s">
        <v>578</v>
      </c>
      <c r="AY31" s="61" t="s">
        <v>110</v>
      </c>
      <c r="AZ31" s="1004" t="s">
        <v>132</v>
      </c>
      <c r="BA31" s="61" t="s">
        <v>119</v>
      </c>
      <c r="BB31" s="122" t="s">
        <v>1148</v>
      </c>
      <c r="BC31" s="101" t="s">
        <v>1149</v>
      </c>
      <c r="BD31" s="66"/>
      <c r="BE31" s="68" t="s">
        <v>64</v>
      </c>
      <c r="BF31" s="68"/>
      <c r="BJ31" s="849" t="s">
        <v>139</v>
      </c>
      <c r="BK31" s="873" t="n">
        <f aca="false">BK27+BK28+BK29+BK30</f>
        <v>5</v>
      </c>
      <c r="BL31" s="863" t="n">
        <f aca="false">BL30+BL29+BL28+BL27</f>
        <v>1</v>
      </c>
      <c r="BM31" s="838"/>
      <c r="BN31" s="838"/>
      <c r="BO31" s="838"/>
      <c r="BP31" s="838"/>
      <c r="BQ31" s="838"/>
      <c r="BR31" s="838"/>
      <c r="BS31" s="99"/>
      <c r="BT31" s="99"/>
      <c r="BU31" s="576" t="s">
        <v>193</v>
      </c>
      <c r="BV31" s="492" t="n">
        <v>7</v>
      </c>
      <c r="BW31" s="867" t="n">
        <f aca="false">BV31/BV33</f>
        <v>0.5</v>
      </c>
      <c r="BX31" s="838"/>
      <c r="BY31" s="838"/>
      <c r="BZ31" s="838"/>
      <c r="CA31" s="838"/>
      <c r="CB31" s="838"/>
      <c r="CC31" s="838"/>
      <c r="CD31" s="99"/>
      <c r="CE31" s="99"/>
      <c r="CF31" s="576" t="s">
        <v>193</v>
      </c>
      <c r="CG31" s="492" t="n">
        <v>11</v>
      </c>
      <c r="CH31" s="867" t="n">
        <f aca="false">CG31/CG33</f>
        <v>0.785714285714286</v>
      </c>
      <c r="CI31" s="838"/>
      <c r="CJ31" s="838"/>
      <c r="CK31" s="838"/>
      <c r="CL31" s="838"/>
      <c r="CM31" s="838"/>
      <c r="CN31" s="838"/>
      <c r="CO31" s="99"/>
      <c r="CP31" s="99"/>
      <c r="CQ31" s="869" t="s">
        <v>139</v>
      </c>
      <c r="CR31" s="870" t="n">
        <f aca="false">CR28+CR29+CR30</f>
        <v>8</v>
      </c>
      <c r="CS31" s="867" t="n">
        <f aca="false">CS30+CS29+CS28</f>
        <v>1</v>
      </c>
      <c r="CT31" s="838"/>
      <c r="CU31" s="838"/>
      <c r="CV31" s="838"/>
      <c r="CW31" s="838"/>
      <c r="CX31" s="838"/>
      <c r="CY31" s="838"/>
      <c r="CZ31" s="478"/>
      <c r="DA31" s="478"/>
      <c r="DB31" s="478"/>
    </row>
    <row r="32" customFormat="false" ht="15" hidden="false" customHeight="true" outlineLevel="0" collapsed="false">
      <c r="A32" s="918" t="n">
        <v>4</v>
      </c>
      <c r="B32" s="430" t="n">
        <v>32</v>
      </c>
      <c r="C32" s="757" t="n">
        <v>2941</v>
      </c>
      <c r="D32" s="511" t="n">
        <v>30081171</v>
      </c>
      <c r="E32" s="512" t="s">
        <v>56</v>
      </c>
      <c r="F32" s="512" t="s">
        <v>69</v>
      </c>
      <c r="G32" s="512" t="s">
        <v>80</v>
      </c>
      <c r="H32" s="512" t="s">
        <v>1085</v>
      </c>
      <c r="I32" s="513" t="n">
        <v>45557.4444444444</v>
      </c>
      <c r="J32" s="512" t="s">
        <v>51</v>
      </c>
      <c r="K32" s="758" t="s">
        <v>48</v>
      </c>
      <c r="L32" s="121" t="n">
        <v>45557</v>
      </c>
      <c r="M32" s="496" t="n">
        <v>0.444444444444444</v>
      </c>
      <c r="N32" s="54" t="s">
        <v>298</v>
      </c>
      <c r="O32" s="121" t="n">
        <v>45557</v>
      </c>
      <c r="P32" s="496" t="n">
        <v>0.444444444444444</v>
      </c>
      <c r="Q32" s="121" t="n">
        <v>45557</v>
      </c>
      <c r="R32" s="496" t="n">
        <v>0.780555555555556</v>
      </c>
      <c r="S32" s="514" t="s">
        <v>51</v>
      </c>
      <c r="T32" s="121" t="n">
        <v>45557</v>
      </c>
      <c r="U32" s="496" t="n">
        <v>0.790277777777778</v>
      </c>
      <c r="V32" s="514" t="s">
        <v>51</v>
      </c>
      <c r="W32" s="497" t="n">
        <f aca="false">(U32+T32)-(P32+O32)</f>
        <v>0.345833333333333</v>
      </c>
      <c r="X32" s="75" t="n">
        <v>45558</v>
      </c>
      <c r="Y32" s="498" t="n">
        <v>0.582638888888889</v>
      </c>
      <c r="Z32" s="514" t="s">
        <v>961</v>
      </c>
      <c r="AA32" s="55" t="n">
        <f aca="false">(Y32+X32)-(U32+T32)</f>
        <v>0.792361111111111</v>
      </c>
      <c r="AB32" s="75" t="n">
        <v>45559</v>
      </c>
      <c r="AC32" s="498" t="n">
        <v>0.633333333333333</v>
      </c>
      <c r="AD32" s="514" t="s">
        <v>995</v>
      </c>
      <c r="AE32" s="55" t="n">
        <f aca="false">(AC32+AB32)-(Y32+X32)</f>
        <v>1.05069444444444</v>
      </c>
      <c r="AF32" s="75" t="n">
        <v>45559</v>
      </c>
      <c r="AG32" s="498" t="n">
        <v>0.634722222222222</v>
      </c>
      <c r="AH32" s="514" t="s">
        <v>995</v>
      </c>
      <c r="AI32" s="514" t="s">
        <v>996</v>
      </c>
      <c r="AJ32" s="55" t="n">
        <f aca="false">(AG32+AF32)-(U32+T32)</f>
        <v>1.84444444444444</v>
      </c>
      <c r="AK32" s="75"/>
      <c r="AL32" s="54"/>
      <c r="AM32" s="54"/>
      <c r="AN32" s="55" t="n">
        <f aca="false">(AL32+AK32)-(U32+T32)</f>
        <v>-45557.7902777778</v>
      </c>
      <c r="AO32" s="56"/>
      <c r="AP32" s="501"/>
      <c r="AQ32" s="57" t="n">
        <f aca="false">(AP32+AO32)-(U32+T32)</f>
        <v>-45557.7902777778</v>
      </c>
      <c r="AR32" s="56"/>
      <c r="AS32" s="501"/>
      <c r="AT32" s="581"/>
      <c r="AU32" s="59" t="n">
        <f aca="false">(AS32+AR32)-(U32+T32)</f>
        <v>-45557.7902777778</v>
      </c>
      <c r="AV32" s="61"/>
      <c r="AW32" s="61"/>
      <c r="AX32" s="61" t="s">
        <v>90</v>
      </c>
      <c r="AY32" s="61" t="s">
        <v>91</v>
      </c>
      <c r="AZ32" s="1005" t="s">
        <v>148</v>
      </c>
      <c r="BA32" s="61" t="s">
        <v>743</v>
      </c>
      <c r="BB32" s="122" t="s">
        <v>1150</v>
      </c>
      <c r="BC32" s="101" t="s">
        <v>1151</v>
      </c>
      <c r="BD32" s="66"/>
      <c r="BE32" s="68" t="s">
        <v>64</v>
      </c>
      <c r="BF32" s="68"/>
      <c r="BJ32" s="478"/>
      <c r="BK32" s="478"/>
      <c r="BL32" s="478"/>
      <c r="BM32" s="478"/>
      <c r="BN32" s="478"/>
      <c r="BO32" s="478"/>
      <c r="BP32" s="478"/>
      <c r="BQ32" s="478"/>
      <c r="BR32" s="99"/>
      <c r="BS32" s="99"/>
      <c r="BT32" s="99"/>
      <c r="BU32" s="576" t="s">
        <v>199</v>
      </c>
      <c r="BV32" s="492" t="n">
        <v>5</v>
      </c>
      <c r="BW32" s="867" t="n">
        <f aca="false">BV32/BV33</f>
        <v>0.357142857142857</v>
      </c>
      <c r="BX32" s="838"/>
      <c r="BY32" s="838"/>
      <c r="BZ32" s="838"/>
      <c r="CA32" s="838"/>
      <c r="CB32" s="838"/>
      <c r="CC32" s="838"/>
      <c r="CD32" s="99"/>
      <c r="CE32" s="99"/>
      <c r="CF32" s="576" t="s">
        <v>199</v>
      </c>
      <c r="CG32" s="492" t="n">
        <v>0</v>
      </c>
      <c r="CH32" s="867" t="n">
        <f aca="false">CG32/CG33</f>
        <v>0</v>
      </c>
      <c r="CI32" s="838"/>
      <c r="CJ32" s="838"/>
      <c r="CK32" s="838"/>
      <c r="CL32" s="838"/>
      <c r="CM32" s="838"/>
      <c r="CN32" s="838"/>
      <c r="CO32" s="99"/>
      <c r="CP32" s="99"/>
      <c r="CQ32" s="576" t="s">
        <v>206</v>
      </c>
      <c r="CR32" s="492" t="n">
        <v>4</v>
      </c>
      <c r="CS32" s="867" t="n">
        <f aca="false">CR32/CR36</f>
        <v>0.5</v>
      </c>
      <c r="CT32" s="838"/>
      <c r="CU32" s="838"/>
      <c r="CV32" s="838"/>
      <c r="CW32" s="838"/>
      <c r="CX32" s="838"/>
      <c r="CY32" s="838"/>
      <c r="CZ32" s="478"/>
      <c r="DA32" s="478"/>
      <c r="DB32" s="478"/>
    </row>
    <row r="33" customFormat="false" ht="15" hidden="false" customHeight="true" outlineLevel="0" collapsed="false">
      <c r="A33" s="918"/>
      <c r="B33" s="436" t="n">
        <v>33</v>
      </c>
      <c r="C33" s="741" t="n">
        <v>2951</v>
      </c>
      <c r="D33" s="511" t="n">
        <v>959034</v>
      </c>
      <c r="E33" s="512" t="s">
        <v>56</v>
      </c>
      <c r="F33" s="512" t="s">
        <v>44</v>
      </c>
      <c r="G33" s="512" t="s">
        <v>54</v>
      </c>
      <c r="H33" s="512" t="s">
        <v>878</v>
      </c>
      <c r="I33" s="513" t="n">
        <v>45559.6104166667</v>
      </c>
      <c r="J33" s="512" t="s">
        <v>970</v>
      </c>
      <c r="K33" s="758" t="s">
        <v>71</v>
      </c>
      <c r="L33" s="121" t="n">
        <v>45559</v>
      </c>
      <c r="M33" s="496" t="n">
        <v>0.584027777777778</v>
      </c>
      <c r="N33" s="514" t="s">
        <v>970</v>
      </c>
      <c r="O33" s="121" t="n">
        <v>45559</v>
      </c>
      <c r="P33" s="496" t="n">
        <v>0.610416666666667</v>
      </c>
      <c r="Q33" s="121" t="n">
        <v>45560</v>
      </c>
      <c r="R33" s="496" t="n">
        <v>0.627777777777778</v>
      </c>
      <c r="S33" s="514" t="s">
        <v>970</v>
      </c>
      <c r="T33" s="121" t="n">
        <v>45560</v>
      </c>
      <c r="U33" s="496" t="n">
        <v>0.632638888888889</v>
      </c>
      <c r="V33" s="514" t="s">
        <v>970</v>
      </c>
      <c r="W33" s="497" t="n">
        <f aca="false">(U33+T33)-(P33+O33)</f>
        <v>1.02222222222222</v>
      </c>
      <c r="X33" s="75" t="n">
        <v>45563</v>
      </c>
      <c r="Y33" s="498" t="n">
        <v>0.493055555555556</v>
      </c>
      <c r="Z33" s="514" t="s">
        <v>995</v>
      </c>
      <c r="AA33" s="55" t="n">
        <f aca="false">(Y33+X33)-(U33+T33)</f>
        <v>2.86041666666667</v>
      </c>
      <c r="AB33" s="75" t="n">
        <v>45563</v>
      </c>
      <c r="AC33" s="498" t="n">
        <v>0.493055555555556</v>
      </c>
      <c r="AD33" s="514" t="s">
        <v>995</v>
      </c>
      <c r="AE33" s="55" t="n">
        <f aca="false">(AC33+AB33)-(Y33+X33)</f>
        <v>0</v>
      </c>
      <c r="AF33" s="75" t="n">
        <v>45563</v>
      </c>
      <c r="AG33" s="498" t="n">
        <v>0.493055555555556</v>
      </c>
      <c r="AH33" s="514" t="s">
        <v>995</v>
      </c>
      <c r="AI33" s="514" t="s">
        <v>996</v>
      </c>
      <c r="AJ33" s="55" t="n">
        <f aca="false">(AG33+AF33)-(U33+T33)</f>
        <v>2.86041666666667</v>
      </c>
      <c r="AK33" s="75"/>
      <c r="AL33" s="54"/>
      <c r="AM33" s="54"/>
      <c r="AN33" s="55" t="n">
        <f aca="false">(AL33+AK33)-(U33+T33)</f>
        <v>-45560.6326388889</v>
      </c>
      <c r="AO33" s="56"/>
      <c r="AP33" s="501"/>
      <c r="AQ33" s="57" t="n">
        <f aca="false">(AP33+AO33)-(U33+T33)</f>
        <v>-45560.6326388889</v>
      </c>
      <c r="AR33" s="56"/>
      <c r="AS33" s="501"/>
      <c r="AT33" s="581"/>
      <c r="AU33" s="59" t="n">
        <f aca="false">(AS33+AR33)-(U33+T33)</f>
        <v>-45560.6326388889</v>
      </c>
      <c r="AV33" s="61"/>
      <c r="AW33" s="61"/>
      <c r="AX33" s="61" t="s">
        <v>90</v>
      </c>
      <c r="AY33" s="61" t="s">
        <v>91</v>
      </c>
      <c r="AZ33" s="1005" t="s">
        <v>589</v>
      </c>
      <c r="BA33" s="61" t="s">
        <v>196</v>
      </c>
      <c r="BB33" s="122" t="s">
        <v>1152</v>
      </c>
      <c r="BC33" s="101" t="s">
        <v>1153</v>
      </c>
      <c r="BD33" s="66"/>
      <c r="BE33" s="68" t="s">
        <v>64</v>
      </c>
      <c r="BF33" s="68"/>
      <c r="BJ33" s="478"/>
      <c r="BK33" s="478"/>
      <c r="BL33" s="478"/>
      <c r="BM33" s="478"/>
      <c r="BN33" s="478"/>
      <c r="BO33" s="478"/>
      <c r="BP33" s="478"/>
      <c r="BQ33" s="478"/>
      <c r="BR33" s="99"/>
      <c r="BS33" s="99"/>
      <c r="BT33" s="99"/>
      <c r="BU33" s="869" t="s">
        <v>139</v>
      </c>
      <c r="BV33" s="870" t="n">
        <f aca="false">BV30+BV31+BV32</f>
        <v>14</v>
      </c>
      <c r="BW33" s="867" t="n">
        <f aca="false">BW32+BW31+BW30</f>
        <v>1</v>
      </c>
      <c r="BX33" s="838"/>
      <c r="BY33" s="838"/>
      <c r="BZ33" s="838"/>
      <c r="CA33" s="838"/>
      <c r="CB33" s="838"/>
      <c r="CC33" s="838"/>
      <c r="CD33" s="99"/>
      <c r="CE33" s="99"/>
      <c r="CF33" s="869" t="s">
        <v>139</v>
      </c>
      <c r="CG33" s="870" t="n">
        <f aca="false">CG30+CG31+CG32</f>
        <v>14</v>
      </c>
      <c r="CH33" s="867" t="n">
        <f aca="false">CH32+CH31+CH30</f>
        <v>1</v>
      </c>
      <c r="CI33" s="838"/>
      <c r="CJ33" s="838"/>
      <c r="CK33" s="838"/>
      <c r="CL33" s="838"/>
      <c r="CM33" s="838"/>
      <c r="CN33" s="838"/>
      <c r="CO33" s="99"/>
      <c r="CP33" s="99"/>
      <c r="CQ33" s="576" t="s">
        <v>210</v>
      </c>
      <c r="CR33" s="492" t="n">
        <v>1</v>
      </c>
      <c r="CS33" s="867" t="n">
        <f aca="false">CR33/CR36</f>
        <v>0.125</v>
      </c>
      <c r="CT33" s="838"/>
      <c r="CU33" s="838"/>
      <c r="CV33" s="838"/>
      <c r="CW33" s="838"/>
      <c r="CX33" s="838"/>
      <c r="CY33" s="838"/>
      <c r="CZ33" s="478"/>
      <c r="DA33" s="478"/>
      <c r="DB33" s="478"/>
    </row>
    <row r="34" customFormat="false" ht="15" hidden="false" customHeight="true" outlineLevel="0" collapsed="false">
      <c r="A34" s="918"/>
      <c r="B34" s="430" t="n">
        <v>34</v>
      </c>
      <c r="C34" s="741" t="n">
        <v>2956</v>
      </c>
      <c r="D34" s="511" t="n">
        <v>1493917</v>
      </c>
      <c r="E34" s="512" t="s">
        <v>49</v>
      </c>
      <c r="F34" s="512" t="s">
        <v>44</v>
      </c>
      <c r="G34" s="512" t="s">
        <v>54</v>
      </c>
      <c r="H34" s="512" t="s">
        <v>878</v>
      </c>
      <c r="I34" s="513" t="n">
        <v>45560.6604166667</v>
      </c>
      <c r="J34" s="512" t="s">
        <v>970</v>
      </c>
      <c r="K34" s="758" t="s">
        <v>71</v>
      </c>
      <c r="L34" s="121" t="n">
        <v>45560</v>
      </c>
      <c r="M34" s="496" t="n">
        <v>0.660416666666667</v>
      </c>
      <c r="N34" s="514" t="s">
        <v>970</v>
      </c>
      <c r="O34" s="121" t="n">
        <v>45560</v>
      </c>
      <c r="P34" s="496" t="n">
        <v>0.660416666666667</v>
      </c>
      <c r="Q34" s="121"/>
      <c r="R34" s="496"/>
      <c r="S34" s="54"/>
      <c r="T34" s="121" t="n">
        <v>45560</v>
      </c>
      <c r="U34" s="496" t="n">
        <v>0.672222222222222</v>
      </c>
      <c r="V34" s="514" t="s">
        <v>970</v>
      </c>
      <c r="W34" s="497" t="n">
        <f aca="false">(U34+T34)-(P34+O34)</f>
        <v>0.0118055555555556</v>
      </c>
      <c r="X34" s="75" t="n">
        <v>45563</v>
      </c>
      <c r="Y34" s="498" t="n">
        <v>0.640277777777778</v>
      </c>
      <c r="Z34" s="514" t="s">
        <v>995</v>
      </c>
      <c r="AA34" s="55" t="n">
        <f aca="false">(Y34+X34)-(U34+T34)</f>
        <v>2.96805555555556</v>
      </c>
      <c r="AB34" s="75"/>
      <c r="AC34" s="498"/>
      <c r="AD34" s="54"/>
      <c r="AE34" s="55" t="n">
        <f aca="false">(AC34+AB34)-(Y34+X34)</f>
        <v>-45563.6402777778</v>
      </c>
      <c r="AF34" s="75"/>
      <c r="AG34" s="54"/>
      <c r="AH34" s="54"/>
      <c r="AI34" s="54"/>
      <c r="AJ34" s="55" t="n">
        <f aca="false">(AG34+AF34)-(U34+T34)</f>
        <v>-45560.6722222222</v>
      </c>
      <c r="AK34" s="75"/>
      <c r="AL34" s="54"/>
      <c r="AM34" s="54"/>
      <c r="AN34" s="55" t="n">
        <f aca="false">(AL34+AK34)-(U34+T34)</f>
        <v>-45560.6722222222</v>
      </c>
      <c r="AO34" s="56" t="n">
        <v>45564</v>
      </c>
      <c r="AP34" s="501" t="n">
        <v>0.5</v>
      </c>
      <c r="AQ34" s="57" t="n">
        <f aca="false">(AP34+AO34)-(U34+T34)</f>
        <v>3.82777777777778</v>
      </c>
      <c r="AR34" s="56" t="n">
        <v>45564</v>
      </c>
      <c r="AS34" s="501" t="n">
        <v>0.5</v>
      </c>
      <c r="AT34" s="833" t="s">
        <v>970</v>
      </c>
      <c r="AU34" s="59" t="n">
        <f aca="false">(AS34+AR34)-(U34+T34)</f>
        <v>3.82777777777778</v>
      </c>
      <c r="AV34" s="61"/>
      <c r="AW34" s="61"/>
      <c r="AX34" s="61" t="s">
        <v>578</v>
      </c>
      <c r="AY34" s="61" t="s">
        <v>99</v>
      </c>
      <c r="AZ34" s="1004" t="s">
        <v>640</v>
      </c>
      <c r="BA34" s="61" t="s">
        <v>177</v>
      </c>
      <c r="BB34" s="122" t="s">
        <v>1154</v>
      </c>
      <c r="BC34" s="101" t="s">
        <v>1155</v>
      </c>
      <c r="BD34" s="66"/>
      <c r="BE34" s="68" t="s">
        <v>64</v>
      </c>
      <c r="BF34" s="68"/>
      <c r="BJ34" s="478"/>
      <c r="BK34" s="478"/>
      <c r="BL34" s="478"/>
      <c r="BM34" s="478"/>
      <c r="BN34" s="478"/>
      <c r="BO34" s="478"/>
      <c r="BP34" s="478"/>
      <c r="BQ34" s="478"/>
      <c r="BR34" s="99"/>
      <c r="BS34" s="99"/>
      <c r="BT34" s="99"/>
      <c r="BU34" s="576" t="s">
        <v>206</v>
      </c>
      <c r="BV34" s="492" t="n">
        <v>7</v>
      </c>
      <c r="BW34" s="867" t="n">
        <f aca="false">BV34/BV38</f>
        <v>0.5</v>
      </c>
      <c r="BX34" s="838"/>
      <c r="BY34" s="838"/>
      <c r="BZ34" s="838"/>
      <c r="CA34" s="838"/>
      <c r="CB34" s="838"/>
      <c r="CC34" s="838"/>
      <c r="CD34" s="99"/>
      <c r="CE34" s="99"/>
      <c r="CF34" s="576" t="s">
        <v>206</v>
      </c>
      <c r="CG34" s="492" t="n">
        <v>11</v>
      </c>
      <c r="CH34" s="867" t="n">
        <f aca="false">CG34/CG38</f>
        <v>0.785714285714286</v>
      </c>
      <c r="CI34" s="838"/>
      <c r="CJ34" s="838"/>
      <c r="CK34" s="838"/>
      <c r="CL34" s="838"/>
      <c r="CM34" s="838"/>
      <c r="CN34" s="838"/>
      <c r="CO34" s="99"/>
      <c r="CP34" s="99"/>
      <c r="CQ34" s="576" t="s">
        <v>214</v>
      </c>
      <c r="CR34" s="492" t="n">
        <v>3</v>
      </c>
      <c r="CS34" s="867" t="n">
        <f aca="false">CR34/CR36</f>
        <v>0.375</v>
      </c>
      <c r="CT34" s="838"/>
      <c r="CU34" s="838"/>
      <c r="CV34" s="838"/>
      <c r="CW34" s="838"/>
      <c r="CX34" s="838"/>
      <c r="CY34" s="838"/>
    </row>
    <row r="35" customFormat="false" ht="15" hidden="false" customHeight="true" outlineLevel="0" collapsed="false">
      <c r="A35" s="918"/>
      <c r="B35" s="436" t="n">
        <v>35</v>
      </c>
      <c r="C35" s="741" t="n">
        <v>2961</v>
      </c>
      <c r="D35" s="511" t="n">
        <v>30316558</v>
      </c>
      <c r="E35" s="512" t="s">
        <v>56</v>
      </c>
      <c r="F35" s="512" t="s">
        <v>69</v>
      </c>
      <c r="G35" s="512" t="s">
        <v>54</v>
      </c>
      <c r="H35" s="512" t="s">
        <v>82</v>
      </c>
      <c r="I35" s="513" t="n">
        <v>45561.6833333333</v>
      </c>
      <c r="J35" s="512" t="s">
        <v>970</v>
      </c>
      <c r="K35" s="758" t="s">
        <v>71</v>
      </c>
      <c r="L35" s="121" t="n">
        <v>45560</v>
      </c>
      <c r="M35" s="496" t="n">
        <v>0.899305555555556</v>
      </c>
      <c r="N35" s="514" t="s">
        <v>970</v>
      </c>
      <c r="O35" s="121" t="n">
        <v>45561</v>
      </c>
      <c r="P35" s="496" t="n">
        <v>0.683333333333333</v>
      </c>
      <c r="Q35" s="121" t="n">
        <v>45561</v>
      </c>
      <c r="R35" s="496" t="n">
        <v>0.715277777777778</v>
      </c>
      <c r="S35" s="514" t="s">
        <v>970</v>
      </c>
      <c r="T35" s="121" t="n">
        <v>45561</v>
      </c>
      <c r="U35" s="496" t="n">
        <v>0.715972222222222</v>
      </c>
      <c r="V35" s="514" t="s">
        <v>970</v>
      </c>
      <c r="W35" s="497" t="n">
        <f aca="false">(U35+T35)-(P35+O35)</f>
        <v>0.0326388888888889</v>
      </c>
      <c r="X35" s="75"/>
      <c r="Y35" s="498"/>
      <c r="Z35" s="54"/>
      <c r="AA35" s="55" t="n">
        <f aca="false">(Y35+X35)-(U35+T35)</f>
        <v>-45561.7159722222</v>
      </c>
      <c r="AB35" s="75"/>
      <c r="AC35" s="498"/>
      <c r="AD35" s="54"/>
      <c r="AE35" s="55" t="n">
        <f aca="false">(AC35+AB35)-(Y35+X35)</f>
        <v>0</v>
      </c>
      <c r="AF35" s="75"/>
      <c r="AG35" s="54"/>
      <c r="AH35" s="54"/>
      <c r="AI35" s="54"/>
      <c r="AJ35" s="55" t="n">
        <f aca="false">(AG35+AF35)-(U35+T35)</f>
        <v>-45561.7159722222</v>
      </c>
      <c r="AK35" s="75"/>
      <c r="AL35" s="54"/>
      <c r="AM35" s="54"/>
      <c r="AN35" s="55" t="n">
        <f aca="false">(AL35+AK35)-(U35+T35)</f>
        <v>-45561.7159722222</v>
      </c>
      <c r="AO35" s="56"/>
      <c r="AP35" s="501"/>
      <c r="AQ35" s="57" t="n">
        <f aca="false">(AP35+AO35)-(U35+T35)</f>
        <v>-45561.7159722222</v>
      </c>
      <c r="AR35" s="56"/>
      <c r="AS35" s="501"/>
      <c r="AT35" s="581"/>
      <c r="AU35" s="59" t="n">
        <f aca="false">(AS35+AR35)-(U35+T35)</f>
        <v>-45561.7159722222</v>
      </c>
      <c r="AV35" s="61"/>
      <c r="AW35" s="61"/>
      <c r="AX35" s="61" t="s">
        <v>90</v>
      </c>
      <c r="AY35" s="61" t="s">
        <v>91</v>
      </c>
      <c r="AZ35" s="1004" t="s">
        <v>589</v>
      </c>
      <c r="BA35" s="61" t="s">
        <v>590</v>
      </c>
      <c r="BB35" s="122" t="s">
        <v>1156</v>
      </c>
      <c r="BC35" s="101" t="s">
        <v>1157</v>
      </c>
      <c r="BD35" s="66"/>
      <c r="BE35" s="68" t="s">
        <v>64</v>
      </c>
      <c r="BF35" s="68"/>
      <c r="BJ35" s="478"/>
      <c r="BK35" s="478"/>
      <c r="BL35" s="478"/>
      <c r="BM35" s="478"/>
      <c r="BN35" s="478"/>
      <c r="BO35" s="478"/>
      <c r="BP35" s="478"/>
      <c r="BQ35" s="478"/>
      <c r="BR35" s="99"/>
      <c r="BS35" s="99"/>
      <c r="BT35" s="99"/>
      <c r="BU35" s="576" t="s">
        <v>210</v>
      </c>
      <c r="BV35" s="492" t="n">
        <v>7</v>
      </c>
      <c r="BW35" s="867" t="n">
        <f aca="false">BV35/BV38</f>
        <v>0.5</v>
      </c>
      <c r="BX35" s="838"/>
      <c r="BY35" s="838"/>
      <c r="BZ35" s="838"/>
      <c r="CA35" s="838"/>
      <c r="CB35" s="838"/>
      <c r="CC35" s="838"/>
      <c r="CD35" s="99"/>
      <c r="CE35" s="99"/>
      <c r="CF35" s="576" t="s">
        <v>210</v>
      </c>
      <c r="CG35" s="492" t="n">
        <v>1</v>
      </c>
      <c r="CH35" s="867" t="n">
        <f aca="false">CG35/CG38</f>
        <v>0.0714285714285714</v>
      </c>
      <c r="CI35" s="838"/>
      <c r="CJ35" s="838"/>
      <c r="CK35" s="838"/>
      <c r="CL35" s="838"/>
      <c r="CM35" s="838"/>
      <c r="CN35" s="838"/>
      <c r="CO35" s="99"/>
      <c r="CP35" s="99"/>
      <c r="CQ35" s="576" t="s">
        <v>218</v>
      </c>
      <c r="CR35" s="492" t="n">
        <v>0</v>
      </c>
      <c r="CS35" s="867" t="n">
        <f aca="false">CR35/CR36</f>
        <v>0</v>
      </c>
      <c r="CT35" s="838"/>
      <c r="CU35" s="838"/>
      <c r="CV35" s="838"/>
      <c r="CW35" s="838"/>
      <c r="CX35" s="838"/>
      <c r="CY35" s="838"/>
    </row>
    <row r="36" customFormat="false" ht="15" hidden="false" customHeight="true" outlineLevel="0" collapsed="false">
      <c r="A36" s="918"/>
      <c r="B36" s="430" t="n">
        <v>36</v>
      </c>
      <c r="C36" s="741" t="n">
        <v>2961</v>
      </c>
      <c r="D36" s="511" t="n">
        <v>30316558</v>
      </c>
      <c r="E36" s="512" t="s">
        <v>56</v>
      </c>
      <c r="F36" s="512" t="s">
        <v>69</v>
      </c>
      <c r="G36" s="512" t="s">
        <v>80</v>
      </c>
      <c r="H36" s="512" t="s">
        <v>351</v>
      </c>
      <c r="I36" s="513" t="n">
        <v>45560.8993055556</v>
      </c>
      <c r="J36" s="512" t="s">
        <v>970</v>
      </c>
      <c r="K36" s="758" t="s">
        <v>71</v>
      </c>
      <c r="L36" s="121" t="n">
        <v>45560</v>
      </c>
      <c r="M36" s="496" t="n">
        <v>0.899305555555556</v>
      </c>
      <c r="N36" s="514" t="s">
        <v>970</v>
      </c>
      <c r="O36" s="121" t="n">
        <v>45560</v>
      </c>
      <c r="P36" s="496" t="n">
        <v>0.899305555555556</v>
      </c>
      <c r="Q36" s="121" t="n">
        <v>45561</v>
      </c>
      <c r="R36" s="496" t="n">
        <v>0.715277777777778</v>
      </c>
      <c r="S36" s="514" t="s">
        <v>970</v>
      </c>
      <c r="T36" s="121" t="n">
        <v>45561</v>
      </c>
      <c r="U36" s="496" t="n">
        <v>0.715972222222222</v>
      </c>
      <c r="V36" s="514" t="s">
        <v>970</v>
      </c>
      <c r="W36" s="497" t="n">
        <f aca="false">(U36+T36)-(P36+O36)</f>
        <v>0.816666666666667</v>
      </c>
      <c r="X36" s="75"/>
      <c r="Y36" s="498"/>
      <c r="Z36" s="54"/>
      <c r="AA36" s="55" t="n">
        <f aca="false">(Y36+X36)-(U36+T36)</f>
        <v>-45561.7159722222</v>
      </c>
      <c r="AB36" s="75"/>
      <c r="AC36" s="498"/>
      <c r="AD36" s="54"/>
      <c r="AE36" s="55" t="n">
        <f aca="false">(AC36+AB36)-(Y36+X36)</f>
        <v>0</v>
      </c>
      <c r="AF36" s="75"/>
      <c r="AG36" s="54"/>
      <c r="AH36" s="54"/>
      <c r="AI36" s="54"/>
      <c r="AJ36" s="55" t="n">
        <f aca="false">(AG36+AF36)-(U36+T36)</f>
        <v>-45561.7159722222</v>
      </c>
      <c r="AK36" s="75"/>
      <c r="AL36" s="54"/>
      <c r="AM36" s="54"/>
      <c r="AN36" s="55" t="n">
        <f aca="false">(AL36+AK36)-(U36+T36)</f>
        <v>-45561.7159722222</v>
      </c>
      <c r="AO36" s="56"/>
      <c r="AP36" s="501"/>
      <c r="AQ36" s="57" t="n">
        <f aca="false">(AP36+AO36)-(U36+T36)</f>
        <v>-45561.7159722222</v>
      </c>
      <c r="AR36" s="56"/>
      <c r="AS36" s="501"/>
      <c r="AT36" s="581"/>
      <c r="AU36" s="59" t="n">
        <f aca="false">(AS36+AR36)-(U36+T36)</f>
        <v>-45561.7159722222</v>
      </c>
      <c r="AV36" s="61"/>
      <c r="AW36" s="61"/>
      <c r="AX36" s="61" t="s">
        <v>90</v>
      </c>
      <c r="AY36" s="61" t="s">
        <v>91</v>
      </c>
      <c r="AZ36" s="1005" t="s">
        <v>106</v>
      </c>
      <c r="BA36" s="61" t="s">
        <v>440</v>
      </c>
      <c r="BB36" s="122" t="s">
        <v>1158</v>
      </c>
      <c r="BC36" s="101" t="s">
        <v>1159</v>
      </c>
      <c r="BD36" s="66"/>
      <c r="BE36" s="68" t="s">
        <v>64</v>
      </c>
      <c r="BF36" s="68"/>
      <c r="BJ36" s="478"/>
      <c r="BK36" s="478"/>
      <c r="BL36" s="478"/>
      <c r="BM36" s="478"/>
      <c r="BN36" s="478"/>
      <c r="BO36" s="478"/>
      <c r="BP36" s="478"/>
      <c r="BQ36" s="478"/>
      <c r="BR36" s="99"/>
      <c r="BS36" s="99"/>
      <c r="BT36" s="99"/>
      <c r="BU36" s="576" t="s">
        <v>214</v>
      </c>
      <c r="BV36" s="492" t="n">
        <v>0</v>
      </c>
      <c r="BW36" s="867" t="n">
        <f aca="false">BV36/BV38</f>
        <v>0</v>
      </c>
      <c r="BX36" s="838"/>
      <c r="BY36" s="838"/>
      <c r="BZ36" s="838"/>
      <c r="CA36" s="838"/>
      <c r="CB36" s="838"/>
      <c r="CC36" s="838"/>
      <c r="CD36" s="99"/>
      <c r="CE36" s="99"/>
      <c r="CF36" s="576" t="s">
        <v>214</v>
      </c>
      <c r="CG36" s="492" t="n">
        <v>2</v>
      </c>
      <c r="CH36" s="867" t="n">
        <f aca="false">CG36/CG38</f>
        <v>0.142857142857143</v>
      </c>
      <c r="CI36" s="838"/>
      <c r="CJ36" s="838"/>
      <c r="CK36" s="838"/>
      <c r="CL36" s="838"/>
      <c r="CM36" s="838"/>
      <c r="CN36" s="838"/>
      <c r="CO36" s="99"/>
      <c r="CP36" s="99"/>
      <c r="CQ36" s="849" t="s">
        <v>139</v>
      </c>
      <c r="CR36" s="873" t="n">
        <f aca="false">CR32+CR33+CR34+CR35</f>
        <v>8</v>
      </c>
      <c r="CS36" s="863" t="n">
        <f aca="false">CS35+CS34+CS33+CS32</f>
        <v>1</v>
      </c>
      <c r="CT36" s="838"/>
      <c r="CU36" s="838"/>
      <c r="CV36" s="838"/>
      <c r="CW36" s="838"/>
      <c r="CX36" s="838"/>
      <c r="CY36" s="838"/>
    </row>
    <row r="37" customFormat="false" ht="15" hidden="false" customHeight="true" outlineLevel="0" collapsed="false">
      <c r="A37" s="918"/>
      <c r="B37" s="430" t="n">
        <v>37</v>
      </c>
      <c r="C37" s="741" t="n">
        <v>2964</v>
      </c>
      <c r="D37" s="511" t="n">
        <v>30201101</v>
      </c>
      <c r="E37" s="512" t="s">
        <v>53</v>
      </c>
      <c r="F37" s="512" t="s">
        <v>69</v>
      </c>
      <c r="G37" s="512" t="s">
        <v>80</v>
      </c>
      <c r="H37" s="512" t="s">
        <v>1107</v>
      </c>
      <c r="I37" s="513" t="n">
        <v>45561.9111111111</v>
      </c>
      <c r="J37" s="512" t="s">
        <v>970</v>
      </c>
      <c r="K37" s="758" t="s">
        <v>67</v>
      </c>
      <c r="L37" s="121" t="n">
        <v>45561</v>
      </c>
      <c r="M37" s="496" t="n">
        <v>0.633333333333333</v>
      </c>
      <c r="N37" s="514" t="s">
        <v>970</v>
      </c>
      <c r="O37" s="121" t="n">
        <v>45561</v>
      </c>
      <c r="P37" s="496" t="n">
        <v>0.911111111111111</v>
      </c>
      <c r="Q37" s="121" t="n">
        <v>45563</v>
      </c>
      <c r="R37" s="496" t="n">
        <v>0.370833333333333</v>
      </c>
      <c r="S37" s="514" t="s">
        <v>970</v>
      </c>
      <c r="T37" s="121" t="n">
        <v>45563</v>
      </c>
      <c r="U37" s="496" t="n">
        <v>0.371527777777778</v>
      </c>
      <c r="V37" s="514" t="s">
        <v>970</v>
      </c>
      <c r="W37" s="497" t="n">
        <f aca="false">(U37+T37)-(P37+O37)</f>
        <v>1.46041666666667</v>
      </c>
      <c r="X37" s="75"/>
      <c r="Y37" s="498"/>
      <c r="Z37" s="54"/>
      <c r="AA37" s="55" t="n">
        <f aca="false">(Y37+X37)-(U37+T37)</f>
        <v>-45563.3715277778</v>
      </c>
      <c r="AB37" s="75"/>
      <c r="AC37" s="498"/>
      <c r="AD37" s="54"/>
      <c r="AE37" s="55" t="n">
        <f aca="false">(AC37+AB37)-(Y37+X37)</f>
        <v>0</v>
      </c>
      <c r="AF37" s="75"/>
      <c r="AG37" s="54"/>
      <c r="AH37" s="54"/>
      <c r="AI37" s="54"/>
      <c r="AJ37" s="55" t="n">
        <f aca="false">(AG37+AF37)-(U37+T37)</f>
        <v>-45563.3715277778</v>
      </c>
      <c r="AK37" s="75"/>
      <c r="AL37" s="54"/>
      <c r="AM37" s="54"/>
      <c r="AN37" s="55" t="n">
        <f aca="false">(AL37+AK37)-(U37+T37)</f>
        <v>-45563.3715277778</v>
      </c>
      <c r="AO37" s="56" t="n">
        <v>45565</v>
      </c>
      <c r="AP37" s="501" t="n">
        <v>0.642361111111111</v>
      </c>
      <c r="AQ37" s="57" t="n">
        <f aca="false">(AP37+AO37)-(U37+T37)</f>
        <v>2.27083333333333</v>
      </c>
      <c r="AR37" s="56"/>
      <c r="AS37" s="501"/>
      <c r="AT37" s="581"/>
      <c r="AU37" s="59" t="n">
        <f aca="false">(AS37+AR37)-(U37+T37)</f>
        <v>-45563.3715277778</v>
      </c>
      <c r="AV37" s="61"/>
      <c r="AW37" s="61"/>
      <c r="AX37" s="61" t="s">
        <v>90</v>
      </c>
      <c r="AY37" s="61" t="s">
        <v>91</v>
      </c>
      <c r="AZ37" s="1005" t="s">
        <v>106</v>
      </c>
      <c r="BA37" s="61" t="s">
        <v>440</v>
      </c>
      <c r="BB37" s="122" t="s">
        <v>1160</v>
      </c>
      <c r="BC37" s="101" t="s">
        <v>1161</v>
      </c>
      <c r="BD37" s="66"/>
      <c r="BE37" s="68" t="s">
        <v>64</v>
      </c>
      <c r="BF37" s="68"/>
      <c r="BJ37" s="478"/>
      <c r="BK37" s="478"/>
      <c r="BL37" s="478"/>
      <c r="BM37" s="478"/>
      <c r="BN37" s="478"/>
      <c r="BO37" s="478"/>
      <c r="BP37" s="478"/>
      <c r="BQ37" s="478"/>
      <c r="BR37" s="99"/>
      <c r="BS37" s="99"/>
      <c r="BT37" s="99"/>
      <c r="BU37" s="576" t="s">
        <v>218</v>
      </c>
      <c r="BV37" s="492" t="n">
        <v>0</v>
      </c>
      <c r="BW37" s="867" t="n">
        <f aca="false">BV37/BV38</f>
        <v>0</v>
      </c>
      <c r="BX37" s="838"/>
      <c r="BY37" s="838"/>
      <c r="BZ37" s="838"/>
      <c r="CA37" s="838"/>
      <c r="CB37" s="838"/>
      <c r="CC37" s="838"/>
      <c r="CD37" s="99"/>
      <c r="CE37" s="99"/>
      <c r="CF37" s="576" t="s">
        <v>218</v>
      </c>
      <c r="CG37" s="492" t="n">
        <v>0</v>
      </c>
      <c r="CH37" s="867" t="n">
        <f aca="false">CG37/CG38</f>
        <v>0</v>
      </c>
      <c r="CI37" s="838"/>
      <c r="CJ37" s="838"/>
      <c r="CK37" s="838"/>
      <c r="CL37" s="838"/>
      <c r="CM37" s="838"/>
      <c r="CN37" s="838"/>
      <c r="CO37" s="99"/>
      <c r="CP37" s="99"/>
      <c r="CQ37" s="478"/>
      <c r="CR37" s="478"/>
      <c r="CS37" s="478"/>
      <c r="CT37" s="478"/>
      <c r="CU37" s="478"/>
      <c r="CV37" s="478"/>
      <c r="CW37" s="478"/>
      <c r="CX37" s="478"/>
      <c r="CY37" s="478"/>
    </row>
    <row r="38" customFormat="false" ht="15.75" hidden="false" customHeight="true" outlineLevel="0" collapsed="false">
      <c r="A38" s="918"/>
      <c r="B38" s="430" t="n">
        <v>38</v>
      </c>
      <c r="C38" s="741" t="n">
        <v>2965</v>
      </c>
      <c r="D38" s="511" t="n">
        <v>30345150</v>
      </c>
      <c r="E38" s="512" t="s">
        <v>53</v>
      </c>
      <c r="F38" s="512" t="s">
        <v>69</v>
      </c>
      <c r="G38" s="512" t="s">
        <v>80</v>
      </c>
      <c r="H38" s="512" t="s">
        <v>1085</v>
      </c>
      <c r="I38" s="513" t="n">
        <v>45563.7868055556</v>
      </c>
      <c r="J38" s="512" t="s">
        <v>970</v>
      </c>
      <c r="K38" s="758" t="s">
        <v>48</v>
      </c>
      <c r="L38" s="121" t="n">
        <v>45563</v>
      </c>
      <c r="M38" s="496" t="n">
        <v>0.358333333333333</v>
      </c>
      <c r="N38" s="514" t="s">
        <v>970</v>
      </c>
      <c r="O38" s="121" t="n">
        <v>45563</v>
      </c>
      <c r="P38" s="496" t="n">
        <v>0.786805555555556</v>
      </c>
      <c r="Q38" s="121" t="n">
        <v>45564</v>
      </c>
      <c r="R38" s="496" t="n">
        <v>0.441666666666667</v>
      </c>
      <c r="S38" s="514" t="s">
        <v>77</v>
      </c>
      <c r="T38" s="121" t="n">
        <v>45564</v>
      </c>
      <c r="U38" s="496" t="n">
        <v>0.450694444444444</v>
      </c>
      <c r="V38" s="514" t="s">
        <v>77</v>
      </c>
      <c r="W38" s="497" t="n">
        <f aca="false">(U38+T38)-(P38+O38)</f>
        <v>0.663888888888889</v>
      </c>
      <c r="X38" s="75" t="n">
        <v>45565</v>
      </c>
      <c r="Y38" s="498" t="n">
        <v>0.379166666666667</v>
      </c>
      <c r="Z38" s="514" t="s">
        <v>995</v>
      </c>
      <c r="AA38" s="55" t="n">
        <f aca="false">(Y38+X38)-(U38+T38)</f>
        <v>0.928472222222222</v>
      </c>
      <c r="AB38" s="75" t="n">
        <v>45565</v>
      </c>
      <c r="AC38" s="498" t="n">
        <v>0.577777777777778</v>
      </c>
      <c r="AD38" s="514" t="s">
        <v>995</v>
      </c>
      <c r="AE38" s="55" t="n">
        <f aca="false">(AC38+AB38)-(Y38+X38)</f>
        <v>0.198611111111111</v>
      </c>
      <c r="AF38" s="75"/>
      <c r="AG38" s="54"/>
      <c r="AH38" s="54"/>
      <c r="AI38" s="54"/>
      <c r="AJ38" s="55" t="n">
        <f aca="false">(AG38+AF38)-(U38+T38)</f>
        <v>-45564.4506944444</v>
      </c>
      <c r="AK38" s="75"/>
      <c r="AL38" s="54"/>
      <c r="AM38" s="54"/>
      <c r="AN38" s="55" t="n">
        <f aca="false">(AL38+AK38)-(U38+T38)</f>
        <v>-45564.4506944444</v>
      </c>
      <c r="AO38" s="56" t="n">
        <v>45565</v>
      </c>
      <c r="AP38" s="501" t="n">
        <v>0.645833333333333</v>
      </c>
      <c r="AQ38" s="57" t="n">
        <f aca="false">(AP38+AO38)-(U38+T38)</f>
        <v>1.19513888888889</v>
      </c>
      <c r="AR38" s="529" t="n">
        <v>45573</v>
      </c>
      <c r="AS38" s="501" t="n">
        <v>0.415277777777778</v>
      </c>
      <c r="AT38" s="833" t="s">
        <v>995</v>
      </c>
      <c r="AU38" s="59" t="n">
        <f aca="false">(AS38+AR38)-(U38+T38)</f>
        <v>8.96458333333333</v>
      </c>
      <c r="AV38" s="61"/>
      <c r="AW38" s="61"/>
      <c r="AX38" s="61" t="s">
        <v>90</v>
      </c>
      <c r="AY38" s="61" t="s">
        <v>91</v>
      </c>
      <c r="AZ38" s="1005" t="s">
        <v>106</v>
      </c>
      <c r="BA38" s="61" t="s">
        <v>159</v>
      </c>
      <c r="BB38" s="122" t="s">
        <v>1162</v>
      </c>
      <c r="BC38" s="101" t="s">
        <v>1163</v>
      </c>
      <c r="BD38" s="66"/>
      <c r="BE38" s="68" t="s">
        <v>64</v>
      </c>
      <c r="BF38" s="68"/>
      <c r="BJ38" s="478"/>
      <c r="BK38" s="478"/>
      <c r="BL38" s="478"/>
      <c r="BM38" s="478"/>
      <c r="BN38" s="478"/>
      <c r="BO38" s="478"/>
      <c r="BP38" s="478"/>
      <c r="BQ38" s="478"/>
      <c r="BR38" s="99"/>
      <c r="BS38" s="99"/>
      <c r="BT38" s="99"/>
      <c r="BU38" s="849" t="s">
        <v>139</v>
      </c>
      <c r="BV38" s="873" t="n">
        <f aca="false">BV34+BV35+BV36+BV37</f>
        <v>14</v>
      </c>
      <c r="BW38" s="863" t="n">
        <f aca="false">BW37+BW36+BW35+BW34</f>
        <v>1</v>
      </c>
      <c r="BX38" s="838"/>
      <c r="BY38" s="838"/>
      <c r="BZ38" s="838"/>
      <c r="CA38" s="838"/>
      <c r="CB38" s="838"/>
      <c r="CC38" s="838"/>
      <c r="CD38" s="99"/>
      <c r="CE38" s="99"/>
      <c r="CF38" s="849" t="s">
        <v>139</v>
      </c>
      <c r="CG38" s="873" t="n">
        <f aca="false">CG34+CG35+CG36+CG37</f>
        <v>14</v>
      </c>
      <c r="CH38" s="863" t="n">
        <f aca="false">CH37+CH36+CH35+CH34</f>
        <v>1</v>
      </c>
      <c r="CI38" s="838"/>
      <c r="CJ38" s="838"/>
      <c r="CK38" s="838"/>
      <c r="CL38" s="838"/>
      <c r="CM38" s="838"/>
      <c r="CN38" s="838"/>
      <c r="CO38" s="99"/>
      <c r="CP38" s="99"/>
      <c r="CQ38" s="478"/>
      <c r="CR38" s="478"/>
      <c r="CS38" s="478"/>
      <c r="CT38" s="478"/>
      <c r="CU38" s="478"/>
      <c r="CV38" s="478"/>
      <c r="CW38" s="478"/>
      <c r="CX38" s="478"/>
      <c r="CY38" s="478"/>
    </row>
    <row r="39" customFormat="false" ht="15" hidden="false" customHeight="true" outlineLevel="0" collapsed="false">
      <c r="A39" s="918"/>
      <c r="B39" s="436" t="n">
        <v>39</v>
      </c>
      <c r="C39" s="741" t="n">
        <v>2967</v>
      </c>
      <c r="D39" s="511" t="n">
        <v>30189559</v>
      </c>
      <c r="E39" s="512" t="s">
        <v>53</v>
      </c>
      <c r="F39" s="512" t="s">
        <v>44</v>
      </c>
      <c r="G39" s="512" t="s">
        <v>54</v>
      </c>
      <c r="H39" s="512" t="s">
        <v>510</v>
      </c>
      <c r="I39" s="513" t="n">
        <v>45563.7361111111</v>
      </c>
      <c r="J39" s="512" t="s">
        <v>970</v>
      </c>
      <c r="K39" s="758" t="s">
        <v>71</v>
      </c>
      <c r="L39" s="121" t="n">
        <v>45563</v>
      </c>
      <c r="M39" s="496" t="n">
        <v>0.736111111111111</v>
      </c>
      <c r="N39" s="54" t="s">
        <v>298</v>
      </c>
      <c r="O39" s="121" t="n">
        <v>45563</v>
      </c>
      <c r="P39" s="496" t="n">
        <v>0.736111111111111</v>
      </c>
      <c r="Q39" s="121" t="n">
        <v>45564</v>
      </c>
      <c r="R39" s="496" t="n">
        <v>0.492361111111111</v>
      </c>
      <c r="S39" s="514" t="s">
        <v>970</v>
      </c>
      <c r="T39" s="121" t="n">
        <v>45564</v>
      </c>
      <c r="U39" s="496" t="n">
        <v>0.493055555555556</v>
      </c>
      <c r="V39" s="514" t="s">
        <v>970</v>
      </c>
      <c r="W39" s="497" t="n">
        <f aca="false">(U39+T39)-(P39+O39)</f>
        <v>0.756944444444444</v>
      </c>
      <c r="X39" s="75" t="n">
        <v>45565</v>
      </c>
      <c r="Y39" s="498" t="n">
        <v>0.379861111111111</v>
      </c>
      <c r="Z39" s="514" t="s">
        <v>995</v>
      </c>
      <c r="AA39" s="55" t="n">
        <f aca="false">(Y39+X39)-(U39+T39)</f>
        <v>0.886805555555556</v>
      </c>
      <c r="AB39" s="75" t="n">
        <v>45566</v>
      </c>
      <c r="AC39" s="498" t="n">
        <v>0.404861111111111</v>
      </c>
      <c r="AD39" s="514" t="s">
        <v>995</v>
      </c>
      <c r="AE39" s="55" t="n">
        <f aca="false">(AC39+AB39)-(Y39+X39)</f>
        <v>1.025</v>
      </c>
      <c r="AF39" s="75" t="n">
        <v>45566</v>
      </c>
      <c r="AG39" s="498" t="n">
        <v>0.595138888888889</v>
      </c>
      <c r="AH39" s="514" t="s">
        <v>995</v>
      </c>
      <c r="AI39" s="514" t="s">
        <v>996</v>
      </c>
      <c r="AJ39" s="55" t="n">
        <f aca="false">(AG39+AF39)-(U39+T39)</f>
        <v>2.10208333333333</v>
      </c>
      <c r="AK39" s="75"/>
      <c r="AL39" s="54"/>
      <c r="AM39" s="54"/>
      <c r="AN39" s="55" t="n">
        <f aca="false">(AL39+AK39)-(U39+T39)</f>
        <v>-45564.4930555556</v>
      </c>
      <c r="AO39" s="56"/>
      <c r="AP39" s="501"/>
      <c r="AQ39" s="57" t="n">
        <f aca="false">(AP39+AO39)-(U39+T39)</f>
        <v>-45564.4930555556</v>
      </c>
      <c r="AR39" s="56"/>
      <c r="AS39" s="501"/>
      <c r="AT39" s="581"/>
      <c r="AU39" s="59" t="n">
        <f aca="false">(AS39+AR39)-(U39+T39)</f>
        <v>-45564.4930555556</v>
      </c>
      <c r="AV39" s="61"/>
      <c r="AW39" s="61"/>
      <c r="AX39" s="61" t="s">
        <v>578</v>
      </c>
      <c r="AY39" s="61" t="s">
        <v>99</v>
      </c>
      <c r="AZ39" s="1004" t="s">
        <v>640</v>
      </c>
      <c r="BA39" s="61" t="s">
        <v>177</v>
      </c>
      <c r="BB39" s="122" t="s">
        <v>1164</v>
      </c>
      <c r="BC39" s="101" t="s">
        <v>1165</v>
      </c>
      <c r="BD39" s="66"/>
      <c r="BE39" s="68" t="s">
        <v>64</v>
      </c>
      <c r="BF39" s="68"/>
      <c r="BJ39" s="478"/>
      <c r="BK39" s="478"/>
      <c r="BL39" s="478"/>
      <c r="BM39" s="478"/>
      <c r="BN39" s="478"/>
      <c r="BO39" s="478"/>
      <c r="BP39" s="478"/>
      <c r="BQ39" s="478"/>
      <c r="BR39" s="99"/>
      <c r="BS39" s="99"/>
      <c r="BT39" s="99"/>
      <c r="BU39" s="478"/>
      <c r="BV39" s="478"/>
      <c r="BW39" s="478"/>
      <c r="BX39" s="559"/>
      <c r="BY39" s="558"/>
      <c r="BZ39" s="558"/>
      <c r="CA39" s="558"/>
      <c r="CB39" s="558"/>
      <c r="CC39" s="99"/>
      <c r="CD39" s="99"/>
      <c r="CE39" s="99"/>
      <c r="CF39" s="478"/>
      <c r="CG39" s="478"/>
      <c r="CH39" s="478"/>
      <c r="CI39" s="559"/>
      <c r="CJ39" s="478"/>
      <c r="CK39" s="478"/>
      <c r="CL39" s="478"/>
      <c r="CM39" s="478"/>
      <c r="CN39" s="478"/>
      <c r="CO39" s="99"/>
      <c r="CP39" s="99"/>
      <c r="CQ39" s="478"/>
      <c r="CR39" s="478"/>
      <c r="CS39" s="478"/>
      <c r="CT39" s="478"/>
      <c r="CU39" s="478"/>
      <c r="CV39" s="478"/>
      <c r="CW39" s="478"/>
      <c r="CX39" s="478"/>
      <c r="CY39" s="478"/>
    </row>
    <row r="40" customFormat="false" ht="15" hidden="false" customHeight="true" outlineLevel="0" collapsed="false">
      <c r="A40" s="922" t="n">
        <v>5</v>
      </c>
      <c r="B40" s="430" t="n">
        <v>40</v>
      </c>
      <c r="C40" s="757" t="n">
        <v>2975</v>
      </c>
      <c r="D40" s="511" t="n">
        <v>30176372</v>
      </c>
      <c r="E40" s="512" t="s">
        <v>49</v>
      </c>
      <c r="F40" s="512" t="s">
        <v>44</v>
      </c>
      <c r="G40" s="512" t="s">
        <v>45</v>
      </c>
      <c r="H40" s="512" t="s">
        <v>50</v>
      </c>
      <c r="I40" s="513" t="n">
        <v>45565.5159722222</v>
      </c>
      <c r="J40" s="512" t="s">
        <v>970</v>
      </c>
      <c r="K40" s="758" t="s">
        <v>52</v>
      </c>
      <c r="L40" s="121" t="n">
        <v>45565</v>
      </c>
      <c r="M40" s="496" t="n">
        <v>0.515972222222222</v>
      </c>
      <c r="N40" s="514" t="s">
        <v>970</v>
      </c>
      <c r="O40" s="121" t="n">
        <v>45565</v>
      </c>
      <c r="P40" s="496" t="n">
        <v>0.515972222222222</v>
      </c>
      <c r="Q40" s="121"/>
      <c r="R40" s="496"/>
      <c r="S40" s="54"/>
      <c r="T40" s="121" t="n">
        <v>45565</v>
      </c>
      <c r="U40" s="496" t="n">
        <v>0.515972222222222</v>
      </c>
      <c r="V40" s="54"/>
      <c r="W40" s="497" t="n">
        <f aca="false">(U40+T40)-(P40+O40)</f>
        <v>0</v>
      </c>
      <c r="X40" s="75"/>
      <c r="Y40" s="498"/>
      <c r="Z40" s="54"/>
      <c r="AA40" s="55" t="n">
        <f aca="false">(Y40+X40)-(U40+T40)</f>
        <v>-45565.5159722222</v>
      </c>
      <c r="AB40" s="75"/>
      <c r="AC40" s="498"/>
      <c r="AD40" s="54"/>
      <c r="AE40" s="55" t="n">
        <f aca="false">(AC40+AB40)-(Y40+X40)</f>
        <v>0</v>
      </c>
      <c r="AF40" s="75"/>
      <c r="AG40" s="498"/>
      <c r="AH40" s="54"/>
      <c r="AI40" s="54"/>
      <c r="AJ40" s="55" t="n">
        <f aca="false">(AG40+AF40)-(U40+T40)</f>
        <v>-45565.5159722222</v>
      </c>
      <c r="AK40" s="75"/>
      <c r="AL40" s="54"/>
      <c r="AM40" s="54"/>
      <c r="AN40" s="55" t="n">
        <f aca="false">(AL40+AK40)-(U40+T40)</f>
        <v>-45565.5159722222</v>
      </c>
      <c r="AO40" s="56" t="n">
        <v>45565</v>
      </c>
      <c r="AP40" s="501" t="n">
        <v>0.525694444444445</v>
      </c>
      <c r="AQ40" s="57" t="n">
        <f aca="false">(AP40+AO40)-(U40+T40)</f>
        <v>0.00972222222222222</v>
      </c>
      <c r="AR40" s="56" t="n">
        <v>45565</v>
      </c>
      <c r="AS40" s="501" t="n">
        <v>0.525694444444445</v>
      </c>
      <c r="AT40" s="833" t="s">
        <v>970</v>
      </c>
      <c r="AU40" s="59" t="n">
        <f aca="false">(AS40+AR40)-(U40+T40)</f>
        <v>0.00972222222222222</v>
      </c>
      <c r="AV40" s="61"/>
      <c r="AW40" s="43"/>
      <c r="AX40" s="61" t="s">
        <v>58</v>
      </c>
      <c r="AY40" s="61" t="s">
        <v>572</v>
      </c>
      <c r="AZ40" s="1004" t="s">
        <v>60</v>
      </c>
      <c r="BA40" s="43" t="s">
        <v>501</v>
      </c>
      <c r="BB40" s="122" t="s">
        <v>1166</v>
      </c>
      <c r="BC40" s="101" t="s">
        <v>1167</v>
      </c>
      <c r="BD40" s="66"/>
      <c r="BE40" s="68" t="s">
        <v>64</v>
      </c>
      <c r="BF40" s="68"/>
      <c r="BJ40" s="99"/>
      <c r="BK40" s="99"/>
      <c r="BL40" s="99"/>
      <c r="BM40" s="99"/>
      <c r="BN40" s="99"/>
      <c r="BO40" s="99"/>
      <c r="BP40" s="99"/>
      <c r="BQ40" s="99"/>
      <c r="BR40" s="99"/>
      <c r="BS40" s="99"/>
      <c r="BT40" s="99"/>
      <c r="BU40" s="99"/>
      <c r="BV40" s="99"/>
      <c r="BW40" s="99"/>
      <c r="BX40" s="99"/>
      <c r="BY40" s="99"/>
      <c r="BZ40" s="99"/>
      <c r="CA40" s="99"/>
      <c r="CB40" s="99"/>
      <c r="CC40" s="99"/>
      <c r="CD40" s="99"/>
      <c r="CE40" s="99"/>
      <c r="CF40" s="478"/>
      <c r="CG40" s="478"/>
      <c r="CH40" s="478"/>
      <c r="CI40" s="99"/>
      <c r="CJ40" s="478"/>
      <c r="CK40" s="478"/>
      <c r="CL40" s="478"/>
      <c r="CM40" s="478"/>
      <c r="CN40" s="478"/>
      <c r="CO40" s="99"/>
      <c r="CP40" s="99"/>
      <c r="CQ40" s="478"/>
      <c r="CR40" s="478"/>
      <c r="CS40" s="478"/>
      <c r="CT40" s="478"/>
      <c r="CU40" s="478"/>
      <c r="CV40" s="478"/>
      <c r="CW40" s="478"/>
      <c r="CX40" s="478"/>
      <c r="CY40" s="478"/>
    </row>
    <row r="41" customFormat="false" ht="15" hidden="false" customHeight="true" outlineLevel="0" collapsed="false">
      <c r="A41" s="922"/>
      <c r="B41" s="430" t="n">
        <v>41</v>
      </c>
      <c r="C41" s="757" t="n">
        <v>2976</v>
      </c>
      <c r="D41" s="511" t="n">
        <v>30076343</v>
      </c>
      <c r="E41" s="512" t="s">
        <v>49</v>
      </c>
      <c r="F41" s="512" t="s">
        <v>44</v>
      </c>
      <c r="G41" s="512" t="s">
        <v>45</v>
      </c>
      <c r="H41" s="512" t="s">
        <v>50</v>
      </c>
      <c r="I41" s="513" t="n">
        <v>45565.5263888889</v>
      </c>
      <c r="J41" s="512" t="s">
        <v>970</v>
      </c>
      <c r="K41" s="758" t="s">
        <v>52</v>
      </c>
      <c r="L41" s="121" t="n">
        <v>45565</v>
      </c>
      <c r="M41" s="496" t="n">
        <v>0.526388888888889</v>
      </c>
      <c r="N41" s="514" t="s">
        <v>970</v>
      </c>
      <c r="O41" s="121" t="n">
        <v>45565</v>
      </c>
      <c r="P41" s="496" t="n">
        <v>0.526388888888889</v>
      </c>
      <c r="Q41" s="121"/>
      <c r="R41" s="496"/>
      <c r="S41" s="54"/>
      <c r="T41" s="121" t="n">
        <v>45565</v>
      </c>
      <c r="U41" s="496" t="n">
        <v>0.526388888888889</v>
      </c>
      <c r="V41" s="54"/>
      <c r="W41" s="497" t="n">
        <f aca="false">(U41+T41)-(P41+O41)</f>
        <v>0</v>
      </c>
      <c r="X41" s="75"/>
      <c r="Y41" s="498"/>
      <c r="Z41" s="54"/>
      <c r="AA41" s="55" t="n">
        <f aca="false">(Y41+X41)-(U41+T41)</f>
        <v>-45565.5263888889</v>
      </c>
      <c r="AB41" s="75"/>
      <c r="AC41" s="498"/>
      <c r="AD41" s="54"/>
      <c r="AE41" s="55" t="n">
        <f aca="false">(AC41+AB41)-(Y41+X41)</f>
        <v>0</v>
      </c>
      <c r="AF41" s="75"/>
      <c r="AG41" s="54"/>
      <c r="AH41" s="54"/>
      <c r="AI41" s="54"/>
      <c r="AJ41" s="55" t="n">
        <f aca="false">(AG41+AF41)-(U41+T41)</f>
        <v>-45565.5263888889</v>
      </c>
      <c r="AK41" s="75"/>
      <c r="AL41" s="54"/>
      <c r="AM41" s="54"/>
      <c r="AN41" s="55" t="n">
        <f aca="false">(AL41+AK41)-(U41+T41)</f>
        <v>-45565.5263888889</v>
      </c>
      <c r="AO41" s="56" t="n">
        <v>45565</v>
      </c>
      <c r="AP41" s="501" t="n">
        <v>0.529861111111111</v>
      </c>
      <c r="AQ41" s="57" t="n">
        <f aca="false">(AP41+AO41)-(U41+T41)</f>
        <v>0.00347222222222222</v>
      </c>
      <c r="AR41" s="56" t="n">
        <v>45565</v>
      </c>
      <c r="AS41" s="501" t="n">
        <v>0.529861111111111</v>
      </c>
      <c r="AT41" s="833" t="s">
        <v>970</v>
      </c>
      <c r="AU41" s="59" t="n">
        <f aca="false">(AS41+AR41)-(U41+T41)</f>
        <v>0.00347222222222222</v>
      </c>
      <c r="AV41" s="61"/>
      <c r="AW41" s="61"/>
      <c r="AX41" s="61" t="s">
        <v>58</v>
      </c>
      <c r="AY41" s="61" t="s">
        <v>572</v>
      </c>
      <c r="AZ41" s="1005" t="s">
        <v>60</v>
      </c>
      <c r="BA41" s="61" t="s">
        <v>61</v>
      </c>
      <c r="BB41" s="122" t="s">
        <v>1168</v>
      </c>
      <c r="BC41" s="101" t="s">
        <v>1169</v>
      </c>
      <c r="BD41" s="66"/>
      <c r="BE41" s="68" t="s">
        <v>64</v>
      </c>
      <c r="BF41" s="68"/>
      <c r="BJ41" s="99"/>
      <c r="BK41" s="99"/>
      <c r="BL41" s="99"/>
      <c r="BM41" s="99"/>
      <c r="BN41" s="99"/>
      <c r="BO41" s="99"/>
      <c r="BP41" s="99"/>
      <c r="BQ41" s="99"/>
      <c r="BR41" s="99"/>
      <c r="BS41" s="99"/>
      <c r="BT41" s="99"/>
      <c r="BU41" s="99"/>
      <c r="BV41" s="478"/>
      <c r="BW41" s="478"/>
      <c r="BX41" s="478"/>
      <c r="BY41" s="99"/>
      <c r="BZ41" s="99"/>
      <c r="CA41" s="99"/>
      <c r="CB41" s="99"/>
      <c r="CC41" s="99"/>
      <c r="CD41" s="99"/>
      <c r="CE41" s="99"/>
      <c r="CF41" s="478"/>
      <c r="CG41" s="478"/>
      <c r="CH41" s="478"/>
      <c r="CI41" s="99"/>
      <c r="CJ41" s="478"/>
      <c r="CK41" s="478"/>
      <c r="CL41" s="478"/>
      <c r="CM41" s="478"/>
      <c r="CN41" s="478"/>
      <c r="CO41" s="99"/>
      <c r="CP41" s="99"/>
      <c r="CQ41" s="478"/>
      <c r="CR41" s="478"/>
      <c r="CS41" s="478"/>
      <c r="CT41" s="478"/>
      <c r="CU41" s="478"/>
      <c r="CV41" s="478"/>
      <c r="CW41" s="478"/>
      <c r="CX41" s="478"/>
      <c r="CY41" s="478"/>
    </row>
    <row r="42" customFormat="false" ht="15" hidden="false" customHeight="true" outlineLevel="0" collapsed="false">
      <c r="A42" s="922"/>
      <c r="B42" s="430" t="n">
        <v>42</v>
      </c>
      <c r="C42" s="741" t="n">
        <v>2978</v>
      </c>
      <c r="D42" s="511" t="n">
        <v>30330067</v>
      </c>
      <c r="E42" s="512" t="s">
        <v>56</v>
      </c>
      <c r="F42" s="512" t="s">
        <v>69</v>
      </c>
      <c r="G42" s="512" t="s">
        <v>54</v>
      </c>
      <c r="H42" s="512" t="s">
        <v>82</v>
      </c>
      <c r="I42" s="513" t="n">
        <v>45565.5729166667</v>
      </c>
      <c r="J42" s="512" t="s">
        <v>970</v>
      </c>
      <c r="K42" s="758" t="s">
        <v>48</v>
      </c>
      <c r="L42" s="121" t="n">
        <v>45565</v>
      </c>
      <c r="M42" s="496" t="n">
        <v>0.552777777777778</v>
      </c>
      <c r="N42" s="514" t="s">
        <v>970</v>
      </c>
      <c r="O42" s="121" t="n">
        <v>45565</v>
      </c>
      <c r="P42" s="496" t="n">
        <v>0.572916666666667</v>
      </c>
      <c r="Q42" s="121" t="n">
        <v>45565</v>
      </c>
      <c r="R42" s="496" t="n">
        <v>0.59375</v>
      </c>
      <c r="S42" s="514" t="s">
        <v>970</v>
      </c>
      <c r="T42" s="121" t="n">
        <v>45565</v>
      </c>
      <c r="U42" s="496" t="n">
        <v>0.597222222222222</v>
      </c>
      <c r="V42" s="514" t="s">
        <v>970</v>
      </c>
      <c r="W42" s="497" t="n">
        <f aca="false">(U42+T42)-(P42+O42)</f>
        <v>0.0243055555555556</v>
      </c>
      <c r="X42" s="75" t="n">
        <v>45566</v>
      </c>
      <c r="Y42" s="498" t="n">
        <v>0.572222222222222</v>
      </c>
      <c r="Z42" s="514" t="s">
        <v>995</v>
      </c>
      <c r="AA42" s="55" t="n">
        <f aca="false">(Y42+X42)-(U42+T42)</f>
        <v>0.975</v>
      </c>
      <c r="AB42" s="75" t="n">
        <v>45566</v>
      </c>
      <c r="AC42" s="498" t="n">
        <v>0.573611111111111</v>
      </c>
      <c r="AD42" s="514" t="s">
        <v>995</v>
      </c>
      <c r="AE42" s="55" t="n">
        <f aca="false">(AC42+AB42)-(Y42+X42)</f>
        <v>0.00138888888888889</v>
      </c>
      <c r="AF42" s="75"/>
      <c r="AG42" s="54"/>
      <c r="AH42" s="54"/>
      <c r="AI42" s="54"/>
      <c r="AJ42" s="55" t="n">
        <f aca="false">(AG42+AF42)-(U42+T42)</f>
        <v>-45565.5972222222</v>
      </c>
      <c r="AK42" s="75"/>
      <c r="AL42" s="54"/>
      <c r="AM42" s="54"/>
      <c r="AN42" s="55" t="n">
        <f aca="false">(AL42+AK42)-(U42+T42)</f>
        <v>-45565.5972222222</v>
      </c>
      <c r="AO42" s="56" t="n">
        <v>45567</v>
      </c>
      <c r="AP42" s="501" t="n">
        <v>0.460416666666667</v>
      </c>
      <c r="AQ42" s="57" t="n">
        <f aca="false">(AP42+AO42)-(U42+T42)</f>
        <v>1.86319444444444</v>
      </c>
      <c r="AR42" s="56" t="n">
        <v>45568</v>
      </c>
      <c r="AS42" s="501" t="n">
        <v>0.647222222222222</v>
      </c>
      <c r="AT42" s="833" t="s">
        <v>970</v>
      </c>
      <c r="AU42" s="59" t="n">
        <f aca="false">(AS42+AR42)-(U42+T42)</f>
        <v>3.05</v>
      </c>
      <c r="AV42" s="61"/>
      <c r="AW42" s="61"/>
      <c r="AX42" s="61" t="s">
        <v>90</v>
      </c>
      <c r="AY42" s="61" t="s">
        <v>123</v>
      </c>
      <c r="AZ42" s="1005" t="s">
        <v>673</v>
      </c>
      <c r="BA42" s="61" t="s">
        <v>930</v>
      </c>
      <c r="BB42" s="122" t="s">
        <v>1170</v>
      </c>
      <c r="BC42" s="101" t="s">
        <v>1171</v>
      </c>
      <c r="BD42" s="66"/>
      <c r="BE42" s="68" t="s">
        <v>64</v>
      </c>
      <c r="BF42" s="68"/>
      <c r="BJ42" s="99"/>
      <c r="BK42" s="99"/>
      <c r="BL42" s="99"/>
      <c r="BM42" s="99"/>
      <c r="BN42" s="99"/>
      <c r="BO42" s="99"/>
      <c r="BP42" s="99"/>
      <c r="BQ42" s="99"/>
      <c r="BR42" s="99"/>
      <c r="BS42" s="99"/>
      <c r="BT42" s="99"/>
      <c r="BV42" s="478"/>
      <c r="BW42" s="478"/>
      <c r="BX42" s="478"/>
      <c r="CD42" s="99"/>
      <c r="CE42" s="99"/>
      <c r="CF42" s="478"/>
      <c r="CG42" s="478"/>
      <c r="CH42" s="478"/>
      <c r="CI42" s="99"/>
      <c r="CJ42" s="478"/>
      <c r="CK42" s="478"/>
      <c r="CL42" s="478"/>
      <c r="CM42" s="478"/>
      <c r="CN42" s="478"/>
      <c r="CO42" s="99"/>
      <c r="CP42" s="99"/>
      <c r="CQ42" s="478"/>
      <c r="CR42" s="478"/>
      <c r="CS42" s="478"/>
      <c r="CT42" s="478"/>
      <c r="CU42" s="478"/>
      <c r="CV42" s="478"/>
      <c r="CW42" s="478"/>
      <c r="CX42" s="478"/>
      <c r="CY42" s="478"/>
    </row>
    <row r="43" customFormat="false" ht="15" hidden="false" customHeight="true" outlineLevel="0" collapsed="false">
      <c r="A43" s="922"/>
      <c r="B43" s="436" t="n">
        <v>43</v>
      </c>
      <c r="C43" s="757" t="n">
        <v>2979</v>
      </c>
      <c r="D43" s="511" t="n">
        <v>1396194</v>
      </c>
      <c r="E43" s="512" t="s">
        <v>53</v>
      </c>
      <c r="F43" s="512" t="s">
        <v>44</v>
      </c>
      <c r="G43" s="512" t="s">
        <v>45</v>
      </c>
      <c r="H43" s="512" t="s">
        <v>79</v>
      </c>
      <c r="I43" s="513" t="n">
        <v>45565.5840277778</v>
      </c>
      <c r="J43" s="512" t="s">
        <v>970</v>
      </c>
      <c r="K43" s="758" t="s">
        <v>71</v>
      </c>
      <c r="L43" s="121" t="n">
        <v>45565</v>
      </c>
      <c r="M43" s="496" t="n">
        <v>0.561805555555556</v>
      </c>
      <c r="N43" s="514" t="s">
        <v>970</v>
      </c>
      <c r="O43" s="121" t="n">
        <v>45565</v>
      </c>
      <c r="P43" s="496" t="n">
        <v>0.584027777777778</v>
      </c>
      <c r="Q43" s="121" t="n">
        <v>45565</v>
      </c>
      <c r="R43" s="496" t="n">
        <v>0.619444444444445</v>
      </c>
      <c r="S43" s="514" t="s">
        <v>970</v>
      </c>
      <c r="T43" s="121" t="n">
        <v>45565</v>
      </c>
      <c r="U43" s="496" t="n">
        <v>0.619444444444445</v>
      </c>
      <c r="V43" s="514" t="s">
        <v>970</v>
      </c>
      <c r="W43" s="497" t="n">
        <f aca="false">(U43+T43)-(P43+O43)</f>
        <v>0.0354166666666667</v>
      </c>
      <c r="X43" s="75" t="n">
        <v>45566</v>
      </c>
      <c r="Y43" s="498" t="n">
        <v>0.572916666666667</v>
      </c>
      <c r="Z43" s="514" t="s">
        <v>995</v>
      </c>
      <c r="AA43" s="55" t="n">
        <f aca="false">(Y43+X43)-(U43+T43)</f>
        <v>0.953472222222222</v>
      </c>
      <c r="AB43" s="75" t="n">
        <v>45567</v>
      </c>
      <c r="AC43" s="498" t="n">
        <v>0.352083333333333</v>
      </c>
      <c r="AD43" s="514" t="s">
        <v>995</v>
      </c>
      <c r="AE43" s="55" t="n">
        <f aca="false">(AC43+AB43)-(Y43+X43)</f>
        <v>0.779166666666667</v>
      </c>
      <c r="AF43" s="75"/>
      <c r="AG43" s="54"/>
      <c r="AH43" s="54"/>
      <c r="AI43" s="54"/>
      <c r="AJ43" s="55" t="n">
        <f aca="false">(AG43+AF43)-(U43+T43)</f>
        <v>-45565.6194444444</v>
      </c>
      <c r="AK43" s="75"/>
      <c r="AL43" s="54"/>
      <c r="AM43" s="54"/>
      <c r="AN43" s="55" t="n">
        <f aca="false">(AL43+AK43)-(U43+T43)</f>
        <v>-45565.6194444444</v>
      </c>
      <c r="AO43" s="56" t="n">
        <v>45568</v>
      </c>
      <c r="AP43" s="501" t="n">
        <v>0.872916666666667</v>
      </c>
      <c r="AQ43" s="57" t="n">
        <f aca="false">(AP43+AO43)-(U43+T43)</f>
        <v>3.25347222222222</v>
      </c>
      <c r="AR43" s="56" t="n">
        <v>45568</v>
      </c>
      <c r="AS43" s="501" t="n">
        <v>0.872916666666667</v>
      </c>
      <c r="AT43" s="833" t="s">
        <v>77</v>
      </c>
      <c r="AU43" s="59" t="n">
        <f aca="false">(AS43+AR43)-(U43+T43)</f>
        <v>3.25347222222222</v>
      </c>
      <c r="AV43" s="61"/>
      <c r="AW43" s="61"/>
      <c r="AX43" s="61" t="s">
        <v>58</v>
      </c>
      <c r="AY43" s="61" t="s">
        <v>572</v>
      </c>
      <c r="AZ43" s="1005" t="s">
        <v>60</v>
      </c>
      <c r="BA43" s="61" t="s">
        <v>61</v>
      </c>
      <c r="BB43" s="122" t="s">
        <v>1172</v>
      </c>
      <c r="BC43" s="101" t="s">
        <v>1173</v>
      </c>
      <c r="BD43" s="66"/>
      <c r="BE43" s="68" t="s">
        <v>64</v>
      </c>
      <c r="BF43" s="68"/>
      <c r="BJ43" s="99"/>
      <c r="BK43" s="99"/>
      <c r="BL43" s="99"/>
      <c r="BM43" s="99"/>
      <c r="BN43" s="99"/>
      <c r="BO43" s="99"/>
      <c r="BP43" s="99"/>
      <c r="BQ43" s="99"/>
      <c r="BR43" s="99"/>
      <c r="BS43" s="99"/>
      <c r="BT43" s="99"/>
      <c r="BU43" s="99"/>
      <c r="BV43" s="478"/>
      <c r="BW43" s="478"/>
      <c r="BX43" s="478"/>
      <c r="BY43" s="99"/>
      <c r="BZ43" s="99"/>
      <c r="CA43" s="99"/>
      <c r="CB43" s="99"/>
      <c r="CC43" s="99"/>
      <c r="CD43" s="99"/>
      <c r="CE43" s="99"/>
      <c r="CF43" s="99"/>
      <c r="CG43" s="99"/>
      <c r="CH43" s="99"/>
      <c r="CI43" s="99"/>
      <c r="CJ43" s="478"/>
      <c r="CK43" s="478"/>
      <c r="CL43" s="478"/>
      <c r="CM43" s="478"/>
      <c r="CN43" s="478"/>
      <c r="CO43" s="99"/>
      <c r="CP43" s="99"/>
      <c r="CQ43" s="99"/>
      <c r="CR43" s="99"/>
      <c r="CS43" s="99"/>
      <c r="CT43" s="99"/>
      <c r="CU43" s="99"/>
      <c r="CV43" s="99"/>
      <c r="CW43" s="478"/>
      <c r="CX43" s="478"/>
      <c r="CY43" s="478"/>
    </row>
    <row r="44" customFormat="false" ht="15" hidden="false" customHeight="true" outlineLevel="0" collapsed="false">
      <c r="A44" s="582"/>
      <c r="B44" s="582"/>
      <c r="C44" s="583"/>
      <c r="K44" s="582"/>
      <c r="AS44" s="582"/>
      <c r="AU44" s="478"/>
      <c r="BI44" s="99"/>
      <c r="BJ44" s="99"/>
      <c r="BK44" s="99"/>
      <c r="BL44" s="99"/>
      <c r="BM44" s="99"/>
      <c r="BN44" s="99"/>
      <c r="BO44" s="99"/>
      <c r="BP44" s="99"/>
      <c r="BQ44" s="99"/>
      <c r="BR44" s="99"/>
      <c r="BS44" s="99"/>
      <c r="BT44" s="99"/>
      <c r="BU44" s="478"/>
      <c r="BV44" s="478"/>
      <c r="BW44" s="478"/>
      <c r="BX44" s="99"/>
      <c r="BY44" s="99"/>
      <c r="BZ44" s="99"/>
      <c r="CA44" s="99"/>
      <c r="CB44" s="99"/>
      <c r="CC44" s="99"/>
      <c r="CD44" s="99"/>
      <c r="CE44" s="99"/>
      <c r="CF44" s="99"/>
      <c r="CG44" s="99"/>
      <c r="CH44" s="99"/>
      <c r="CI44" s="478"/>
      <c r="CJ44" s="478"/>
      <c r="CK44" s="478"/>
      <c r="CL44" s="99"/>
      <c r="CM44" s="99"/>
      <c r="CN44" s="99"/>
      <c r="CO44" s="99"/>
      <c r="CP44" s="99"/>
      <c r="CQ44" s="99"/>
      <c r="CR44" s="99"/>
      <c r="CS44" s="99"/>
      <c r="CT44" s="99"/>
      <c r="CU44" s="99"/>
      <c r="CV44" s="478"/>
      <c r="CW44" s="478"/>
      <c r="CX44" s="478"/>
    </row>
    <row r="45" s="194" customFormat="true" ht="15" hidden="false" customHeight="true" outlineLevel="0" collapsed="false">
      <c r="A45" s="584"/>
      <c r="C45" s="585"/>
      <c r="K45" s="586"/>
      <c r="AR45" s="478"/>
      <c r="AS45" s="478"/>
      <c r="AT45" s="478"/>
      <c r="AU45" s="478"/>
      <c r="BI45" s="99"/>
      <c r="BJ45" s="99"/>
      <c r="BK45" s="99"/>
      <c r="BL45" s="99"/>
      <c r="BM45" s="99"/>
      <c r="BN45" s="99"/>
      <c r="BO45" s="99"/>
      <c r="BP45" s="99"/>
      <c r="BQ45" s="99"/>
      <c r="BR45" s="99"/>
      <c r="BS45" s="99"/>
      <c r="BT45" s="99"/>
      <c r="BU45" s="478"/>
      <c r="BV45" s="478"/>
      <c r="BW45" s="478"/>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478"/>
      <c r="CW45" s="478"/>
      <c r="CX45" s="478"/>
      <c r="CY45" s="1"/>
    </row>
    <row r="46" s="194" customFormat="true" ht="15.75" hidden="false" customHeight="true" outlineLevel="0" collapsed="false">
      <c r="C46" s="557"/>
      <c r="D46" s="557"/>
      <c r="H46" s="557"/>
      <c r="AB46" s="99"/>
      <c r="AC46" s="99"/>
      <c r="AD46" s="99"/>
      <c r="AE46" s="99"/>
      <c r="AF46" s="886" t="s">
        <v>299</v>
      </c>
      <c r="AG46" s="886" t="s">
        <v>300</v>
      </c>
      <c r="AH46" s="886" t="s">
        <v>301</v>
      </c>
      <c r="AI46" s="886" t="s">
        <v>302</v>
      </c>
      <c r="AJ46" s="1020" t="s">
        <v>303</v>
      </c>
      <c r="AK46" s="99"/>
      <c r="AL46" s="99"/>
      <c r="AM46" s="99"/>
      <c r="AN46" s="99"/>
      <c r="AO46" s="865" t="s">
        <v>206</v>
      </c>
      <c r="AP46" s="819" t="s">
        <v>358</v>
      </c>
      <c r="AQ46" s="1021" t="n">
        <v>2</v>
      </c>
      <c r="AR46" s="892" t="n">
        <f aca="false">(AS46+AT46)/2</f>
        <v>1.45</v>
      </c>
      <c r="AS46" s="1022" t="s">
        <v>1053</v>
      </c>
      <c r="AT46" s="1022" t="s">
        <v>1065</v>
      </c>
      <c r="AU46" s="1023"/>
      <c r="AV46" s="1022"/>
      <c r="AW46" s="1022"/>
      <c r="AX46" s="99"/>
      <c r="AY46" s="99"/>
      <c r="AZ46" s="99"/>
      <c r="BA46" s="99"/>
      <c r="BB46" s="99"/>
      <c r="BC46" s="99"/>
      <c r="BD46" s="604" t="s">
        <v>692</v>
      </c>
      <c r="BE46" s="604" t="n">
        <f aca="false">B56</f>
        <v>41</v>
      </c>
      <c r="BF46" s="99"/>
      <c r="BH46" s="557"/>
      <c r="BI46" s="99"/>
      <c r="BJ46" s="99"/>
      <c r="BK46" s="99"/>
      <c r="BL46" s="99"/>
      <c r="BM46" s="99"/>
      <c r="BN46" s="99"/>
      <c r="BO46" s="99"/>
      <c r="BP46" s="99"/>
      <c r="BQ46" s="99"/>
      <c r="BR46" s="99"/>
      <c r="BS46" s="99"/>
      <c r="BT46" s="99"/>
      <c r="BU46" s="478"/>
      <c r="BV46" s="478"/>
      <c r="BW46" s="478"/>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478"/>
      <c r="CW46" s="478"/>
      <c r="CX46" s="478"/>
      <c r="CY46" s="1"/>
      <c r="CZ46" s="557"/>
      <c r="DA46" s="557"/>
      <c r="DB46" s="557"/>
      <c r="DC46" s="557"/>
      <c r="DD46" s="557"/>
      <c r="DE46" s="557"/>
      <c r="DF46" s="557"/>
      <c r="DG46" s="557"/>
      <c r="DH46" s="557"/>
      <c r="DI46" s="557"/>
      <c r="DJ46" s="557"/>
      <c r="DK46" s="557"/>
      <c r="DL46" s="557"/>
      <c r="DM46" s="557"/>
      <c r="DN46" s="557"/>
      <c r="DO46" s="557"/>
      <c r="DP46" s="557"/>
      <c r="DQ46" s="557"/>
      <c r="DR46" s="557"/>
      <c r="DS46" s="557"/>
      <c r="DT46" s="557"/>
      <c r="DU46" s="557"/>
      <c r="DV46" s="557"/>
      <c r="DW46" s="557"/>
      <c r="DX46" s="557"/>
      <c r="DY46" s="557"/>
      <c r="DZ46" s="557"/>
      <c r="EA46" s="557"/>
      <c r="EB46" s="557"/>
      <c r="EC46" s="557"/>
      <c r="ED46" s="557"/>
      <c r="EE46" s="557"/>
      <c r="EF46" s="557"/>
      <c r="EG46" s="557"/>
      <c r="EH46" s="557"/>
      <c r="EI46" s="557"/>
      <c r="EJ46" s="557"/>
      <c r="EK46" s="557"/>
      <c r="EL46" s="557"/>
      <c r="EM46" s="557"/>
      <c r="EN46" s="557"/>
      <c r="EO46" s="557"/>
      <c r="EP46" s="557"/>
      <c r="EQ46" s="557"/>
      <c r="ER46" s="557"/>
      <c r="ES46" s="557"/>
      <c r="ET46" s="557"/>
      <c r="EU46" s="557"/>
      <c r="EV46" s="557"/>
      <c r="EW46" s="557"/>
      <c r="EX46" s="557"/>
      <c r="EY46" s="557"/>
      <c r="EZ46" s="557"/>
      <c r="FA46" s="557"/>
      <c r="FB46" s="557"/>
      <c r="FC46" s="557"/>
      <c r="FD46" s="557"/>
      <c r="FE46" s="557"/>
      <c r="FF46" s="557"/>
      <c r="FG46" s="557"/>
      <c r="FH46" s="557"/>
      <c r="FI46" s="557"/>
      <c r="FJ46" s="557"/>
      <c r="FK46" s="557"/>
      <c r="FL46" s="557"/>
      <c r="FM46" s="557"/>
      <c r="FN46" s="557"/>
      <c r="FO46" s="557"/>
      <c r="FP46" s="557"/>
      <c r="FQ46" s="557"/>
      <c r="FR46" s="557"/>
      <c r="FS46" s="557"/>
      <c r="FT46" s="557"/>
      <c r="FU46" s="557"/>
      <c r="FV46" s="557"/>
      <c r="FW46" s="557"/>
      <c r="FX46" s="557"/>
      <c r="FY46" s="557"/>
      <c r="FZ46" s="557"/>
      <c r="GA46" s="557"/>
      <c r="GB46" s="557"/>
      <c r="GC46" s="557"/>
      <c r="GD46" s="557"/>
      <c r="GE46" s="557"/>
      <c r="GF46" s="557"/>
    </row>
    <row r="47" s="194" customFormat="true" ht="15" hidden="false" customHeight="false" outlineLevel="0" collapsed="false">
      <c r="A47" s="605" t="s">
        <v>297</v>
      </c>
      <c r="B47" s="606" t="n">
        <v>13</v>
      </c>
      <c r="C47" s="557"/>
      <c r="D47" s="945" t="s">
        <v>228</v>
      </c>
      <c r="E47" s="567" t="n">
        <v>14</v>
      </c>
      <c r="F47" s="866" t="n">
        <f aca="false">E47/E51</f>
        <v>0.341463414634146</v>
      </c>
      <c r="H47" s="885" t="s">
        <v>206</v>
      </c>
      <c r="I47" s="819" t="s">
        <v>358</v>
      </c>
      <c r="J47" s="820" t="n">
        <v>2</v>
      </c>
      <c r="L47" s="838"/>
      <c r="M47" s="857" t="s">
        <v>135</v>
      </c>
      <c r="N47" s="858" t="s">
        <v>136</v>
      </c>
      <c r="O47" s="875" t="s">
        <v>137</v>
      </c>
      <c r="P47" s="876" t="s">
        <v>52</v>
      </c>
      <c r="Q47" s="877" t="s">
        <v>48</v>
      </c>
      <c r="R47" s="878" t="s">
        <v>67</v>
      </c>
      <c r="S47" s="879" t="s">
        <v>138</v>
      </c>
      <c r="T47" s="858" t="s">
        <v>139</v>
      </c>
      <c r="AB47" s="99"/>
      <c r="AC47" s="99"/>
      <c r="AD47" s="99"/>
      <c r="AE47" s="99"/>
      <c r="AF47" s="617" t="n">
        <v>6</v>
      </c>
      <c r="AG47" s="492"/>
      <c r="AH47" s="492" t="n">
        <v>1</v>
      </c>
      <c r="AI47" s="492"/>
      <c r="AJ47" s="1020" t="s">
        <v>51</v>
      </c>
      <c r="AK47" s="99"/>
      <c r="AL47" s="99"/>
      <c r="AM47" s="99"/>
      <c r="AN47" s="99"/>
      <c r="AO47" s="865"/>
      <c r="AP47" s="620" t="s">
        <v>82</v>
      </c>
      <c r="AQ47" s="902" t="n">
        <v>3</v>
      </c>
      <c r="AR47" s="994" t="n">
        <f aca="false">(AS47+AT47)/2</f>
        <v>2.9</v>
      </c>
      <c r="AS47" s="623" t="s">
        <v>1174</v>
      </c>
      <c r="AT47" s="623" t="s">
        <v>1053</v>
      </c>
      <c r="AU47" s="796" t="s">
        <v>1175</v>
      </c>
      <c r="AV47" s="623"/>
      <c r="AW47" s="623"/>
      <c r="AX47" s="478"/>
      <c r="AY47" s="478"/>
      <c r="AZ47" s="478"/>
      <c r="BA47" s="478"/>
      <c r="BB47" s="478"/>
      <c r="BC47" s="99"/>
      <c r="BD47" s="625" t="s">
        <v>693</v>
      </c>
      <c r="BE47" s="626"/>
      <c r="BF47" s="99"/>
      <c r="BH47" s="557"/>
      <c r="BI47" s="99"/>
      <c r="BJ47" s="99"/>
      <c r="BK47" s="99"/>
      <c r="BL47" s="99"/>
      <c r="BM47" s="99"/>
      <c r="BN47" s="99"/>
      <c r="BO47" s="99"/>
      <c r="BP47" s="99"/>
      <c r="BQ47" s="99"/>
      <c r="BR47" s="99"/>
      <c r="BS47" s="99"/>
      <c r="BT47" s="99"/>
      <c r="BU47" s="478"/>
      <c r="BV47" s="478"/>
      <c r="BW47" s="478"/>
      <c r="BX47" s="99"/>
      <c r="BY47" s="99"/>
      <c r="BZ47" s="99"/>
      <c r="CA47" s="99"/>
      <c r="CB47" s="99"/>
      <c r="CC47" s="99"/>
      <c r="CD47" s="99"/>
      <c r="CE47" s="1"/>
      <c r="CF47" s="1"/>
      <c r="CG47" s="1"/>
      <c r="CH47" s="1"/>
      <c r="CI47" s="1"/>
      <c r="CJ47" s="1"/>
      <c r="CK47" s="1"/>
      <c r="CL47" s="1"/>
      <c r="CM47" s="1"/>
      <c r="CN47" s="99"/>
      <c r="CO47" s="99"/>
      <c r="CP47" s="99"/>
      <c r="CQ47" s="99"/>
      <c r="CR47" s="99"/>
      <c r="CS47" s="99"/>
      <c r="CT47" s="99"/>
      <c r="CU47" s="99"/>
      <c r="CV47" s="478"/>
      <c r="CW47" s="478"/>
      <c r="CX47" s="478"/>
      <c r="CY47" s="1"/>
      <c r="CZ47" s="557"/>
      <c r="DA47" s="557"/>
      <c r="DB47" s="557"/>
      <c r="DC47" s="557"/>
      <c r="DD47" s="557"/>
      <c r="DE47" s="557"/>
      <c r="DF47" s="557"/>
      <c r="DG47" s="557"/>
      <c r="DH47" s="557"/>
      <c r="DI47" s="557"/>
      <c r="DJ47" s="557"/>
      <c r="DK47" s="557"/>
      <c r="DL47" s="557"/>
      <c r="DM47" s="557"/>
      <c r="DN47" s="557"/>
      <c r="DO47" s="557"/>
      <c r="DP47" s="557"/>
      <c r="DQ47" s="557"/>
      <c r="DR47" s="557"/>
      <c r="DS47" s="557"/>
      <c r="DT47" s="557"/>
      <c r="DU47" s="557"/>
      <c r="DV47" s="557"/>
      <c r="DW47" s="557"/>
      <c r="DX47" s="557"/>
      <c r="DY47" s="557"/>
      <c r="DZ47" s="557"/>
      <c r="EA47" s="557"/>
      <c r="EB47" s="557"/>
      <c r="EC47" s="557"/>
      <c r="ED47" s="557"/>
      <c r="EE47" s="557"/>
      <c r="EF47" s="557"/>
      <c r="EG47" s="557"/>
      <c r="EH47" s="557"/>
      <c r="EI47" s="557"/>
      <c r="EJ47" s="557"/>
      <c r="EK47" s="557"/>
      <c r="EL47" s="557"/>
      <c r="EM47" s="557"/>
      <c r="EN47" s="557"/>
      <c r="EO47" s="557"/>
      <c r="EP47" s="557"/>
      <c r="EQ47" s="557"/>
      <c r="ER47" s="557"/>
      <c r="ES47" s="557"/>
      <c r="ET47" s="557"/>
      <c r="EU47" s="557"/>
      <c r="EV47" s="557"/>
      <c r="EW47" s="557"/>
      <c r="EX47" s="557"/>
      <c r="EY47" s="557"/>
      <c r="EZ47" s="557"/>
      <c r="FA47" s="557"/>
      <c r="FB47" s="557"/>
      <c r="FC47" s="557"/>
      <c r="FD47" s="557"/>
      <c r="FE47" s="557"/>
      <c r="FF47" s="557"/>
      <c r="FG47" s="557"/>
      <c r="FH47" s="557"/>
      <c r="FI47" s="557"/>
      <c r="FJ47" s="557"/>
      <c r="FK47" s="557"/>
      <c r="FL47" s="557"/>
      <c r="FM47" s="557"/>
      <c r="FN47" s="557"/>
      <c r="FO47" s="557"/>
      <c r="FP47" s="557"/>
      <c r="FQ47" s="557"/>
      <c r="FR47" s="557"/>
      <c r="FS47" s="557"/>
      <c r="FT47" s="557"/>
      <c r="FU47" s="557"/>
      <c r="FV47" s="557"/>
      <c r="FW47" s="557"/>
      <c r="FX47" s="557"/>
      <c r="FY47" s="557"/>
      <c r="FZ47" s="557"/>
      <c r="GA47" s="557"/>
      <c r="GB47" s="557"/>
      <c r="GC47" s="557"/>
      <c r="GD47" s="557"/>
      <c r="GE47" s="557"/>
      <c r="GF47" s="557"/>
    </row>
    <row r="48" s="194" customFormat="true" ht="15" hidden="false" customHeight="false" outlineLevel="0" collapsed="false">
      <c r="A48" s="627" t="s">
        <v>304</v>
      </c>
      <c r="B48" s="628" t="n">
        <v>9</v>
      </c>
      <c r="C48" s="557"/>
      <c r="D48" s="969" t="s">
        <v>170</v>
      </c>
      <c r="E48" s="492" t="n">
        <v>5</v>
      </c>
      <c r="F48" s="867" t="n">
        <f aca="false">E48/E51</f>
        <v>0.121951219512195</v>
      </c>
      <c r="H48" s="885"/>
      <c r="I48" s="620" t="s">
        <v>82</v>
      </c>
      <c r="J48" s="706" t="n">
        <v>3</v>
      </c>
      <c r="L48" s="955" t="s">
        <v>9</v>
      </c>
      <c r="M48" s="548" t="s">
        <v>51</v>
      </c>
      <c r="N48" s="1006" t="n">
        <v>12</v>
      </c>
      <c r="O48" s="888" t="n">
        <f aca="false">N48/N54</f>
        <v>0.292682926829268</v>
      </c>
      <c r="P48" s="492" t="n">
        <v>6</v>
      </c>
      <c r="Q48" s="492" t="n">
        <v>5</v>
      </c>
      <c r="R48" s="492" t="n">
        <v>0</v>
      </c>
      <c r="S48" s="492" t="n">
        <v>1</v>
      </c>
      <c r="T48" s="1006" t="n">
        <v>12</v>
      </c>
      <c r="AB48" s="99"/>
      <c r="AC48" s="99"/>
      <c r="AD48" s="99"/>
      <c r="AE48" s="99"/>
      <c r="AF48" s="617"/>
      <c r="AG48" s="492"/>
      <c r="AH48" s="492"/>
      <c r="AI48" s="492"/>
      <c r="AJ48" s="1020" t="s">
        <v>77</v>
      </c>
      <c r="AK48" s="99"/>
      <c r="AL48" s="99"/>
      <c r="AM48" s="99"/>
      <c r="AN48" s="99"/>
      <c r="AO48" s="865"/>
      <c r="AP48" s="620" t="s">
        <v>1096</v>
      </c>
      <c r="AQ48" s="893" t="n">
        <v>1</v>
      </c>
      <c r="AR48" s="898" t="str">
        <f aca="false">AS48</f>
        <v>1.9</v>
      </c>
      <c r="AS48" s="623" t="s">
        <v>1069</v>
      </c>
      <c r="AT48" s="623"/>
      <c r="AU48" s="796"/>
      <c r="AV48" s="623"/>
      <c r="AW48" s="623"/>
      <c r="AX48" s="478"/>
      <c r="AY48" s="478"/>
      <c r="AZ48" s="478"/>
      <c r="BA48" s="478"/>
      <c r="BB48" s="478"/>
      <c r="BC48" s="99"/>
      <c r="BD48" s="625" t="s">
        <v>694</v>
      </c>
      <c r="BE48" s="626"/>
      <c r="BF48" s="99"/>
      <c r="BH48" s="557"/>
      <c r="BI48" s="1"/>
      <c r="BJ48" s="1"/>
      <c r="BK48" s="1"/>
      <c r="BL48" s="1"/>
      <c r="BM48" s="1"/>
      <c r="BN48" s="1"/>
      <c r="BO48" s="1"/>
      <c r="BP48" s="1"/>
      <c r="BQ48" s="1"/>
      <c r="BR48" s="1"/>
      <c r="BS48" s="1"/>
      <c r="BT48" s="99"/>
      <c r="BU48" s="478"/>
      <c r="BV48" s="478"/>
      <c r="BW48" s="478"/>
      <c r="BX48" s="99"/>
      <c r="BY48" s="99"/>
      <c r="BZ48" s="99"/>
      <c r="CA48" s="99"/>
      <c r="CB48" s="99"/>
      <c r="CC48" s="1"/>
      <c r="CD48" s="1"/>
      <c r="CE48" s="99"/>
      <c r="CF48" s="99"/>
      <c r="CG48" s="99"/>
      <c r="CH48" s="99"/>
      <c r="CI48" s="99"/>
      <c r="CJ48" s="99"/>
      <c r="CK48" s="99"/>
      <c r="CL48" s="99"/>
      <c r="CM48" s="99"/>
      <c r="CN48" s="1"/>
      <c r="CO48" s="1"/>
      <c r="CP48" s="1"/>
      <c r="CQ48" s="1"/>
      <c r="CR48" s="1"/>
      <c r="CS48" s="1"/>
      <c r="CT48" s="1"/>
      <c r="CU48" s="1"/>
      <c r="CV48" s="478"/>
      <c r="CW48" s="478"/>
      <c r="CX48" s="478"/>
      <c r="CY48" s="1"/>
      <c r="CZ48" s="557"/>
      <c r="DA48" s="557"/>
      <c r="DB48" s="557"/>
      <c r="DC48" s="557"/>
      <c r="DD48" s="557"/>
      <c r="DE48" s="557"/>
      <c r="DF48" s="557"/>
      <c r="DG48" s="557"/>
      <c r="DH48" s="557"/>
      <c r="DI48" s="557"/>
      <c r="DJ48" s="557"/>
      <c r="DK48" s="557"/>
      <c r="DL48" s="557"/>
      <c r="DM48" s="557"/>
      <c r="DN48" s="557"/>
      <c r="DO48" s="557"/>
      <c r="DP48" s="557"/>
      <c r="DQ48" s="557"/>
      <c r="DR48" s="557"/>
      <c r="DS48" s="557"/>
      <c r="DT48" s="557"/>
      <c r="DU48" s="557"/>
      <c r="DV48" s="557"/>
      <c r="DW48" s="557"/>
      <c r="DX48" s="557"/>
      <c r="DY48" s="557"/>
      <c r="DZ48" s="557"/>
      <c r="EA48" s="557"/>
      <c r="EB48" s="557"/>
      <c r="EC48" s="557"/>
      <c r="ED48" s="557"/>
      <c r="EE48" s="557"/>
      <c r="EF48" s="557"/>
      <c r="EG48" s="557"/>
      <c r="EH48" s="557"/>
      <c r="EI48" s="557"/>
      <c r="EJ48" s="557"/>
      <c r="EK48" s="557"/>
      <c r="EL48" s="557"/>
      <c r="EM48" s="557"/>
      <c r="EN48" s="557"/>
      <c r="EO48" s="557"/>
      <c r="EP48" s="557"/>
      <c r="EQ48" s="557"/>
      <c r="ER48" s="557"/>
      <c r="ES48" s="557"/>
      <c r="ET48" s="557"/>
      <c r="EU48" s="557"/>
      <c r="EV48" s="557"/>
      <c r="EW48" s="557"/>
      <c r="EX48" s="557"/>
      <c r="EY48" s="557"/>
      <c r="EZ48" s="557"/>
      <c r="FA48" s="557"/>
      <c r="FB48" s="557"/>
      <c r="FC48" s="557"/>
      <c r="FD48" s="557"/>
      <c r="FE48" s="557"/>
      <c r="FF48" s="557"/>
      <c r="FG48" s="557"/>
      <c r="FH48" s="557"/>
      <c r="FI48" s="557"/>
      <c r="FJ48" s="557"/>
      <c r="FK48" s="557"/>
      <c r="FL48" s="557"/>
      <c r="FM48" s="557"/>
      <c r="FN48" s="557"/>
      <c r="FO48" s="557"/>
      <c r="FP48" s="557"/>
      <c r="FQ48" s="557"/>
      <c r="FR48" s="557"/>
      <c r="FS48" s="557"/>
      <c r="FT48" s="557"/>
      <c r="FU48" s="557"/>
      <c r="FV48" s="557"/>
      <c r="FW48" s="557"/>
      <c r="FX48" s="557"/>
      <c r="FY48" s="557"/>
      <c r="FZ48" s="557"/>
      <c r="GA48" s="557"/>
      <c r="GB48" s="557"/>
      <c r="GC48" s="557"/>
      <c r="GD48" s="557"/>
      <c r="GE48" s="557"/>
      <c r="GF48" s="557"/>
    </row>
    <row r="49" s="194" customFormat="true" ht="15" hidden="false" customHeight="false" outlineLevel="0" collapsed="false">
      <c r="A49" s="627" t="s">
        <v>309</v>
      </c>
      <c r="B49" s="628" t="n">
        <v>7</v>
      </c>
      <c r="C49" s="638"/>
      <c r="D49" s="977" t="s">
        <v>207</v>
      </c>
      <c r="E49" s="492" t="n">
        <v>14</v>
      </c>
      <c r="F49" s="867" t="n">
        <f aca="false">E49/E51</f>
        <v>0.341463414634146</v>
      </c>
      <c r="H49" s="885"/>
      <c r="I49" s="620" t="s">
        <v>1096</v>
      </c>
      <c r="J49" s="706" t="n">
        <v>1</v>
      </c>
      <c r="L49" s="956"/>
      <c r="M49" s="576" t="s">
        <v>307</v>
      </c>
      <c r="N49" s="1006"/>
      <c r="O49" s="888"/>
      <c r="P49" s="888" t="n">
        <f aca="false">P48/N48</f>
        <v>0.5</v>
      </c>
      <c r="Q49" s="888" t="n">
        <f aca="false">Q48/N48</f>
        <v>0.416666666666667</v>
      </c>
      <c r="R49" s="888" t="n">
        <f aca="false">R48/N48</f>
        <v>0</v>
      </c>
      <c r="S49" s="888" t="n">
        <f aca="false">S48/N48</f>
        <v>0.0833333333333333</v>
      </c>
      <c r="T49" s="1006"/>
      <c r="AB49" s="99"/>
      <c r="AC49" s="99"/>
      <c r="AD49" s="99"/>
      <c r="AE49" s="99"/>
      <c r="AF49" s="617"/>
      <c r="AG49" s="492" t="n">
        <v>1</v>
      </c>
      <c r="AH49" s="492" t="n">
        <v>1</v>
      </c>
      <c r="AI49" s="492" t="n">
        <v>5</v>
      </c>
      <c r="AJ49" s="1020" t="s">
        <v>970</v>
      </c>
      <c r="AK49" s="99"/>
      <c r="AL49" s="99"/>
      <c r="AM49" s="99"/>
      <c r="AN49" s="99"/>
      <c r="AO49" s="865"/>
      <c r="AP49" s="620" t="s">
        <v>171</v>
      </c>
      <c r="AQ49" s="893" t="n">
        <v>1</v>
      </c>
      <c r="AR49" s="898" t="str">
        <f aca="false">AS49</f>
        <v>0.04</v>
      </c>
      <c r="AS49" s="623" t="s">
        <v>1176</v>
      </c>
      <c r="AT49" s="623"/>
      <c r="AU49" s="796"/>
      <c r="AV49" s="623"/>
      <c r="AW49" s="623"/>
      <c r="AX49" s="478"/>
      <c r="AY49" s="478"/>
      <c r="AZ49" s="478"/>
      <c r="BA49" s="478"/>
      <c r="BB49" s="478"/>
      <c r="BC49" s="99"/>
      <c r="BD49" s="643" t="s">
        <v>696</v>
      </c>
      <c r="BE49" s="626"/>
      <c r="BF49" s="99"/>
      <c r="BH49" s="557"/>
      <c r="BI49" s="99"/>
      <c r="BJ49" s="99"/>
      <c r="BK49" s="99"/>
      <c r="BL49" s="99"/>
      <c r="BM49" s="99"/>
      <c r="BN49" s="99"/>
      <c r="BO49" s="99"/>
      <c r="BP49" s="99"/>
      <c r="BQ49" s="99"/>
      <c r="BR49" s="99"/>
      <c r="BS49" s="99"/>
      <c r="BT49" s="99"/>
      <c r="BU49" s="478"/>
      <c r="BV49" s="478"/>
      <c r="BW49" s="478"/>
      <c r="BX49" s="99"/>
      <c r="BY49" s="99"/>
      <c r="BZ49" s="99"/>
      <c r="CA49" s="99"/>
      <c r="CB49" s="99"/>
      <c r="CC49" s="99"/>
      <c r="CD49" s="99"/>
      <c r="CE49" s="99"/>
      <c r="CF49" s="99"/>
      <c r="CG49" s="99"/>
      <c r="CH49" s="99"/>
      <c r="CI49" s="99"/>
      <c r="CJ49" s="99"/>
      <c r="CK49" s="99"/>
      <c r="CL49" s="99"/>
      <c r="CM49" s="99"/>
      <c r="CN49" s="99"/>
      <c r="CO49" s="99"/>
      <c r="CP49" s="99"/>
      <c r="CQ49" s="99"/>
      <c r="CR49" s="99"/>
      <c r="CS49" s="99"/>
      <c r="CT49" s="99"/>
      <c r="CU49" s="99"/>
      <c r="CV49" s="478"/>
      <c r="CW49" s="478"/>
      <c r="CX49" s="478"/>
      <c r="CY49" s="1"/>
      <c r="CZ49" s="557"/>
      <c r="DA49" s="557"/>
      <c r="DB49" s="557"/>
      <c r="DC49" s="557"/>
      <c r="DD49" s="557"/>
      <c r="DE49" s="557"/>
      <c r="DF49" s="557"/>
      <c r="DG49" s="557"/>
      <c r="DH49" s="557"/>
      <c r="DI49" s="557"/>
      <c r="DJ49" s="557"/>
      <c r="DK49" s="557"/>
      <c r="DL49" s="557"/>
      <c r="DM49" s="557"/>
      <c r="DN49" s="557"/>
      <c r="DO49" s="557"/>
      <c r="DP49" s="557"/>
      <c r="DQ49" s="557"/>
      <c r="DR49" s="557"/>
      <c r="DS49" s="557"/>
      <c r="DT49" s="557"/>
      <c r="DU49" s="557"/>
      <c r="DV49" s="557"/>
      <c r="DW49" s="557"/>
      <c r="DX49" s="557"/>
      <c r="DY49" s="557"/>
      <c r="DZ49" s="557"/>
      <c r="EA49" s="557"/>
      <c r="EB49" s="557"/>
      <c r="EC49" s="557"/>
      <c r="ED49" s="557"/>
      <c r="EE49" s="557"/>
      <c r="EF49" s="557"/>
      <c r="EG49" s="557"/>
      <c r="EH49" s="557"/>
      <c r="EI49" s="557"/>
      <c r="EJ49" s="557"/>
      <c r="EK49" s="557"/>
      <c r="EL49" s="557"/>
      <c r="EM49" s="557"/>
      <c r="EN49" s="557"/>
      <c r="EO49" s="557"/>
      <c r="EP49" s="557"/>
      <c r="EQ49" s="557"/>
      <c r="ER49" s="557"/>
      <c r="ES49" s="557"/>
      <c r="ET49" s="557"/>
      <c r="EU49" s="557"/>
      <c r="EV49" s="557"/>
      <c r="EW49" s="557"/>
      <c r="EX49" s="557"/>
      <c r="EY49" s="557"/>
      <c r="EZ49" s="557"/>
      <c r="FA49" s="557"/>
      <c r="FB49" s="557"/>
      <c r="FC49" s="557"/>
      <c r="FD49" s="557"/>
      <c r="FE49" s="557"/>
      <c r="FF49" s="557"/>
      <c r="FG49" s="557"/>
      <c r="FH49" s="557"/>
      <c r="FI49" s="557"/>
      <c r="FJ49" s="557"/>
      <c r="FK49" s="557"/>
      <c r="FL49" s="557"/>
      <c r="FM49" s="557"/>
      <c r="FN49" s="557"/>
      <c r="FO49" s="557"/>
      <c r="FP49" s="557"/>
      <c r="FQ49" s="557"/>
      <c r="FR49" s="557"/>
      <c r="FS49" s="557"/>
      <c r="FT49" s="557"/>
      <c r="FU49" s="557"/>
      <c r="FV49" s="557"/>
      <c r="FW49" s="557"/>
      <c r="FX49" s="557"/>
      <c r="FY49" s="557"/>
      <c r="FZ49" s="557"/>
      <c r="GA49" s="557"/>
      <c r="GB49" s="557"/>
      <c r="GC49" s="557"/>
      <c r="GD49" s="557"/>
      <c r="GE49" s="557"/>
      <c r="GF49" s="557"/>
    </row>
    <row r="50" s="194" customFormat="true" ht="15" hidden="false" customHeight="false" outlineLevel="0" collapsed="false">
      <c r="A50" s="627" t="s">
        <v>310</v>
      </c>
      <c r="B50" s="628" t="n">
        <v>8</v>
      </c>
      <c r="C50" s="557"/>
      <c r="D50" s="984" t="s">
        <v>194</v>
      </c>
      <c r="E50" s="492" t="n">
        <v>8</v>
      </c>
      <c r="F50" s="867" t="n">
        <f aca="false">E50/E51</f>
        <v>0.195121951219512</v>
      </c>
      <c r="H50" s="885"/>
      <c r="I50" s="620" t="s">
        <v>171</v>
      </c>
      <c r="J50" s="706" t="n">
        <v>1</v>
      </c>
      <c r="L50" s="956"/>
      <c r="M50" s="548" t="s">
        <v>77</v>
      </c>
      <c r="N50" s="1006" t="n">
        <v>5</v>
      </c>
      <c r="O50" s="888" t="n">
        <f aca="false">N50/N54</f>
        <v>0.121951219512195</v>
      </c>
      <c r="P50" s="492" t="n">
        <v>0</v>
      </c>
      <c r="Q50" s="492" t="n">
        <v>3</v>
      </c>
      <c r="R50" s="492" t="n">
        <v>0</v>
      </c>
      <c r="S50" s="492" t="n">
        <v>2</v>
      </c>
      <c r="T50" s="1006" t="n">
        <v>5</v>
      </c>
      <c r="AB50" s="99"/>
      <c r="AC50" s="99"/>
      <c r="AD50" s="99"/>
      <c r="AE50" s="99"/>
      <c r="AK50" s="99"/>
      <c r="AL50" s="99"/>
      <c r="AM50" s="99"/>
      <c r="AN50" s="99"/>
      <c r="AO50" s="865"/>
      <c r="AP50" s="620" t="s">
        <v>477</v>
      </c>
      <c r="AQ50" s="1024" t="n">
        <v>2</v>
      </c>
      <c r="AR50" s="994" t="n">
        <f aca="false">AS50+AT50/2</f>
        <v>3.7</v>
      </c>
      <c r="AS50" s="623" t="s">
        <v>1060</v>
      </c>
      <c r="AT50" s="623" t="s">
        <v>1177</v>
      </c>
      <c r="AU50" s="796"/>
      <c r="AV50" s="623"/>
      <c r="AW50" s="623"/>
      <c r="AX50" s="478"/>
      <c r="AY50" s="478"/>
      <c r="AZ50" s="478"/>
      <c r="BA50" s="478"/>
      <c r="BB50" s="478"/>
      <c r="BC50" s="478"/>
      <c r="BD50" s="643" t="s">
        <v>697</v>
      </c>
      <c r="BE50" s="626"/>
      <c r="BF50" s="99"/>
      <c r="BH50" s="557"/>
      <c r="BI50" s="99"/>
      <c r="BJ50" s="99"/>
      <c r="BK50" s="99"/>
      <c r="BL50" s="99"/>
      <c r="BM50" s="99"/>
      <c r="BN50" s="99"/>
      <c r="BO50" s="99"/>
      <c r="BP50" s="99"/>
      <c r="BQ50" s="99"/>
      <c r="BR50" s="99"/>
      <c r="BS50" s="99"/>
      <c r="BT50" s="99"/>
      <c r="BU50" s="478"/>
      <c r="BV50" s="478"/>
      <c r="BW50" s="478"/>
      <c r="BX50" s="99"/>
      <c r="BY50" s="99"/>
      <c r="BZ50" s="99"/>
      <c r="CA50" s="99"/>
      <c r="CB50" s="99"/>
      <c r="CC50" s="99"/>
      <c r="CD50" s="99"/>
      <c r="CE50" s="99"/>
      <c r="CF50" s="99"/>
      <c r="CG50" s="99"/>
      <c r="CH50" s="99"/>
      <c r="CI50" s="99"/>
      <c r="CJ50" s="99"/>
      <c r="CK50" s="99"/>
      <c r="CL50" s="99"/>
      <c r="CM50" s="99"/>
      <c r="CN50" s="99"/>
      <c r="CO50" s="99"/>
      <c r="CP50" s="99"/>
      <c r="CQ50" s="99"/>
      <c r="CR50" s="99"/>
      <c r="CS50" s="99"/>
      <c r="CT50" s="99"/>
      <c r="CU50" s="99"/>
      <c r="CV50" s="99"/>
      <c r="CW50" s="99"/>
      <c r="CX50" s="99"/>
      <c r="CY50" s="1"/>
      <c r="CZ50" s="557"/>
      <c r="DA50" s="557"/>
      <c r="DB50" s="557"/>
      <c r="DC50" s="557"/>
      <c r="DD50" s="557"/>
      <c r="DE50" s="557"/>
      <c r="DF50" s="557"/>
      <c r="DG50" s="557"/>
      <c r="DH50" s="557"/>
      <c r="DI50" s="557"/>
      <c r="DJ50" s="557"/>
      <c r="DK50" s="557"/>
      <c r="DL50" s="557"/>
      <c r="DM50" s="557"/>
      <c r="DN50" s="557"/>
      <c r="DO50" s="557"/>
      <c r="DP50" s="557"/>
      <c r="DQ50" s="557"/>
      <c r="DR50" s="557"/>
      <c r="DS50" s="557"/>
      <c r="DT50" s="557"/>
      <c r="DU50" s="557"/>
      <c r="DV50" s="557"/>
      <c r="DW50" s="557"/>
      <c r="DX50" s="557"/>
      <c r="DY50" s="557"/>
      <c r="DZ50" s="557"/>
      <c r="EA50" s="557"/>
      <c r="EB50" s="557"/>
      <c r="EC50" s="557"/>
      <c r="ED50" s="557"/>
      <c r="EE50" s="557"/>
      <c r="EF50" s="557"/>
      <c r="EG50" s="557"/>
      <c r="EH50" s="557"/>
      <c r="EI50" s="557"/>
      <c r="EJ50" s="557"/>
      <c r="EK50" s="557"/>
      <c r="EL50" s="557"/>
      <c r="EM50" s="557"/>
      <c r="EN50" s="557"/>
      <c r="EO50" s="557"/>
      <c r="EP50" s="557"/>
      <c r="EQ50" s="557"/>
      <c r="ER50" s="557"/>
      <c r="ES50" s="557"/>
      <c r="ET50" s="557"/>
      <c r="EU50" s="557"/>
      <c r="EV50" s="557"/>
      <c r="EW50" s="557"/>
      <c r="EX50" s="557"/>
      <c r="EY50" s="557"/>
      <c r="EZ50" s="557"/>
      <c r="FA50" s="557"/>
      <c r="FB50" s="557"/>
      <c r="FC50" s="557"/>
      <c r="FD50" s="557"/>
      <c r="FE50" s="557"/>
      <c r="FF50" s="557"/>
      <c r="FG50" s="557"/>
      <c r="FH50" s="557"/>
      <c r="FI50" s="557"/>
      <c r="FJ50" s="557"/>
      <c r="FK50" s="557"/>
      <c r="FL50" s="557"/>
      <c r="FM50" s="557"/>
      <c r="FN50" s="557"/>
      <c r="FO50" s="557"/>
      <c r="FP50" s="557"/>
      <c r="FQ50" s="557"/>
      <c r="FR50" s="557"/>
      <c r="FS50" s="557"/>
      <c r="FT50" s="557"/>
      <c r="FU50" s="557"/>
      <c r="FV50" s="557"/>
      <c r="FW50" s="557"/>
      <c r="FX50" s="557"/>
      <c r="FY50" s="557"/>
      <c r="FZ50" s="557"/>
      <c r="GA50" s="557"/>
      <c r="GB50" s="557"/>
      <c r="GC50" s="557"/>
      <c r="GD50" s="557"/>
      <c r="GE50" s="557"/>
      <c r="GF50" s="557"/>
    </row>
    <row r="51" s="194" customFormat="true" ht="15" hidden="false" customHeight="false" outlineLevel="0" collapsed="false">
      <c r="A51" s="627" t="s">
        <v>312</v>
      </c>
      <c r="B51" s="628" t="n">
        <v>4</v>
      </c>
      <c r="C51" s="557"/>
      <c r="D51" s="985" t="s">
        <v>139</v>
      </c>
      <c r="E51" s="986" t="n">
        <f aca="false">E47+E48+E49+E50</f>
        <v>41</v>
      </c>
      <c r="F51" s="867"/>
      <c r="H51" s="885"/>
      <c r="I51" s="620" t="s">
        <v>477</v>
      </c>
      <c r="J51" s="706" t="n">
        <v>2</v>
      </c>
      <c r="L51" s="978"/>
      <c r="M51" s="576" t="s">
        <v>307</v>
      </c>
      <c r="N51" s="1006"/>
      <c r="O51" s="888"/>
      <c r="P51" s="888" t="n">
        <f aca="false">P50/N50</f>
        <v>0</v>
      </c>
      <c r="Q51" s="888" t="n">
        <f aca="false">Q50/N50</f>
        <v>0.6</v>
      </c>
      <c r="R51" s="888" t="n">
        <f aca="false">R50/N50</f>
        <v>0</v>
      </c>
      <c r="S51" s="888" t="n">
        <f aca="false">S50/N50</f>
        <v>0.4</v>
      </c>
      <c r="T51" s="1006"/>
      <c r="U51" s="478"/>
      <c r="V51" s="478"/>
      <c r="W51" s="478"/>
      <c r="X51" s="478"/>
      <c r="Y51" s="478"/>
      <c r="Z51" s="478"/>
      <c r="AA51" s="99"/>
      <c r="AB51" s="99"/>
      <c r="AC51" s="99"/>
      <c r="AD51" s="99"/>
      <c r="AE51" s="99"/>
      <c r="AK51" s="99"/>
      <c r="AL51" s="99"/>
      <c r="AM51" s="99"/>
      <c r="AN51" s="99"/>
      <c r="AO51" s="865"/>
      <c r="AP51" s="620" t="s">
        <v>583</v>
      </c>
      <c r="AQ51" s="893" t="n">
        <v>1</v>
      </c>
      <c r="AR51" s="898" t="str">
        <f aca="false">AS51</f>
        <v>0.1</v>
      </c>
      <c r="AS51" s="623" t="s">
        <v>1178</v>
      </c>
      <c r="AT51" s="623"/>
      <c r="AU51" s="796"/>
      <c r="AV51" s="623"/>
      <c r="AW51" s="623"/>
      <c r="AX51" s="478"/>
      <c r="AY51" s="478"/>
      <c r="AZ51" s="478"/>
      <c r="BA51" s="478"/>
      <c r="BB51" s="478"/>
      <c r="BC51" s="478"/>
      <c r="BD51" s="656" t="s">
        <v>698</v>
      </c>
      <c r="BE51" s="626"/>
      <c r="BF51" s="99"/>
      <c r="BH51" s="557"/>
      <c r="BI51" s="99"/>
      <c r="BJ51" s="99"/>
      <c r="BK51" s="99"/>
      <c r="BL51" s="99"/>
      <c r="BM51" s="99"/>
      <c r="BN51" s="99"/>
      <c r="BO51" s="99"/>
      <c r="BP51" s="99"/>
      <c r="BQ51" s="99"/>
      <c r="BR51" s="99"/>
      <c r="BS51" s="99"/>
      <c r="BT51" s="99"/>
      <c r="BU51" s="478"/>
      <c r="BV51" s="478"/>
      <c r="BW51" s="478"/>
      <c r="BX51" s="99"/>
      <c r="BY51" s="99"/>
      <c r="BZ51" s="99"/>
      <c r="CA51" s="99"/>
      <c r="CB51" s="99"/>
      <c r="CC51" s="99"/>
      <c r="CD51" s="99"/>
      <c r="CE51" s="99"/>
      <c r="CF51" s="99"/>
      <c r="CG51" s="99"/>
      <c r="CH51" s="99"/>
      <c r="CI51" s="99"/>
      <c r="CJ51" s="99"/>
      <c r="CK51" s="99"/>
      <c r="CL51" s="99"/>
      <c r="CM51" s="99"/>
      <c r="CN51" s="99"/>
      <c r="CO51" s="99"/>
      <c r="CP51" s="99"/>
      <c r="CQ51" s="99"/>
      <c r="CR51" s="99"/>
      <c r="CS51" s="99"/>
      <c r="CT51" s="99"/>
      <c r="CU51" s="99"/>
      <c r="CV51" s="99"/>
      <c r="CW51" s="99"/>
      <c r="CX51" s="99"/>
      <c r="CY51" s="478"/>
      <c r="CZ51" s="557"/>
      <c r="DA51" s="557"/>
      <c r="DB51" s="557"/>
      <c r="DC51" s="557"/>
      <c r="DD51" s="557"/>
      <c r="DE51" s="557"/>
      <c r="DF51" s="557"/>
      <c r="DG51" s="557"/>
      <c r="DH51" s="557"/>
      <c r="DI51" s="557"/>
      <c r="DJ51" s="557"/>
      <c r="DK51" s="557"/>
      <c r="DL51" s="557"/>
      <c r="DM51" s="557"/>
      <c r="DN51" s="557"/>
      <c r="DO51" s="557"/>
      <c r="DP51" s="557"/>
      <c r="DQ51" s="557"/>
      <c r="DR51" s="557"/>
      <c r="DS51" s="557"/>
      <c r="DT51" s="557"/>
      <c r="DU51" s="557"/>
      <c r="DV51" s="557"/>
      <c r="DW51" s="557"/>
      <c r="DX51" s="557"/>
      <c r="DY51" s="557"/>
      <c r="DZ51" s="557"/>
      <c r="EA51" s="557"/>
      <c r="EB51" s="557"/>
      <c r="EC51" s="557"/>
      <c r="ED51" s="557"/>
      <c r="EE51" s="557"/>
      <c r="EF51" s="557"/>
      <c r="EG51" s="557"/>
      <c r="EH51" s="557"/>
      <c r="EI51" s="557"/>
      <c r="EJ51" s="557"/>
      <c r="EK51" s="557"/>
      <c r="EL51" s="557"/>
      <c r="EM51" s="557"/>
      <c r="EN51" s="557"/>
      <c r="EO51" s="557"/>
      <c r="EP51" s="557"/>
      <c r="EQ51" s="557"/>
      <c r="ER51" s="557"/>
      <c r="ES51" s="557"/>
      <c r="ET51" s="557"/>
      <c r="EU51" s="557"/>
      <c r="EV51" s="557"/>
      <c r="EW51" s="557"/>
      <c r="EX51" s="557"/>
      <c r="EY51" s="557"/>
      <c r="EZ51" s="557"/>
      <c r="FA51" s="557"/>
      <c r="FB51" s="557"/>
      <c r="FC51" s="557"/>
      <c r="FD51" s="557"/>
      <c r="FE51" s="557"/>
      <c r="FF51" s="557"/>
      <c r="FG51" s="557"/>
      <c r="FH51" s="557"/>
      <c r="FI51" s="557"/>
      <c r="FJ51" s="557"/>
      <c r="FK51" s="557"/>
      <c r="FL51" s="557"/>
      <c r="FM51" s="557"/>
      <c r="FN51" s="557"/>
      <c r="FO51" s="557"/>
      <c r="FP51" s="557"/>
      <c r="FQ51" s="557"/>
      <c r="FR51" s="557"/>
      <c r="FS51" s="557"/>
      <c r="FT51" s="557"/>
      <c r="FU51" s="557"/>
      <c r="FV51" s="557"/>
      <c r="FW51" s="557"/>
      <c r="FX51" s="557"/>
      <c r="FY51" s="557"/>
      <c r="FZ51" s="557"/>
      <c r="GA51" s="557"/>
      <c r="GB51" s="557"/>
      <c r="GC51" s="557"/>
      <c r="GD51" s="557"/>
      <c r="GE51" s="557"/>
      <c r="GF51" s="557"/>
    </row>
    <row r="52" s="194" customFormat="true" ht="15" hidden="false" customHeight="false" outlineLevel="0" collapsed="false">
      <c r="A52" s="650" t="s">
        <v>139</v>
      </c>
      <c r="B52" s="651" t="n">
        <f aca="false">SUM(B47:B51)</f>
        <v>41</v>
      </c>
      <c r="C52" s="557"/>
      <c r="D52" s="576" t="s">
        <v>189</v>
      </c>
      <c r="E52" s="492" t="n">
        <v>10</v>
      </c>
      <c r="F52" s="867" t="n">
        <f aca="false">E52/E55</f>
        <v>0.24390243902439</v>
      </c>
      <c r="H52" s="885"/>
      <c r="I52" s="620" t="s">
        <v>583</v>
      </c>
      <c r="J52" s="706" t="n">
        <v>1</v>
      </c>
      <c r="L52" s="838"/>
      <c r="M52" s="548" t="s">
        <v>970</v>
      </c>
      <c r="N52" s="1006" t="n">
        <v>24</v>
      </c>
      <c r="O52" s="888" t="n">
        <f aca="false">N52/N54</f>
        <v>0.585365853658537</v>
      </c>
      <c r="P52" s="492" t="n">
        <v>3</v>
      </c>
      <c r="Q52" s="492" t="n">
        <v>6</v>
      </c>
      <c r="R52" s="492" t="n">
        <v>5</v>
      </c>
      <c r="S52" s="492" t="n">
        <v>10</v>
      </c>
      <c r="T52" s="1006" t="n">
        <v>24</v>
      </c>
      <c r="W52" s="478"/>
      <c r="X52" s="1025" t="s">
        <v>306</v>
      </c>
      <c r="Y52" s="1025"/>
      <c r="Z52" s="879" t="s">
        <v>307</v>
      </c>
      <c r="AA52" s="391" t="s">
        <v>308</v>
      </c>
      <c r="AB52" s="391" t="s">
        <v>307</v>
      </c>
      <c r="AC52" s="963" t="s">
        <v>139</v>
      </c>
      <c r="AD52" s="99"/>
      <c r="AE52" s="99"/>
      <c r="AF52" s="658"/>
      <c r="AG52" s="658"/>
      <c r="AH52" s="478"/>
      <c r="AI52" s="478"/>
      <c r="AJ52" s="478"/>
      <c r="AK52" s="99"/>
      <c r="AL52" s="99"/>
      <c r="AM52" s="99"/>
      <c r="AN52" s="99"/>
      <c r="AO52" s="865"/>
      <c r="AP52" s="620" t="s">
        <v>1073</v>
      </c>
      <c r="AQ52" s="893" t="n">
        <v>1</v>
      </c>
      <c r="AR52" s="898" t="str">
        <f aca="false">AS52</f>
        <v>1</v>
      </c>
      <c r="AS52" s="623" t="s">
        <v>1179</v>
      </c>
      <c r="AT52" s="1026"/>
      <c r="AU52" s="796"/>
      <c r="AV52" s="623"/>
      <c r="AW52" s="623"/>
      <c r="AX52" s="478"/>
      <c r="AY52" s="478"/>
      <c r="AZ52" s="478"/>
      <c r="BA52" s="478"/>
      <c r="BB52" s="478"/>
      <c r="BC52" s="478"/>
      <c r="BD52" s="656" t="s">
        <v>699</v>
      </c>
      <c r="BE52" s="626"/>
      <c r="BF52" s="99"/>
      <c r="BH52" s="557"/>
      <c r="BI52" s="99"/>
      <c r="BJ52" s="99"/>
      <c r="BK52" s="99"/>
      <c r="BL52" s="99"/>
      <c r="BM52" s="99"/>
      <c r="BN52" s="99"/>
      <c r="BO52" s="99"/>
      <c r="BP52" s="99"/>
      <c r="BQ52" s="99"/>
      <c r="BR52" s="99"/>
      <c r="BS52" s="99"/>
      <c r="BT52" s="99"/>
      <c r="BU52" s="478"/>
      <c r="BV52" s="478"/>
      <c r="BW52" s="478"/>
      <c r="BX52" s="99"/>
      <c r="BY52" s="99"/>
      <c r="BZ52" s="99"/>
      <c r="CA52" s="99"/>
      <c r="CB52" s="99"/>
      <c r="CC52" s="99"/>
      <c r="CD52" s="99"/>
      <c r="CE52" s="99"/>
      <c r="CF52" s="99"/>
      <c r="CG52" s="99"/>
      <c r="CH52" s="99"/>
      <c r="CI52" s="99"/>
      <c r="CJ52" s="99"/>
      <c r="CK52" s="99"/>
      <c r="CL52" s="99"/>
      <c r="CM52" s="99"/>
      <c r="CN52" s="99"/>
      <c r="CO52" s="99"/>
      <c r="CP52" s="99"/>
      <c r="CQ52" s="99"/>
      <c r="CR52" s="99"/>
      <c r="CS52" s="99"/>
      <c r="CT52" s="99"/>
      <c r="CU52" s="99"/>
      <c r="CV52" s="99"/>
      <c r="CW52" s="99"/>
      <c r="CX52" s="99"/>
      <c r="CY52" s="557"/>
      <c r="CZ52" s="557"/>
      <c r="DA52" s="557"/>
      <c r="DB52" s="557"/>
      <c r="DC52" s="557"/>
      <c r="DD52" s="557"/>
      <c r="DE52" s="557"/>
      <c r="DF52" s="557"/>
      <c r="DG52" s="557"/>
      <c r="DH52" s="557"/>
      <c r="DI52" s="557"/>
      <c r="DJ52" s="557"/>
      <c r="DK52" s="557"/>
      <c r="DL52" s="557"/>
      <c r="DM52" s="557"/>
      <c r="DN52" s="557"/>
      <c r="DO52" s="557"/>
      <c r="DP52" s="557"/>
      <c r="DQ52" s="557"/>
      <c r="DR52" s="557"/>
      <c r="DS52" s="557"/>
      <c r="DT52" s="557"/>
      <c r="DU52" s="557"/>
      <c r="DV52" s="557"/>
      <c r="DW52" s="557"/>
      <c r="DX52" s="557"/>
      <c r="DY52" s="557"/>
      <c r="DZ52" s="557"/>
      <c r="EA52" s="557"/>
      <c r="EB52" s="557"/>
      <c r="EC52" s="557"/>
      <c r="ED52" s="557"/>
      <c r="EE52" s="557"/>
      <c r="EF52" s="557"/>
      <c r="EG52" s="557"/>
      <c r="EH52" s="557"/>
      <c r="EI52" s="557"/>
      <c r="EJ52" s="557"/>
      <c r="EK52" s="557"/>
      <c r="EL52" s="557"/>
      <c r="EM52" s="557"/>
      <c r="EN52" s="557"/>
      <c r="EO52" s="557"/>
      <c r="EP52" s="557"/>
      <c r="EQ52" s="557"/>
      <c r="ER52" s="557"/>
      <c r="ES52" s="557"/>
      <c r="ET52" s="557"/>
      <c r="EU52" s="557"/>
      <c r="EV52" s="557"/>
      <c r="EW52" s="557"/>
      <c r="EX52" s="557"/>
      <c r="EY52" s="557"/>
      <c r="EZ52" s="557"/>
      <c r="FA52" s="557"/>
      <c r="FB52" s="557"/>
      <c r="FC52" s="557"/>
      <c r="FD52" s="557"/>
      <c r="FE52" s="557"/>
      <c r="FF52" s="557"/>
      <c r="FG52" s="557"/>
      <c r="FH52" s="557"/>
      <c r="FI52" s="557"/>
      <c r="FJ52" s="557"/>
      <c r="FK52" s="557"/>
      <c r="FL52" s="557"/>
      <c r="FM52" s="557"/>
      <c r="FN52" s="557"/>
      <c r="FO52" s="557"/>
      <c r="FP52" s="557"/>
      <c r="FQ52" s="557"/>
      <c r="FR52" s="557"/>
      <c r="FS52" s="557"/>
      <c r="FT52" s="557"/>
      <c r="FU52" s="557"/>
      <c r="FV52" s="557"/>
      <c r="FW52" s="557"/>
      <c r="FX52" s="557"/>
      <c r="FY52" s="557"/>
      <c r="FZ52" s="557"/>
      <c r="GA52" s="557"/>
      <c r="GB52" s="557"/>
      <c r="GC52" s="557"/>
      <c r="GD52" s="557"/>
      <c r="GE52" s="557"/>
      <c r="GF52" s="557"/>
    </row>
    <row r="53" s="194" customFormat="true" ht="15" hidden="false" customHeight="false" outlineLevel="0" collapsed="false">
      <c r="C53" s="557"/>
      <c r="D53" s="576" t="s">
        <v>193</v>
      </c>
      <c r="E53" s="492" t="n">
        <v>25</v>
      </c>
      <c r="F53" s="867" t="n">
        <f aca="false">E53/E55</f>
        <v>0.609756097560976</v>
      </c>
      <c r="H53" s="885"/>
      <c r="I53" s="620" t="s">
        <v>1073</v>
      </c>
      <c r="J53" s="706" t="n">
        <v>1</v>
      </c>
      <c r="L53" s="838"/>
      <c r="M53" s="576" t="s">
        <v>307</v>
      </c>
      <c r="N53" s="1006"/>
      <c r="O53" s="888"/>
      <c r="P53" s="888" t="n">
        <f aca="false">P52/N52</f>
        <v>0.125</v>
      </c>
      <c r="Q53" s="888" t="n">
        <f aca="false">Q52/N52</f>
        <v>0.25</v>
      </c>
      <c r="R53" s="888" t="n">
        <f aca="false">R52/N52</f>
        <v>0.208333333333333</v>
      </c>
      <c r="S53" s="888" t="n">
        <f aca="false">S52/N52</f>
        <v>0.416666666666667</v>
      </c>
      <c r="T53" s="1006"/>
      <c r="W53" s="964" t="s">
        <v>9</v>
      </c>
      <c r="X53" s="548" t="s">
        <v>51</v>
      </c>
      <c r="Y53" s="492" t="n">
        <v>3</v>
      </c>
      <c r="Z53" s="888" t="n">
        <f aca="false">Y53/AC56</f>
        <v>0.0731707317073171</v>
      </c>
      <c r="AA53" s="492" t="n">
        <v>9</v>
      </c>
      <c r="AB53" s="888" t="n">
        <f aca="false">AA53/AC56</f>
        <v>0.219512195121951</v>
      </c>
      <c r="AC53" s="706" t="n">
        <f aca="false">AA53+Y53</f>
        <v>12</v>
      </c>
      <c r="AD53" s="99"/>
      <c r="AE53" s="99"/>
      <c r="AF53" s="886" t="s">
        <v>318</v>
      </c>
      <c r="AG53" s="886" t="s">
        <v>300</v>
      </c>
      <c r="AH53" s="886" t="s">
        <v>301</v>
      </c>
      <c r="AI53" s="886" t="s">
        <v>302</v>
      </c>
      <c r="AJ53" s="1020" t="s">
        <v>303</v>
      </c>
      <c r="AK53" s="99"/>
      <c r="AL53" s="99"/>
      <c r="AM53" s="99"/>
      <c r="AN53" s="99"/>
      <c r="AO53" s="865"/>
      <c r="AP53" s="620" t="s">
        <v>55</v>
      </c>
      <c r="AQ53" s="893" t="n">
        <v>1</v>
      </c>
      <c r="AR53" s="898" t="str">
        <f aca="false">AS53</f>
        <v>1</v>
      </c>
      <c r="AS53" s="623" t="s">
        <v>1179</v>
      </c>
      <c r="AT53" s="623"/>
      <c r="AU53" s="796"/>
      <c r="AV53" s="623"/>
      <c r="AW53" s="623"/>
      <c r="AX53" s="478"/>
      <c r="AY53" s="478"/>
      <c r="AZ53" s="478"/>
      <c r="BA53" s="478"/>
      <c r="BB53" s="478"/>
      <c r="BC53" s="478"/>
      <c r="BD53" s="656" t="s">
        <v>700</v>
      </c>
      <c r="BE53" s="626"/>
      <c r="BF53" s="99"/>
      <c r="BH53" s="557"/>
      <c r="BI53" s="99"/>
      <c r="BJ53" s="99"/>
      <c r="BK53" s="99"/>
      <c r="BL53" s="99"/>
      <c r="BM53" s="99"/>
      <c r="BN53" s="99"/>
      <c r="BO53" s="99"/>
      <c r="BP53" s="99"/>
      <c r="BQ53" s="99"/>
      <c r="BR53" s="99"/>
      <c r="BS53" s="99"/>
      <c r="BT53" s="99"/>
      <c r="BU53" s="99"/>
      <c r="BV53" s="99"/>
      <c r="BW53" s="99"/>
      <c r="BX53" s="99"/>
      <c r="BY53" s="99"/>
      <c r="BZ53" s="99"/>
      <c r="CA53" s="99"/>
      <c r="CB53" s="99"/>
      <c r="CC53" s="99"/>
      <c r="CD53" s="99"/>
      <c r="CE53" s="99"/>
      <c r="CF53" s="99"/>
      <c r="CG53" s="99"/>
      <c r="CH53" s="99"/>
      <c r="CI53" s="99"/>
      <c r="CJ53" s="99"/>
      <c r="CK53" s="99"/>
      <c r="CL53" s="99"/>
      <c r="CM53" s="99"/>
      <c r="CN53" s="99"/>
      <c r="CO53" s="99"/>
      <c r="CP53" s="99"/>
      <c r="CQ53" s="99"/>
      <c r="CR53" s="99"/>
      <c r="CS53" s="99"/>
      <c r="CT53" s="99"/>
      <c r="CU53" s="99"/>
      <c r="CV53" s="99"/>
      <c r="CW53" s="99"/>
      <c r="CX53" s="99"/>
      <c r="CY53" s="557"/>
      <c r="CZ53" s="557"/>
      <c r="DA53" s="557"/>
      <c r="DB53" s="557"/>
      <c r="DC53" s="557"/>
      <c r="DD53" s="557"/>
      <c r="DE53" s="557"/>
      <c r="DF53" s="557"/>
      <c r="DG53" s="557"/>
      <c r="DH53" s="557"/>
      <c r="DI53" s="557"/>
      <c r="DJ53" s="557"/>
      <c r="DK53" s="557"/>
      <c r="DL53" s="557"/>
      <c r="DM53" s="557"/>
      <c r="DN53" s="557"/>
      <c r="DO53" s="557"/>
      <c r="DP53" s="557"/>
      <c r="DQ53" s="557"/>
      <c r="DR53" s="557"/>
      <c r="DS53" s="557"/>
      <c r="DT53" s="557"/>
      <c r="DU53" s="557"/>
      <c r="DV53" s="557"/>
      <c r="DW53" s="557"/>
      <c r="DX53" s="557"/>
      <c r="DY53" s="557"/>
      <c r="DZ53" s="557"/>
      <c r="EA53" s="557"/>
      <c r="EB53" s="557"/>
      <c r="EC53" s="557"/>
      <c r="ED53" s="557"/>
      <c r="EE53" s="557"/>
      <c r="EF53" s="557"/>
      <c r="EG53" s="557"/>
      <c r="EH53" s="557"/>
      <c r="EI53" s="557"/>
      <c r="EJ53" s="557"/>
      <c r="EK53" s="557"/>
      <c r="EL53" s="557"/>
      <c r="EM53" s="557"/>
      <c r="EN53" s="557"/>
      <c r="EO53" s="557"/>
      <c r="EP53" s="557"/>
      <c r="EQ53" s="557"/>
      <c r="ER53" s="557"/>
      <c r="ES53" s="557"/>
      <c r="ET53" s="557"/>
      <c r="EU53" s="557"/>
      <c r="EV53" s="557"/>
      <c r="EW53" s="557"/>
      <c r="EX53" s="557"/>
      <c r="EY53" s="557"/>
      <c r="EZ53" s="557"/>
      <c r="FA53" s="557"/>
      <c r="FB53" s="557"/>
      <c r="FC53" s="557"/>
      <c r="FD53" s="557"/>
      <c r="FE53" s="557"/>
      <c r="FF53" s="557"/>
      <c r="FG53" s="557"/>
      <c r="FH53" s="557"/>
      <c r="FI53" s="557"/>
      <c r="FJ53" s="557"/>
      <c r="FK53" s="557"/>
      <c r="FL53" s="557"/>
      <c r="FM53" s="557"/>
      <c r="FN53" s="557"/>
      <c r="FO53" s="557"/>
      <c r="FP53" s="557"/>
      <c r="FQ53" s="557"/>
      <c r="FR53" s="557"/>
      <c r="FS53" s="557"/>
      <c r="FT53" s="557"/>
      <c r="FU53" s="557"/>
      <c r="FV53" s="557"/>
      <c r="FW53" s="557"/>
      <c r="FX53" s="557"/>
      <c r="FY53" s="557"/>
      <c r="FZ53" s="557"/>
      <c r="GA53" s="557"/>
      <c r="GB53" s="557"/>
      <c r="GC53" s="557"/>
      <c r="GD53" s="557"/>
      <c r="GE53" s="557"/>
      <c r="GF53" s="557"/>
    </row>
    <row r="54" s="194" customFormat="true" ht="15" hidden="false" customHeight="false" outlineLevel="0" collapsed="false">
      <c r="A54" s="605" t="s">
        <v>319</v>
      </c>
      <c r="B54" s="606" t="n">
        <v>22</v>
      </c>
      <c r="C54" s="638"/>
      <c r="D54" s="576" t="s">
        <v>199</v>
      </c>
      <c r="E54" s="492" t="n">
        <v>6</v>
      </c>
      <c r="F54" s="867" t="n">
        <f aca="false">E54/E55</f>
        <v>0.146341463414634</v>
      </c>
      <c r="H54" s="885"/>
      <c r="I54" s="620" t="s">
        <v>55</v>
      </c>
      <c r="J54" s="706" t="n">
        <v>1</v>
      </c>
      <c r="L54" s="838"/>
      <c r="M54" s="1027" t="s">
        <v>139</v>
      </c>
      <c r="N54" s="986" t="n">
        <f aca="false">N48+N50+N52</f>
        <v>41</v>
      </c>
      <c r="O54" s="1028" t="n">
        <f aca="false">O50+O48+O52</f>
        <v>1</v>
      </c>
      <c r="P54" s="492" t="n">
        <f aca="false">P50+P48+P52</f>
        <v>9</v>
      </c>
      <c r="Q54" s="492" t="n">
        <f aca="false">Q50+Q48+Q52</f>
        <v>14</v>
      </c>
      <c r="R54" s="492" t="n">
        <f aca="false">R50+R48+R52</f>
        <v>5</v>
      </c>
      <c r="S54" s="492" t="n">
        <f aca="false">S50+S48+S52</f>
        <v>13</v>
      </c>
      <c r="T54" s="990" t="n">
        <f aca="false">T50+T48+T52</f>
        <v>41</v>
      </c>
      <c r="U54" s="478"/>
      <c r="V54" s="478"/>
      <c r="W54" s="964"/>
      <c r="X54" s="548" t="s">
        <v>77</v>
      </c>
      <c r="Y54" s="492" t="n">
        <v>3</v>
      </c>
      <c r="Z54" s="888" t="n">
        <f aca="false">Y54/AC56</f>
        <v>0.0731707317073171</v>
      </c>
      <c r="AA54" s="492" t="n">
        <v>2</v>
      </c>
      <c r="AB54" s="888" t="n">
        <f aca="false">AA54/AC56</f>
        <v>0.0487804878048781</v>
      </c>
      <c r="AC54" s="706" t="n">
        <f aca="false">AA54+Y54</f>
        <v>5</v>
      </c>
      <c r="AD54" s="99"/>
      <c r="AE54" s="99"/>
      <c r="AF54" s="617" t="n">
        <v>2</v>
      </c>
      <c r="AG54" s="492"/>
      <c r="AH54" s="492"/>
      <c r="AI54" s="492"/>
      <c r="AJ54" s="1020" t="s">
        <v>51</v>
      </c>
      <c r="AK54" s="99"/>
      <c r="AL54" s="99"/>
      <c r="AM54" s="99"/>
      <c r="AN54" s="99"/>
      <c r="AO54" s="865"/>
      <c r="AP54" s="620" t="s">
        <v>878</v>
      </c>
      <c r="AQ54" s="1024" t="n">
        <v>2</v>
      </c>
      <c r="AR54" s="994" t="str">
        <f aca="false">AS54</f>
        <v>3.7</v>
      </c>
      <c r="AS54" s="623" t="s">
        <v>1180</v>
      </c>
      <c r="AT54" s="623" t="s">
        <v>1181</v>
      </c>
      <c r="AU54" s="796"/>
      <c r="AV54" s="623"/>
      <c r="AW54" s="623"/>
      <c r="AX54" s="478"/>
      <c r="AY54" s="478"/>
      <c r="AZ54" s="478"/>
      <c r="BA54" s="478"/>
      <c r="BB54" s="478"/>
      <c r="BC54" s="478"/>
      <c r="BD54" s="666" t="s">
        <v>702</v>
      </c>
      <c r="BE54" s="626"/>
      <c r="BF54" s="99"/>
      <c r="BH54" s="557"/>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557"/>
      <c r="CZ54" s="557"/>
      <c r="DA54" s="557"/>
      <c r="DB54" s="557"/>
      <c r="DC54" s="557"/>
      <c r="DD54" s="557"/>
      <c r="DE54" s="557"/>
      <c r="DF54" s="557"/>
      <c r="DG54" s="557"/>
      <c r="DH54" s="557"/>
      <c r="DI54" s="557"/>
      <c r="DJ54" s="557"/>
      <c r="DK54" s="557"/>
      <c r="DL54" s="557"/>
      <c r="DM54" s="557"/>
      <c r="DN54" s="557"/>
      <c r="DO54" s="557"/>
      <c r="DP54" s="557"/>
      <c r="DQ54" s="557"/>
      <c r="DR54" s="557"/>
      <c r="DS54" s="557"/>
      <c r="DT54" s="557"/>
      <c r="DU54" s="557"/>
      <c r="DV54" s="557"/>
      <c r="DW54" s="557"/>
      <c r="DX54" s="557"/>
      <c r="DY54" s="557"/>
      <c r="DZ54" s="557"/>
      <c r="EA54" s="557"/>
      <c r="EB54" s="557"/>
      <c r="EC54" s="557"/>
      <c r="ED54" s="557"/>
      <c r="EE54" s="557"/>
      <c r="EF54" s="557"/>
      <c r="EG54" s="557"/>
      <c r="EH54" s="557"/>
      <c r="EI54" s="557"/>
      <c r="EJ54" s="557"/>
      <c r="EK54" s="557"/>
      <c r="EL54" s="557"/>
      <c r="EM54" s="557"/>
      <c r="EN54" s="557"/>
      <c r="EO54" s="557"/>
      <c r="EP54" s="557"/>
      <c r="EQ54" s="557"/>
      <c r="ER54" s="557"/>
      <c r="ES54" s="557"/>
      <c r="ET54" s="557"/>
      <c r="EU54" s="557"/>
      <c r="EV54" s="557"/>
      <c r="EW54" s="557"/>
      <c r="EX54" s="557"/>
      <c r="EY54" s="557"/>
      <c r="EZ54" s="557"/>
      <c r="FA54" s="557"/>
      <c r="FB54" s="557"/>
      <c r="FC54" s="557"/>
      <c r="FD54" s="557"/>
      <c r="FE54" s="557"/>
      <c r="FF54" s="557"/>
      <c r="FG54" s="557"/>
      <c r="FH54" s="557"/>
      <c r="FI54" s="557"/>
      <c r="FJ54" s="557"/>
      <c r="FK54" s="557"/>
      <c r="FL54" s="557"/>
      <c r="FM54" s="557"/>
      <c r="FN54" s="557"/>
      <c r="FO54" s="557"/>
      <c r="FP54" s="557"/>
      <c r="FQ54" s="557"/>
      <c r="FR54" s="557"/>
      <c r="FS54" s="557"/>
      <c r="FT54" s="557"/>
      <c r="FU54" s="557"/>
      <c r="FV54" s="557"/>
      <c r="FW54" s="557"/>
      <c r="FX54" s="557"/>
      <c r="FY54" s="557"/>
      <c r="FZ54" s="557"/>
      <c r="GA54" s="557"/>
      <c r="GB54" s="557"/>
      <c r="GC54" s="557"/>
      <c r="GD54" s="557"/>
      <c r="GE54" s="557"/>
      <c r="GF54" s="557"/>
    </row>
    <row r="55" s="194" customFormat="true" ht="15" hidden="false" customHeight="false" outlineLevel="0" collapsed="false">
      <c r="A55" s="627" t="s">
        <v>320</v>
      </c>
      <c r="B55" s="628" t="n">
        <v>19</v>
      </c>
      <c r="C55" s="557"/>
      <c r="D55" s="985" t="s">
        <v>139</v>
      </c>
      <c r="E55" s="986" t="n">
        <f aca="false">E52+E53+E54</f>
        <v>41</v>
      </c>
      <c r="F55" s="867"/>
      <c r="H55" s="885"/>
      <c r="I55" s="620" t="s">
        <v>878</v>
      </c>
      <c r="J55" s="706" t="n">
        <v>2</v>
      </c>
      <c r="K55" s="557"/>
      <c r="L55" s="838"/>
      <c r="M55" s="982"/>
      <c r="N55" s="990"/>
      <c r="O55" s="1010"/>
      <c r="P55" s="862" t="n">
        <f aca="false">P54/T54</f>
        <v>0.219512195121951</v>
      </c>
      <c r="Q55" s="862" t="n">
        <f aca="false">Q54/T54</f>
        <v>0.341463414634146</v>
      </c>
      <c r="R55" s="862" t="n">
        <f aca="false">R54/T54</f>
        <v>0.121951219512195</v>
      </c>
      <c r="S55" s="862" t="n">
        <f aca="false">S54/T54</f>
        <v>0.317073170731707</v>
      </c>
      <c r="T55" s="990"/>
      <c r="U55" s="557"/>
      <c r="V55" s="557"/>
      <c r="W55" s="964"/>
      <c r="X55" s="548" t="s">
        <v>970</v>
      </c>
      <c r="Y55" s="492" t="n">
        <v>14</v>
      </c>
      <c r="Z55" s="888" t="n">
        <f aca="false">Y55/AC56</f>
        <v>0.341463414634146</v>
      </c>
      <c r="AA55" s="492" t="n">
        <v>10</v>
      </c>
      <c r="AB55" s="888" t="n">
        <f aca="false">AA55/AC56</f>
        <v>0.24390243902439</v>
      </c>
      <c r="AC55" s="706" t="n">
        <f aca="false">Y55+AA55</f>
        <v>24</v>
      </c>
      <c r="AD55" s="99"/>
      <c r="AE55" s="99"/>
      <c r="AF55" s="617"/>
      <c r="AG55" s="492"/>
      <c r="AH55" s="492"/>
      <c r="AI55" s="492"/>
      <c r="AJ55" s="1020" t="s">
        <v>77</v>
      </c>
      <c r="AK55" s="99"/>
      <c r="AL55" s="99"/>
      <c r="AM55" s="99"/>
      <c r="AN55" s="99"/>
      <c r="AO55" s="865"/>
      <c r="AP55" s="620" t="s">
        <v>104</v>
      </c>
      <c r="AQ55" s="893" t="n">
        <v>1</v>
      </c>
      <c r="AR55" s="898"/>
      <c r="AS55" s="623" t="s">
        <v>1175</v>
      </c>
      <c r="AT55" s="623"/>
      <c r="AU55" s="796"/>
      <c r="AV55" s="623"/>
      <c r="AW55" s="623"/>
      <c r="AX55" s="478"/>
      <c r="AY55" s="478"/>
      <c r="AZ55" s="478"/>
      <c r="BA55" s="478"/>
      <c r="BB55" s="478"/>
      <c r="BC55" s="478"/>
      <c r="BD55" s="669" t="s">
        <v>704</v>
      </c>
      <c r="BE55" s="670" t="e">
        <f aca="false">(BE51/BE48)*100</f>
        <v>#DIV/0!</v>
      </c>
      <c r="BF55" s="99"/>
      <c r="BH55" s="557"/>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557"/>
      <c r="CZ55" s="557"/>
      <c r="DA55" s="557"/>
      <c r="DB55" s="557"/>
      <c r="DC55" s="557"/>
      <c r="DD55" s="557"/>
      <c r="DE55" s="557"/>
      <c r="DF55" s="557"/>
      <c r="DG55" s="557"/>
      <c r="DH55" s="557"/>
      <c r="DI55" s="557"/>
      <c r="DJ55" s="557"/>
      <c r="DK55" s="557"/>
      <c r="DL55" s="557"/>
      <c r="DM55" s="557"/>
      <c r="DN55" s="557"/>
      <c r="DO55" s="557"/>
      <c r="DP55" s="557"/>
      <c r="DQ55" s="557"/>
      <c r="DR55" s="557"/>
      <c r="DS55" s="557"/>
      <c r="DT55" s="557"/>
      <c r="DU55" s="557"/>
      <c r="DV55" s="557"/>
      <c r="DW55" s="557"/>
      <c r="DX55" s="557"/>
      <c r="DY55" s="557"/>
      <c r="DZ55" s="557"/>
      <c r="EA55" s="557"/>
      <c r="EB55" s="557"/>
      <c r="EC55" s="557"/>
      <c r="ED55" s="557"/>
      <c r="EE55" s="557"/>
      <c r="EF55" s="557"/>
      <c r="EG55" s="557"/>
      <c r="EH55" s="557"/>
      <c r="EI55" s="557"/>
      <c r="EJ55" s="557"/>
      <c r="EK55" s="557"/>
      <c r="EL55" s="557"/>
      <c r="EM55" s="557"/>
      <c r="EN55" s="557"/>
      <c r="EO55" s="557"/>
      <c r="EP55" s="557"/>
      <c r="EQ55" s="557"/>
      <c r="ER55" s="557"/>
      <c r="ES55" s="557"/>
      <c r="ET55" s="557"/>
      <c r="EU55" s="557"/>
      <c r="EV55" s="557"/>
      <c r="EW55" s="557"/>
      <c r="EX55" s="557"/>
      <c r="EY55" s="557"/>
      <c r="EZ55" s="557"/>
      <c r="FA55" s="557"/>
      <c r="FB55" s="557"/>
      <c r="FC55" s="557"/>
      <c r="FD55" s="557"/>
      <c r="FE55" s="557"/>
      <c r="FF55" s="557"/>
      <c r="FG55" s="557"/>
      <c r="FH55" s="557"/>
      <c r="FI55" s="557"/>
      <c r="FJ55" s="557"/>
      <c r="FK55" s="557"/>
      <c r="FL55" s="557"/>
      <c r="FM55" s="557"/>
      <c r="FN55" s="557"/>
      <c r="FO55" s="557"/>
      <c r="FP55" s="557"/>
      <c r="FQ55" s="557"/>
      <c r="FR55" s="557"/>
      <c r="FS55" s="557"/>
      <c r="FT55" s="557"/>
      <c r="FU55" s="557"/>
      <c r="FV55" s="557"/>
      <c r="FW55" s="557"/>
      <c r="FX55" s="557"/>
      <c r="FY55" s="557"/>
      <c r="FZ55" s="557"/>
      <c r="GA55" s="557"/>
      <c r="GB55" s="557"/>
      <c r="GC55" s="557"/>
      <c r="GD55" s="557"/>
      <c r="GE55" s="557"/>
      <c r="GF55" s="557"/>
    </row>
    <row r="56" s="194" customFormat="true" ht="15" hidden="false" customHeight="false" outlineLevel="0" collapsed="false">
      <c r="A56" s="650" t="s">
        <v>139</v>
      </c>
      <c r="B56" s="651" t="n">
        <f aca="false">B54+B55</f>
        <v>41</v>
      </c>
      <c r="C56" s="557"/>
      <c r="D56" s="576" t="s">
        <v>206</v>
      </c>
      <c r="E56" s="492" t="n">
        <v>14</v>
      </c>
      <c r="F56" s="867" t="n">
        <f aca="false">E56/E60</f>
        <v>0.341463414634146</v>
      </c>
      <c r="H56" s="885"/>
      <c r="I56" s="620" t="s">
        <v>104</v>
      </c>
      <c r="J56" s="706" t="n">
        <v>1</v>
      </c>
      <c r="K56" s="557"/>
      <c r="L56" s="557"/>
      <c r="M56" s="557"/>
      <c r="N56" s="557"/>
      <c r="O56" s="557"/>
      <c r="P56" s="557"/>
      <c r="Q56" s="557"/>
      <c r="R56" s="557"/>
      <c r="S56" s="557"/>
      <c r="T56" s="557"/>
      <c r="U56" s="557"/>
      <c r="V56" s="99"/>
      <c r="W56" s="838"/>
      <c r="X56" s="982" t="s">
        <v>139</v>
      </c>
      <c r="Y56" s="852" t="n">
        <f aca="false">Y54+Y53+Y55</f>
        <v>20</v>
      </c>
      <c r="Z56" s="983" t="n">
        <f aca="false">Z53+Z54+Z55</f>
        <v>0.487804878048781</v>
      </c>
      <c r="AA56" s="852" t="n">
        <f aca="false">AA53+AA54+AA55</f>
        <v>21</v>
      </c>
      <c r="AB56" s="265" t="n">
        <f aca="false">AB53+AB54+AB55</f>
        <v>0.51219512195122</v>
      </c>
      <c r="AC56" s="943" t="n">
        <f aca="false">AC53+AC54+AC55</f>
        <v>41</v>
      </c>
      <c r="AD56" s="99"/>
      <c r="AE56" s="99"/>
      <c r="AF56" s="617"/>
      <c r="AG56" s="492"/>
      <c r="AH56" s="492"/>
      <c r="AI56" s="492"/>
      <c r="AJ56" s="1020" t="s">
        <v>970</v>
      </c>
      <c r="AK56" s="99"/>
      <c r="AL56" s="99"/>
      <c r="AM56" s="99"/>
      <c r="AN56" s="99"/>
      <c r="AO56" s="865"/>
      <c r="AP56" s="620" t="s">
        <v>166</v>
      </c>
      <c r="AQ56" s="893" t="n">
        <v>1</v>
      </c>
      <c r="AR56" s="898" t="str">
        <f aca="false">AS56</f>
        <v>2</v>
      </c>
      <c r="AS56" s="623" t="s">
        <v>1182</v>
      </c>
      <c r="AT56" s="623"/>
      <c r="AU56" s="796"/>
      <c r="AV56" s="623"/>
      <c r="AW56" s="623"/>
      <c r="AX56" s="478"/>
      <c r="AY56" s="478"/>
      <c r="AZ56" s="478"/>
      <c r="BA56" s="478"/>
      <c r="BB56" s="478"/>
      <c r="BC56" s="478"/>
      <c r="BD56" s="669" t="s">
        <v>706</v>
      </c>
      <c r="BE56" s="670" t="n">
        <f aca="false">BE48/BE46</f>
        <v>0</v>
      </c>
      <c r="BF56" s="99"/>
      <c r="BH56" s="557"/>
      <c r="BI56" s="99"/>
      <c r="BJ56" s="99"/>
      <c r="BK56" s="99"/>
      <c r="BL56" s="99"/>
      <c r="BM56" s="99"/>
      <c r="BN56" s="99"/>
      <c r="BO56" s="99"/>
      <c r="BP56" s="99"/>
      <c r="BQ56" s="99"/>
      <c r="BR56" s="99"/>
      <c r="BS56" s="99"/>
      <c r="BT56" s="99"/>
      <c r="BU56" s="99"/>
      <c r="BV56" s="99"/>
      <c r="BW56" s="99"/>
      <c r="BX56" s="99"/>
      <c r="BY56" s="99"/>
      <c r="BZ56" s="99"/>
      <c r="CA56" s="99"/>
      <c r="CB56" s="99"/>
      <c r="CC56" s="99"/>
      <c r="CD56" s="99"/>
      <c r="CE56" s="99"/>
      <c r="CF56" s="99"/>
      <c r="CG56" s="99"/>
      <c r="CH56" s="99"/>
      <c r="CI56" s="99"/>
      <c r="CJ56" s="99"/>
      <c r="CK56" s="99"/>
      <c r="CL56" s="99"/>
      <c r="CM56" s="99"/>
      <c r="CN56" s="99"/>
      <c r="CO56" s="99"/>
      <c r="CP56" s="99"/>
      <c r="CQ56" s="99"/>
      <c r="CR56" s="99"/>
      <c r="CS56" s="99"/>
      <c r="CT56" s="99"/>
      <c r="CU56" s="99"/>
      <c r="CV56" s="99"/>
      <c r="CW56" s="99"/>
      <c r="CX56" s="99"/>
      <c r="CY56" s="557"/>
      <c r="CZ56" s="557"/>
      <c r="DA56" s="557"/>
      <c r="DB56" s="557"/>
      <c r="DC56" s="557"/>
      <c r="DD56" s="557"/>
      <c r="DE56" s="557"/>
      <c r="DF56" s="557"/>
      <c r="DG56" s="557"/>
      <c r="DH56" s="557"/>
      <c r="DI56" s="557"/>
      <c r="DJ56" s="557"/>
      <c r="DK56" s="557"/>
      <c r="DL56" s="557"/>
      <c r="DM56" s="557"/>
      <c r="DN56" s="557"/>
      <c r="DO56" s="557"/>
      <c r="DP56" s="557"/>
      <c r="DQ56" s="557"/>
      <c r="DR56" s="557"/>
      <c r="DS56" s="557"/>
      <c r="DT56" s="557"/>
      <c r="DU56" s="557"/>
      <c r="DV56" s="557"/>
      <c r="DW56" s="557"/>
      <c r="DX56" s="557"/>
      <c r="DY56" s="557"/>
      <c r="DZ56" s="557"/>
      <c r="EA56" s="557"/>
      <c r="EB56" s="557"/>
      <c r="EC56" s="557"/>
      <c r="ED56" s="557"/>
      <c r="EE56" s="557"/>
      <c r="EF56" s="557"/>
      <c r="EG56" s="557"/>
      <c r="EH56" s="557"/>
      <c r="EI56" s="557"/>
      <c r="EJ56" s="557"/>
      <c r="EK56" s="557"/>
      <c r="EL56" s="557"/>
      <c r="EM56" s="557"/>
      <c r="EN56" s="557"/>
      <c r="EO56" s="557"/>
      <c r="EP56" s="557"/>
      <c r="EQ56" s="557"/>
      <c r="ER56" s="557"/>
      <c r="ES56" s="557"/>
      <c r="ET56" s="557"/>
      <c r="EU56" s="557"/>
      <c r="EV56" s="557"/>
      <c r="EW56" s="557"/>
      <c r="EX56" s="557"/>
      <c r="EY56" s="557"/>
      <c r="EZ56" s="557"/>
      <c r="FA56" s="557"/>
      <c r="FB56" s="557"/>
      <c r="FC56" s="557"/>
      <c r="FD56" s="557"/>
      <c r="FE56" s="557"/>
      <c r="FF56" s="557"/>
      <c r="FG56" s="557"/>
      <c r="FH56" s="557"/>
      <c r="FI56" s="557"/>
      <c r="FJ56" s="557"/>
      <c r="FK56" s="557"/>
      <c r="FL56" s="557"/>
      <c r="FM56" s="557"/>
      <c r="FN56" s="557"/>
      <c r="FO56" s="557"/>
      <c r="FP56" s="557"/>
      <c r="FQ56" s="557"/>
      <c r="FR56" s="557"/>
      <c r="FS56" s="557"/>
      <c r="FT56" s="557"/>
      <c r="FU56" s="557"/>
      <c r="FV56" s="557"/>
      <c r="FW56" s="557"/>
      <c r="FX56" s="557"/>
      <c r="FY56" s="557"/>
      <c r="FZ56" s="557"/>
      <c r="GA56" s="557"/>
      <c r="GB56" s="557"/>
      <c r="GC56" s="557"/>
      <c r="GD56" s="557"/>
      <c r="GE56" s="557"/>
      <c r="GF56" s="557"/>
    </row>
    <row r="57" s="194" customFormat="true" ht="15" hidden="false" customHeight="false" outlineLevel="0" collapsed="false">
      <c r="A57" s="557"/>
      <c r="B57" s="557"/>
      <c r="C57" s="557"/>
      <c r="D57" s="576" t="s">
        <v>210</v>
      </c>
      <c r="E57" s="492" t="n">
        <v>22</v>
      </c>
      <c r="F57" s="867" t="n">
        <f aca="false">E57/E60</f>
        <v>0.536585365853659</v>
      </c>
      <c r="H57" s="885"/>
      <c r="I57" s="620" t="s">
        <v>166</v>
      </c>
      <c r="J57" s="706" t="n">
        <v>1</v>
      </c>
      <c r="K57" s="557"/>
      <c r="U57" s="557"/>
      <c r="V57" s="99"/>
      <c r="W57" s="99"/>
      <c r="X57" s="99"/>
      <c r="Y57" s="99"/>
      <c r="Z57" s="99"/>
      <c r="AA57" s="99"/>
      <c r="AB57" s="99"/>
      <c r="AC57" s="99"/>
      <c r="AD57" s="99"/>
      <c r="AE57" s="99"/>
      <c r="AK57" s="99"/>
      <c r="AL57" s="99"/>
      <c r="AM57" s="99"/>
      <c r="AN57" s="99"/>
      <c r="AO57" s="865"/>
      <c r="AP57" s="620" t="s">
        <v>1089</v>
      </c>
      <c r="AQ57" s="893" t="n">
        <v>1</v>
      </c>
      <c r="AR57" s="994" t="str">
        <f aca="false">AS57</f>
        <v>2.9</v>
      </c>
      <c r="AS57" s="623" t="s">
        <v>1183</v>
      </c>
      <c r="AT57" s="623"/>
      <c r="AU57" s="796"/>
      <c r="AV57" s="623"/>
      <c r="AW57" s="623"/>
      <c r="AX57" s="478"/>
      <c r="AY57" s="478"/>
      <c r="AZ57" s="478"/>
      <c r="BA57" s="478"/>
      <c r="BB57" s="478"/>
      <c r="BC57" s="478"/>
      <c r="BD57" s="478"/>
      <c r="BE57" s="557"/>
      <c r="BF57" s="99"/>
      <c r="BH57" s="557"/>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478"/>
      <c r="CI57" s="478"/>
      <c r="CJ57" s="478"/>
      <c r="CK57" s="478"/>
      <c r="CL57" s="478"/>
      <c r="CM57" s="99"/>
      <c r="CN57" s="99"/>
      <c r="CO57" s="99"/>
      <c r="CP57" s="99"/>
      <c r="CQ57" s="99"/>
      <c r="CR57" s="99"/>
      <c r="CS57" s="99"/>
      <c r="CT57" s="99"/>
      <c r="CU57" s="99"/>
      <c r="CV57" s="99"/>
      <c r="CW57" s="99"/>
      <c r="CX57" s="99"/>
      <c r="CY57" s="557"/>
      <c r="CZ57" s="557"/>
      <c r="DA57" s="557"/>
      <c r="DB57" s="557"/>
      <c r="DC57" s="557"/>
      <c r="DD57" s="557"/>
      <c r="DE57" s="557"/>
      <c r="DF57" s="557"/>
      <c r="DG57" s="557"/>
      <c r="DH57" s="557"/>
      <c r="DI57" s="557"/>
      <c r="DJ57" s="557"/>
      <c r="DK57" s="557"/>
      <c r="DL57" s="557"/>
      <c r="DM57" s="557"/>
      <c r="DN57" s="557"/>
      <c r="DO57" s="557"/>
      <c r="DP57" s="557"/>
      <c r="DQ57" s="557"/>
      <c r="DR57" s="557"/>
      <c r="DS57" s="557"/>
      <c r="DT57" s="557"/>
      <c r="DU57" s="557"/>
      <c r="DV57" s="557"/>
      <c r="DW57" s="557"/>
      <c r="DX57" s="557"/>
      <c r="DY57" s="557"/>
      <c r="DZ57" s="557"/>
      <c r="EA57" s="557"/>
      <c r="EB57" s="557"/>
      <c r="EC57" s="557"/>
      <c r="ED57" s="557"/>
      <c r="EE57" s="557"/>
      <c r="EF57" s="557"/>
      <c r="EG57" s="557"/>
      <c r="EH57" s="557"/>
      <c r="EI57" s="557"/>
      <c r="EJ57" s="557"/>
      <c r="EK57" s="557"/>
      <c r="EL57" s="557"/>
      <c r="EM57" s="557"/>
      <c r="EN57" s="557"/>
      <c r="EO57" s="557"/>
      <c r="EP57" s="557"/>
      <c r="EQ57" s="557"/>
      <c r="ER57" s="557"/>
      <c r="ES57" s="557"/>
      <c r="ET57" s="557"/>
      <c r="EU57" s="557"/>
      <c r="EV57" s="557"/>
      <c r="EW57" s="557"/>
      <c r="EX57" s="557"/>
      <c r="EY57" s="557"/>
      <c r="EZ57" s="557"/>
      <c r="FA57" s="557"/>
      <c r="FB57" s="557"/>
      <c r="FC57" s="557"/>
      <c r="FD57" s="557"/>
      <c r="FE57" s="557"/>
      <c r="FF57" s="557"/>
      <c r="FG57" s="557"/>
      <c r="FH57" s="557"/>
      <c r="FI57" s="557"/>
      <c r="FJ57" s="557"/>
      <c r="FK57" s="557"/>
      <c r="FL57" s="557"/>
      <c r="FM57" s="557"/>
      <c r="FN57" s="557"/>
      <c r="FO57" s="557"/>
      <c r="FP57" s="557"/>
      <c r="FQ57" s="557"/>
      <c r="FR57" s="557"/>
      <c r="FS57" s="557"/>
      <c r="FT57" s="557"/>
      <c r="FU57" s="557"/>
      <c r="FV57" s="557"/>
      <c r="FW57" s="557"/>
      <c r="FX57" s="557"/>
      <c r="FY57" s="557"/>
      <c r="FZ57" s="557"/>
      <c r="GA57" s="557"/>
      <c r="GB57" s="557"/>
      <c r="GC57" s="557"/>
      <c r="GD57" s="557"/>
      <c r="GE57" s="557"/>
      <c r="GF57" s="557"/>
    </row>
    <row r="58" s="194" customFormat="true" ht="15" hidden="false" customHeight="false" outlineLevel="0" collapsed="false">
      <c r="A58" s="557"/>
      <c r="B58" s="557"/>
      <c r="C58" s="557"/>
      <c r="D58" s="576" t="s">
        <v>214</v>
      </c>
      <c r="E58" s="492" t="n">
        <v>5</v>
      </c>
      <c r="F58" s="867" t="n">
        <f aca="false">E58/E60</f>
        <v>0.121951219512195</v>
      </c>
      <c r="H58" s="885"/>
      <c r="I58" s="620" t="s">
        <v>1089</v>
      </c>
      <c r="J58" s="706" t="n">
        <v>1</v>
      </c>
      <c r="K58" s="557"/>
      <c r="U58" s="557"/>
      <c r="V58" s="99"/>
      <c r="W58" s="99"/>
      <c r="X58" s="99"/>
      <c r="Y58" s="99"/>
      <c r="Z58" s="99"/>
      <c r="AA58" s="99"/>
      <c r="AB58" s="99"/>
      <c r="AC58" s="99"/>
      <c r="AD58" s="99"/>
      <c r="AE58" s="99"/>
      <c r="AK58" s="99"/>
      <c r="AL58" s="99"/>
      <c r="AM58" s="99"/>
      <c r="AN58" s="99"/>
      <c r="AO58" s="865"/>
      <c r="AP58" s="620" t="s">
        <v>78</v>
      </c>
      <c r="AQ58" s="893" t="n">
        <v>1</v>
      </c>
      <c r="AR58" s="898" t="str">
        <f aca="false">AS58</f>
        <v>1</v>
      </c>
      <c r="AS58" s="623" t="s">
        <v>1179</v>
      </c>
      <c r="AT58" s="623"/>
      <c r="AU58" s="796"/>
      <c r="AV58" s="623"/>
      <c r="AW58" s="623"/>
      <c r="AX58" s="478"/>
      <c r="AY58" s="478"/>
      <c r="AZ58" s="478"/>
      <c r="BA58" s="478"/>
      <c r="BB58" s="478"/>
      <c r="BC58" s="478"/>
      <c r="BD58" s="478"/>
      <c r="BE58" s="557"/>
      <c r="BF58" s="99"/>
      <c r="BH58" s="557"/>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478"/>
      <c r="CI58" s="478"/>
      <c r="CJ58" s="478"/>
      <c r="CK58" s="478"/>
      <c r="CL58" s="478"/>
      <c r="CM58" s="478"/>
      <c r="CN58" s="99"/>
      <c r="CO58" s="99"/>
      <c r="CP58" s="99"/>
      <c r="CQ58" s="99"/>
      <c r="CR58" s="99"/>
      <c r="CS58" s="99"/>
      <c r="CT58" s="99"/>
      <c r="CU58" s="99"/>
      <c r="CV58" s="99"/>
      <c r="CW58" s="99"/>
      <c r="CX58" s="99"/>
      <c r="CY58" s="557"/>
      <c r="CZ58" s="557"/>
      <c r="DA58" s="557"/>
      <c r="DB58" s="557"/>
      <c r="DC58" s="557"/>
      <c r="DD58" s="557"/>
      <c r="DE58" s="557"/>
      <c r="DF58" s="557"/>
      <c r="DG58" s="557"/>
      <c r="DH58" s="557"/>
      <c r="DI58" s="557"/>
      <c r="DJ58" s="557"/>
      <c r="DK58" s="557"/>
      <c r="DL58" s="557"/>
      <c r="DM58" s="557"/>
      <c r="DN58" s="557"/>
      <c r="DO58" s="557"/>
      <c r="DP58" s="557"/>
      <c r="DQ58" s="557"/>
      <c r="DR58" s="557"/>
      <c r="DS58" s="557"/>
      <c r="DT58" s="557"/>
      <c r="DU58" s="557"/>
      <c r="DV58" s="557"/>
      <c r="DW58" s="557"/>
      <c r="DX58" s="557"/>
      <c r="DY58" s="557"/>
      <c r="DZ58" s="557"/>
      <c r="EA58" s="557"/>
      <c r="EB58" s="557"/>
      <c r="EC58" s="557"/>
      <c r="ED58" s="557"/>
      <c r="EE58" s="557"/>
      <c r="EF58" s="557"/>
      <c r="EG58" s="557"/>
      <c r="EH58" s="557"/>
      <c r="EI58" s="557"/>
      <c r="EJ58" s="557"/>
      <c r="EK58" s="557"/>
      <c r="EL58" s="557"/>
      <c r="EM58" s="557"/>
      <c r="EN58" s="557"/>
      <c r="EO58" s="557"/>
      <c r="EP58" s="557"/>
      <c r="EQ58" s="557"/>
      <c r="ER58" s="557"/>
      <c r="ES58" s="557"/>
      <c r="ET58" s="557"/>
      <c r="EU58" s="557"/>
      <c r="EV58" s="557"/>
      <c r="EW58" s="557"/>
      <c r="EX58" s="557"/>
      <c r="EY58" s="557"/>
      <c r="EZ58" s="557"/>
      <c r="FA58" s="557"/>
      <c r="FB58" s="557"/>
      <c r="FC58" s="557"/>
      <c r="FD58" s="557"/>
      <c r="FE58" s="557"/>
      <c r="FF58" s="557"/>
      <c r="FG58" s="557"/>
      <c r="FH58" s="557"/>
      <c r="FI58" s="557"/>
      <c r="FJ58" s="557"/>
      <c r="FK58" s="557"/>
      <c r="FL58" s="557"/>
      <c r="FM58" s="557"/>
      <c r="FN58" s="557"/>
      <c r="FO58" s="557"/>
      <c r="FP58" s="557"/>
      <c r="FQ58" s="557"/>
      <c r="FR58" s="557"/>
      <c r="FS58" s="557"/>
      <c r="FT58" s="557"/>
      <c r="FU58" s="557"/>
      <c r="FV58" s="557"/>
      <c r="FW58" s="557"/>
      <c r="FX58" s="557"/>
      <c r="FY58" s="557"/>
      <c r="FZ58" s="557"/>
      <c r="GA58" s="557"/>
      <c r="GB58" s="557"/>
      <c r="GC58" s="557"/>
      <c r="GD58" s="557"/>
      <c r="GE58" s="557"/>
      <c r="GF58" s="557"/>
    </row>
    <row r="59" s="194" customFormat="true" ht="17.9" hidden="false" customHeight="true" outlineLevel="0" collapsed="false">
      <c r="A59" s="557"/>
      <c r="B59" s="557"/>
      <c r="C59" s="557"/>
      <c r="D59" s="576" t="s">
        <v>218</v>
      </c>
      <c r="E59" s="492" t="n">
        <v>0</v>
      </c>
      <c r="F59" s="867" t="n">
        <f aca="false">E59/E60</f>
        <v>0</v>
      </c>
      <c r="H59" s="885"/>
      <c r="I59" s="620" t="s">
        <v>78</v>
      </c>
      <c r="J59" s="706" t="n">
        <v>1</v>
      </c>
      <c r="K59" s="557"/>
      <c r="U59" s="557"/>
      <c r="V59" s="99"/>
      <c r="W59" s="99"/>
      <c r="X59" s="99"/>
      <c r="Y59" s="99"/>
      <c r="Z59" s="99"/>
      <c r="AA59" s="99"/>
      <c r="AB59" s="99"/>
      <c r="AC59" s="99"/>
      <c r="AD59" s="99"/>
      <c r="AE59" s="99"/>
      <c r="AF59" s="478"/>
      <c r="AG59" s="478"/>
      <c r="AH59" s="478"/>
      <c r="AI59" s="478"/>
      <c r="AJ59" s="478"/>
      <c r="AK59" s="99"/>
      <c r="AL59" s="99"/>
      <c r="AM59" s="99"/>
      <c r="AN59" s="99"/>
      <c r="AO59" s="865"/>
      <c r="AP59" s="620" t="s">
        <v>337</v>
      </c>
      <c r="AQ59" s="893" t="n">
        <v>1</v>
      </c>
      <c r="AR59" s="898"/>
      <c r="AS59" s="623" t="s">
        <v>1184</v>
      </c>
      <c r="AT59" s="623"/>
      <c r="AU59" s="796"/>
      <c r="AV59" s="623"/>
      <c r="AW59" s="623"/>
      <c r="AX59" s="478"/>
      <c r="AY59" s="478"/>
      <c r="AZ59" s="478"/>
      <c r="BA59" s="478"/>
      <c r="BB59" s="478"/>
      <c r="BC59" s="478"/>
      <c r="BD59" s="673" t="s">
        <v>39</v>
      </c>
      <c r="BE59" s="673"/>
      <c r="BF59" s="673"/>
      <c r="BH59" s="557"/>
      <c r="BI59" s="99"/>
      <c r="BJ59" s="99"/>
      <c r="BK59" s="99"/>
      <c r="BL59" s="99"/>
      <c r="BM59" s="99"/>
      <c r="BN59" s="99"/>
      <c r="BO59" s="99"/>
      <c r="BP59" s="99"/>
      <c r="BQ59" s="99"/>
      <c r="BR59" s="99"/>
      <c r="BS59" s="99"/>
      <c r="BT59" s="99"/>
      <c r="BU59" s="99"/>
      <c r="BV59" s="99"/>
      <c r="BW59" s="99"/>
      <c r="BX59" s="99"/>
      <c r="BY59" s="99"/>
      <c r="BZ59" s="99"/>
      <c r="CA59" s="99"/>
      <c r="CB59" s="99"/>
      <c r="CC59" s="99"/>
      <c r="CD59" s="99"/>
      <c r="CE59" s="478"/>
      <c r="CF59" s="478"/>
      <c r="CG59" s="478"/>
      <c r="CH59" s="478"/>
      <c r="CI59" s="478"/>
      <c r="CJ59" s="478"/>
      <c r="CK59" s="478"/>
      <c r="CL59" s="478"/>
      <c r="CM59" s="478"/>
      <c r="CN59" s="99"/>
      <c r="CO59" s="99"/>
      <c r="CP59" s="99"/>
      <c r="CQ59" s="99"/>
      <c r="CR59" s="99"/>
      <c r="CS59" s="99"/>
      <c r="CT59" s="99"/>
      <c r="CU59" s="99"/>
      <c r="CV59" s="99"/>
      <c r="CW59" s="99"/>
      <c r="CX59" s="99"/>
      <c r="CY59" s="557"/>
      <c r="CZ59" s="557"/>
      <c r="DA59" s="557"/>
      <c r="DB59" s="557"/>
      <c r="DC59" s="557"/>
      <c r="DD59" s="557"/>
      <c r="DE59" s="557"/>
      <c r="DF59" s="557"/>
      <c r="DG59" s="557"/>
      <c r="DH59" s="557"/>
      <c r="DI59" s="557"/>
      <c r="DJ59" s="557"/>
      <c r="DK59" s="557"/>
      <c r="DL59" s="557"/>
      <c r="DM59" s="557"/>
      <c r="DN59" s="557"/>
      <c r="DO59" s="557"/>
      <c r="DP59" s="557"/>
      <c r="DQ59" s="557"/>
      <c r="DR59" s="557"/>
      <c r="DS59" s="557"/>
      <c r="DT59" s="557"/>
      <c r="DU59" s="557"/>
      <c r="DV59" s="557"/>
      <c r="DW59" s="557"/>
      <c r="DX59" s="557"/>
      <c r="DY59" s="557"/>
      <c r="DZ59" s="557"/>
      <c r="EA59" s="557"/>
      <c r="EB59" s="557"/>
      <c r="EC59" s="557"/>
      <c r="ED59" s="557"/>
      <c r="EE59" s="557"/>
      <c r="EF59" s="557"/>
      <c r="EG59" s="557"/>
      <c r="EH59" s="557"/>
      <c r="EI59" s="557"/>
      <c r="EJ59" s="557"/>
      <c r="EK59" s="557"/>
      <c r="EL59" s="557"/>
      <c r="EM59" s="557"/>
      <c r="EN59" s="557"/>
      <c r="EO59" s="557"/>
      <c r="EP59" s="557"/>
      <c r="EQ59" s="557"/>
      <c r="ER59" s="557"/>
      <c r="ES59" s="557"/>
      <c r="ET59" s="557"/>
      <c r="EU59" s="557"/>
      <c r="EV59" s="557"/>
      <c r="EW59" s="557"/>
      <c r="EX59" s="557"/>
      <c r="EY59" s="557"/>
      <c r="EZ59" s="557"/>
      <c r="FA59" s="557"/>
      <c r="FB59" s="557"/>
      <c r="FC59" s="557"/>
      <c r="FD59" s="557"/>
      <c r="FE59" s="557"/>
      <c r="FF59" s="557"/>
      <c r="FG59" s="557"/>
      <c r="FH59" s="557"/>
      <c r="FI59" s="557"/>
      <c r="FJ59" s="557"/>
      <c r="FK59" s="557"/>
      <c r="FL59" s="557"/>
      <c r="FM59" s="557"/>
      <c r="FN59" s="557"/>
      <c r="FO59" s="557"/>
      <c r="FP59" s="557"/>
      <c r="FQ59" s="557"/>
      <c r="FR59" s="557"/>
      <c r="FS59" s="557"/>
      <c r="FT59" s="557"/>
      <c r="FU59" s="557"/>
      <c r="FV59" s="557"/>
      <c r="FW59" s="557"/>
      <c r="FX59" s="557"/>
      <c r="FY59" s="557"/>
      <c r="FZ59" s="557"/>
      <c r="GA59" s="557"/>
      <c r="GB59" s="557"/>
      <c r="GC59" s="557"/>
      <c r="GD59" s="557"/>
      <c r="GE59" s="557"/>
      <c r="GF59" s="557"/>
    </row>
    <row r="60" s="194" customFormat="true" ht="17.9" hidden="false" customHeight="false" outlineLevel="0" collapsed="false">
      <c r="A60" s="557"/>
      <c r="B60" s="557"/>
      <c r="C60" s="557"/>
      <c r="D60" s="940" t="s">
        <v>139</v>
      </c>
      <c r="E60" s="990" t="n">
        <f aca="false">E56+E57+E58+E59</f>
        <v>41</v>
      </c>
      <c r="F60" s="863"/>
      <c r="H60" s="885"/>
      <c r="I60" s="620" t="s">
        <v>337</v>
      </c>
      <c r="J60" s="706" t="n">
        <v>1</v>
      </c>
      <c r="K60" s="557"/>
      <c r="U60" s="557"/>
      <c r="V60" s="99"/>
      <c r="W60" s="99"/>
      <c r="X60" s="99"/>
      <c r="Y60" s="99"/>
      <c r="Z60" s="99"/>
      <c r="AA60" s="99"/>
      <c r="AB60" s="99"/>
      <c r="AC60" s="99"/>
      <c r="AD60" s="99"/>
      <c r="AE60" s="99"/>
      <c r="AF60" s="676" t="s">
        <v>707</v>
      </c>
      <c r="AG60" s="677" t="n">
        <f aca="false">AF47</f>
        <v>6</v>
      </c>
      <c r="AH60" s="478"/>
      <c r="AI60" s="478"/>
      <c r="AJ60" s="478"/>
      <c r="AK60" s="99"/>
      <c r="AL60" s="99"/>
      <c r="AM60" s="99"/>
      <c r="AN60" s="99"/>
      <c r="AO60" s="865"/>
      <c r="AP60" s="620" t="s">
        <v>128</v>
      </c>
      <c r="AQ60" s="893" t="n">
        <v>1</v>
      </c>
      <c r="AR60" s="994" t="str">
        <f aca="false">AS60</f>
        <v>2.7</v>
      </c>
      <c r="AS60" s="623" t="s">
        <v>1185</v>
      </c>
      <c r="AT60" s="623"/>
      <c r="AU60" s="796"/>
      <c r="AV60" s="623"/>
      <c r="AW60" s="623"/>
      <c r="AX60" s="478"/>
      <c r="AY60" s="478"/>
      <c r="AZ60" s="478"/>
      <c r="BA60" s="478"/>
      <c r="BB60" s="478"/>
      <c r="BC60" s="478"/>
      <c r="BD60" s="673" t="s">
        <v>708</v>
      </c>
      <c r="BE60" s="680"/>
      <c r="BF60" s="681" t="n">
        <f aca="false">BE60/BE62</f>
        <v>0</v>
      </c>
      <c r="BH60" s="557"/>
      <c r="BI60" s="99"/>
      <c r="BJ60" s="99"/>
      <c r="BK60" s="99"/>
      <c r="BL60" s="99"/>
      <c r="BM60" s="99"/>
      <c r="BN60" s="99"/>
      <c r="BO60" s="99"/>
      <c r="BP60" s="99"/>
      <c r="BQ60" s="99"/>
      <c r="BR60" s="99"/>
      <c r="BS60" s="99"/>
      <c r="BT60" s="99"/>
      <c r="BU60" s="99"/>
      <c r="BV60" s="99"/>
      <c r="BW60" s="99"/>
      <c r="BX60" s="99"/>
      <c r="BY60" s="99"/>
      <c r="BZ60" s="99"/>
      <c r="CA60" s="99"/>
      <c r="CB60" s="99"/>
      <c r="CC60" s="99"/>
      <c r="CD60" s="99"/>
      <c r="CE60" s="478"/>
      <c r="CF60" s="478"/>
      <c r="CG60" s="478"/>
      <c r="CH60" s="557"/>
      <c r="CI60" s="557"/>
      <c r="CJ60" s="557"/>
      <c r="CK60" s="572"/>
      <c r="CL60" s="572"/>
      <c r="CM60" s="478"/>
      <c r="CN60" s="99"/>
      <c r="CO60" s="99"/>
      <c r="CP60" s="99"/>
      <c r="CQ60" s="99"/>
      <c r="CR60" s="99"/>
      <c r="CS60" s="99"/>
      <c r="CT60" s="99"/>
      <c r="CU60" s="99"/>
      <c r="CV60" s="99"/>
      <c r="CW60" s="99"/>
      <c r="CX60" s="99"/>
      <c r="CY60" s="557"/>
      <c r="CZ60" s="557"/>
      <c r="DA60" s="557"/>
      <c r="DB60" s="557"/>
      <c r="DC60" s="557"/>
      <c r="DD60" s="557"/>
      <c r="DE60" s="557"/>
      <c r="DF60" s="557"/>
      <c r="DG60" s="557"/>
      <c r="DH60" s="557"/>
      <c r="DI60" s="557"/>
      <c r="DJ60" s="557"/>
      <c r="DK60" s="557"/>
      <c r="DL60" s="557"/>
      <c r="DM60" s="557"/>
      <c r="DN60" s="557"/>
      <c r="DO60" s="557"/>
      <c r="DP60" s="557"/>
      <c r="DQ60" s="557"/>
      <c r="DR60" s="557"/>
      <c r="DS60" s="557"/>
      <c r="DT60" s="557"/>
      <c r="DU60" s="557"/>
      <c r="DV60" s="557"/>
      <c r="DW60" s="557"/>
      <c r="DX60" s="557"/>
      <c r="DY60" s="557"/>
      <c r="DZ60" s="557"/>
      <c r="EA60" s="557"/>
      <c r="EB60" s="557"/>
      <c r="EC60" s="557"/>
      <c r="ED60" s="557"/>
      <c r="EE60" s="557"/>
      <c r="EF60" s="557"/>
      <c r="EG60" s="557"/>
      <c r="EH60" s="557"/>
      <c r="EI60" s="557"/>
      <c r="EJ60" s="557"/>
      <c r="EK60" s="557"/>
      <c r="EL60" s="557"/>
      <c r="EM60" s="557"/>
      <c r="EN60" s="557"/>
      <c r="EO60" s="557"/>
      <c r="EP60" s="557"/>
      <c r="EQ60" s="557"/>
      <c r="ER60" s="557"/>
      <c r="ES60" s="557"/>
      <c r="ET60" s="557"/>
      <c r="EU60" s="557"/>
      <c r="EV60" s="557"/>
      <c r="EW60" s="557"/>
      <c r="EX60" s="557"/>
      <c r="EY60" s="557"/>
      <c r="EZ60" s="557"/>
      <c r="FA60" s="557"/>
      <c r="FB60" s="557"/>
      <c r="FC60" s="557"/>
      <c r="FD60" s="557"/>
      <c r="FE60" s="557"/>
      <c r="FF60" s="557"/>
      <c r="FG60" s="557"/>
      <c r="FH60" s="557"/>
      <c r="FI60" s="557"/>
      <c r="FJ60" s="557"/>
      <c r="FK60" s="557"/>
      <c r="FL60" s="557"/>
      <c r="FM60" s="557"/>
      <c r="FN60" s="557"/>
      <c r="FO60" s="557"/>
      <c r="FP60" s="557"/>
      <c r="FQ60" s="557"/>
      <c r="FR60" s="557"/>
      <c r="FS60" s="557"/>
      <c r="FT60" s="557"/>
      <c r="FU60" s="557"/>
      <c r="FV60" s="557"/>
      <c r="FW60" s="557"/>
      <c r="FX60" s="557"/>
      <c r="FY60" s="557"/>
      <c r="FZ60" s="557"/>
      <c r="GA60" s="557"/>
    </row>
    <row r="61" s="194" customFormat="true" ht="17.9" hidden="false" customHeight="false" outlineLevel="0" collapsed="false">
      <c r="A61" s="557"/>
      <c r="B61" s="557"/>
      <c r="C61" s="557"/>
      <c r="D61" s="672"/>
      <c r="E61" s="478"/>
      <c r="F61" s="557"/>
      <c r="G61" s="557"/>
      <c r="H61" s="885"/>
      <c r="I61" s="620" t="s">
        <v>128</v>
      </c>
      <c r="J61" s="706" t="n">
        <v>1</v>
      </c>
      <c r="K61" s="557"/>
      <c r="U61" s="557"/>
      <c r="V61" s="99"/>
      <c r="W61" s="99"/>
      <c r="X61" s="99"/>
      <c r="Y61" s="99"/>
      <c r="Z61" s="99"/>
      <c r="AA61" s="99"/>
      <c r="AB61" s="99"/>
      <c r="AC61" s="99"/>
      <c r="AD61" s="99"/>
      <c r="AE61" s="99"/>
      <c r="AF61" s="684" t="s">
        <v>709</v>
      </c>
      <c r="AG61" s="685" t="n">
        <f aca="false">AF54</f>
        <v>2</v>
      </c>
      <c r="AH61" s="478"/>
      <c r="AI61" s="478"/>
      <c r="AJ61" s="478"/>
      <c r="AK61" s="99"/>
      <c r="AL61" s="99"/>
      <c r="AM61" s="99"/>
      <c r="AN61" s="99"/>
      <c r="AO61" s="865"/>
      <c r="AP61" s="620" t="s">
        <v>510</v>
      </c>
      <c r="AQ61" s="893" t="n">
        <v>1</v>
      </c>
      <c r="AR61" s="898"/>
      <c r="AS61" s="623" t="s">
        <v>1186</v>
      </c>
      <c r="AT61" s="623"/>
      <c r="AU61" s="796"/>
      <c r="AV61" s="623"/>
      <c r="AW61" s="623"/>
      <c r="AX61" s="478"/>
      <c r="AY61" s="478"/>
      <c r="AZ61" s="478"/>
      <c r="BA61" s="478"/>
      <c r="BB61" s="478"/>
      <c r="BC61" s="478"/>
      <c r="BD61" s="673" t="s">
        <v>710</v>
      </c>
      <c r="BE61" s="680" t="n">
        <v>41</v>
      </c>
      <c r="BF61" s="681" t="n">
        <f aca="false">BE61/BE62</f>
        <v>1</v>
      </c>
      <c r="BH61" s="557"/>
      <c r="BI61" s="99"/>
      <c r="BJ61" s="99"/>
      <c r="BK61" s="99"/>
      <c r="BL61" s="99"/>
      <c r="BM61" s="99"/>
      <c r="BN61" s="99"/>
      <c r="BO61" s="99"/>
      <c r="BP61" s="99"/>
      <c r="BQ61" s="99"/>
      <c r="BR61" s="99"/>
      <c r="BS61" s="99"/>
      <c r="BT61" s="99"/>
      <c r="BU61" s="99"/>
      <c r="BV61" s="99"/>
      <c r="BW61" s="99"/>
      <c r="BX61" s="99"/>
      <c r="BY61" s="99"/>
      <c r="BZ61" s="99"/>
      <c r="CA61" s="99"/>
      <c r="CB61" s="99"/>
      <c r="CC61" s="99"/>
      <c r="CD61" s="99"/>
      <c r="CE61" s="478"/>
      <c r="CF61" s="478"/>
      <c r="CG61" s="478"/>
      <c r="CH61" s="557"/>
      <c r="CI61" s="557"/>
      <c r="CJ61" s="557"/>
      <c r="CK61" s="572"/>
      <c r="CL61" s="572"/>
      <c r="CM61" s="572"/>
      <c r="CN61" s="99"/>
      <c r="CO61" s="99"/>
      <c r="CP61" s="99"/>
      <c r="CQ61" s="99"/>
      <c r="CR61" s="99"/>
      <c r="CS61" s="99"/>
      <c r="CT61" s="99"/>
      <c r="CU61" s="99"/>
      <c r="CV61" s="99"/>
      <c r="CW61" s="99"/>
      <c r="CX61" s="99"/>
      <c r="CY61" s="557"/>
      <c r="CZ61" s="557"/>
      <c r="DA61" s="557"/>
      <c r="DB61" s="557"/>
      <c r="DC61" s="557"/>
      <c r="DD61" s="557"/>
      <c r="DE61" s="557"/>
      <c r="DF61" s="557"/>
      <c r="DG61" s="557"/>
      <c r="DH61" s="557"/>
      <c r="DI61" s="557"/>
      <c r="DJ61" s="557"/>
      <c r="DK61" s="557"/>
      <c r="DL61" s="557"/>
      <c r="DM61" s="557"/>
      <c r="DN61" s="557"/>
      <c r="DO61" s="557"/>
      <c r="DP61" s="557"/>
      <c r="DQ61" s="557"/>
      <c r="DR61" s="557"/>
      <c r="DS61" s="557"/>
      <c r="DT61" s="557"/>
      <c r="DU61" s="557"/>
      <c r="DV61" s="557"/>
      <c r="DW61" s="557"/>
      <c r="DX61" s="557"/>
      <c r="DY61" s="557"/>
      <c r="DZ61" s="557"/>
      <c r="EA61" s="557"/>
      <c r="EB61" s="557"/>
      <c r="EC61" s="557"/>
      <c r="ED61" s="557"/>
      <c r="EE61" s="557"/>
      <c r="EF61" s="557"/>
      <c r="EG61" s="557"/>
      <c r="EH61" s="557"/>
      <c r="EI61" s="557"/>
      <c r="EJ61" s="557"/>
      <c r="EK61" s="557"/>
      <c r="EL61" s="557"/>
      <c r="EM61" s="557"/>
      <c r="EN61" s="557"/>
      <c r="EO61" s="557"/>
      <c r="EP61" s="557"/>
      <c r="EQ61" s="557"/>
      <c r="ER61" s="557"/>
      <c r="ES61" s="557"/>
      <c r="ET61" s="557"/>
      <c r="EU61" s="557"/>
      <c r="EV61" s="557"/>
      <c r="EW61" s="557"/>
      <c r="EX61" s="557"/>
      <c r="EY61" s="557"/>
      <c r="EZ61" s="557"/>
      <c r="FA61" s="557"/>
      <c r="FB61" s="557"/>
      <c r="FC61" s="557"/>
      <c r="FD61" s="557"/>
      <c r="FE61" s="557"/>
      <c r="FF61" s="557"/>
      <c r="FG61" s="557"/>
      <c r="FH61" s="557"/>
      <c r="FI61" s="557"/>
      <c r="FJ61" s="557"/>
      <c r="FK61" s="557"/>
      <c r="FL61" s="557"/>
      <c r="FM61" s="557"/>
      <c r="FN61" s="557"/>
      <c r="FO61" s="557"/>
      <c r="FP61" s="557"/>
      <c r="FQ61" s="557"/>
      <c r="FR61" s="557"/>
      <c r="FS61" s="557"/>
      <c r="FT61" s="557"/>
      <c r="FU61" s="557"/>
      <c r="FV61" s="557"/>
      <c r="FW61" s="557"/>
      <c r="FX61" s="557"/>
      <c r="FY61" s="557"/>
    </row>
    <row r="62" s="194" customFormat="true" ht="16.5" hidden="false" customHeight="true" outlineLevel="0" collapsed="false">
      <c r="A62" s="557"/>
      <c r="B62" s="557"/>
      <c r="C62" s="557"/>
      <c r="D62" s="672"/>
      <c r="E62" s="478"/>
      <c r="F62" s="557"/>
      <c r="G62" s="557"/>
      <c r="H62" s="885"/>
      <c r="I62" s="620" t="s">
        <v>510</v>
      </c>
      <c r="J62" s="706" t="n">
        <v>1</v>
      </c>
      <c r="K62" s="557"/>
      <c r="U62" s="557"/>
      <c r="V62" s="99"/>
      <c r="W62" s="99"/>
      <c r="X62" s="99"/>
      <c r="Y62" s="99"/>
      <c r="Z62" s="99"/>
      <c r="AA62" s="99"/>
      <c r="AB62" s="99"/>
      <c r="AC62" s="99"/>
      <c r="AD62" s="99"/>
      <c r="AE62" s="99"/>
      <c r="AF62" s="686"/>
      <c r="AG62" s="686"/>
      <c r="AH62" s="478"/>
      <c r="AI62" s="478"/>
      <c r="AJ62" s="478"/>
      <c r="AK62" s="99"/>
      <c r="AL62" s="99"/>
      <c r="AM62" s="99"/>
      <c r="AN62" s="99"/>
      <c r="AO62" s="865"/>
      <c r="AP62" s="620" t="s">
        <v>468</v>
      </c>
      <c r="AQ62" s="893" t="n">
        <v>1</v>
      </c>
      <c r="AR62" s="898" t="str">
        <f aca="false">AS62</f>
        <v>2</v>
      </c>
      <c r="AS62" s="623" t="s">
        <v>1182</v>
      </c>
      <c r="AT62" s="623"/>
      <c r="AU62" s="796"/>
      <c r="AV62" s="623"/>
      <c r="AW62" s="623"/>
      <c r="AX62" s="478"/>
      <c r="AY62" s="478"/>
      <c r="AZ62" s="478"/>
      <c r="BA62" s="478"/>
      <c r="BB62" s="478"/>
      <c r="BC62" s="478"/>
      <c r="BD62" s="688" t="s">
        <v>139</v>
      </c>
      <c r="BE62" s="604" t="n">
        <f aca="false">BE61+BE60</f>
        <v>41</v>
      </c>
      <c r="BF62" s="604" t="n">
        <f aca="false">BF60+BF61</f>
        <v>1</v>
      </c>
      <c r="BH62" s="557"/>
      <c r="BI62" s="99"/>
      <c r="BJ62" s="99"/>
      <c r="BK62" s="99"/>
      <c r="BL62" s="99"/>
      <c r="BM62" s="99"/>
      <c r="BN62" s="99"/>
      <c r="BO62" s="99"/>
      <c r="BP62" s="99"/>
      <c r="BQ62" s="99"/>
      <c r="BR62" s="99"/>
      <c r="BS62" s="99"/>
      <c r="BT62" s="99"/>
      <c r="BU62" s="99"/>
      <c r="BV62" s="99"/>
      <c r="BW62" s="99"/>
      <c r="BX62" s="99"/>
      <c r="BY62" s="99"/>
      <c r="BZ62" s="99"/>
      <c r="CA62" s="99"/>
      <c r="CB62" s="99"/>
      <c r="CC62" s="99"/>
      <c r="CD62" s="99"/>
      <c r="CE62" s="557"/>
      <c r="CF62" s="557"/>
      <c r="CG62" s="557"/>
      <c r="CH62" s="557"/>
      <c r="CI62" s="557"/>
      <c r="CJ62" s="557"/>
      <c r="CK62" s="572"/>
      <c r="CL62" s="572"/>
      <c r="CM62" s="572"/>
      <c r="CN62" s="99"/>
      <c r="CO62" s="99"/>
      <c r="CP62" s="99"/>
      <c r="CQ62" s="99"/>
      <c r="CR62" s="99"/>
      <c r="CS62" s="99"/>
      <c r="CT62" s="99"/>
      <c r="CU62" s="99"/>
      <c r="CV62" s="99"/>
      <c r="CW62" s="99"/>
      <c r="CX62" s="99"/>
      <c r="CY62" s="557"/>
      <c r="CZ62" s="557"/>
      <c r="DA62" s="557"/>
      <c r="DB62" s="557"/>
      <c r="DC62" s="557"/>
      <c r="DD62" s="557"/>
      <c r="DE62" s="557"/>
      <c r="DF62" s="557"/>
      <c r="DG62" s="557"/>
      <c r="DH62" s="557"/>
      <c r="DI62" s="557"/>
      <c r="DJ62" s="557"/>
      <c r="DK62" s="557"/>
      <c r="DL62" s="557"/>
      <c r="DM62" s="557"/>
      <c r="DN62" s="557"/>
      <c r="DO62" s="557"/>
      <c r="DP62" s="557"/>
      <c r="DQ62" s="557"/>
      <c r="DR62" s="557"/>
      <c r="DS62" s="557"/>
      <c r="DT62" s="557"/>
      <c r="DU62" s="557"/>
      <c r="DV62" s="557"/>
      <c r="DW62" s="557"/>
      <c r="DX62" s="557"/>
      <c r="DY62" s="557"/>
      <c r="DZ62" s="557"/>
      <c r="EA62" s="557"/>
      <c r="EB62" s="557"/>
      <c r="EC62" s="557"/>
      <c r="ED62" s="557"/>
      <c r="EE62" s="557"/>
      <c r="EF62" s="557"/>
      <c r="EG62" s="557"/>
      <c r="EH62" s="557"/>
      <c r="EI62" s="557"/>
      <c r="EJ62" s="557"/>
      <c r="EK62" s="557"/>
      <c r="EL62" s="557"/>
      <c r="EM62" s="557"/>
      <c r="EN62" s="557"/>
      <c r="EO62" s="557"/>
      <c r="EP62" s="557"/>
      <c r="EQ62" s="557"/>
      <c r="ER62" s="557"/>
      <c r="ES62" s="557"/>
      <c r="ET62" s="557"/>
      <c r="EU62" s="557"/>
      <c r="EV62" s="557"/>
      <c r="EW62" s="557"/>
      <c r="EX62" s="557"/>
      <c r="EY62" s="557"/>
      <c r="EZ62" s="557"/>
      <c r="FA62" s="557"/>
      <c r="FB62" s="557"/>
      <c r="FC62" s="557"/>
      <c r="FD62" s="557"/>
      <c r="FE62" s="557"/>
      <c r="FF62" s="557"/>
      <c r="FG62" s="557"/>
      <c r="FH62" s="557"/>
      <c r="FI62" s="557"/>
      <c r="FJ62" s="557"/>
      <c r="FK62" s="557"/>
      <c r="FL62" s="557"/>
      <c r="FM62" s="557"/>
      <c r="FN62" s="557"/>
      <c r="FO62" s="557"/>
      <c r="FP62" s="557"/>
      <c r="FQ62" s="557"/>
      <c r="FR62" s="557"/>
      <c r="FS62" s="557"/>
      <c r="FT62" s="557"/>
      <c r="FU62" s="557"/>
      <c r="FV62" s="557"/>
      <c r="FW62" s="557"/>
      <c r="FX62" s="557"/>
      <c r="FY62" s="557"/>
      <c r="FZ62" s="557"/>
      <c r="GA62" s="557"/>
      <c r="GB62" s="557"/>
      <c r="GC62" s="557"/>
      <c r="GD62" s="557"/>
    </row>
    <row r="63" s="194" customFormat="true" ht="16.5" hidden="false" customHeight="true" outlineLevel="0" collapsed="false">
      <c r="A63" s="557"/>
      <c r="B63" s="557"/>
      <c r="C63" s="557"/>
      <c r="D63" s="652" t="s">
        <v>959</v>
      </c>
      <c r="E63" s="630" t="n">
        <f aca="false">E49+E50</f>
        <v>22</v>
      </c>
      <c r="F63" s="631" t="n">
        <f aca="false">E63/E60</f>
        <v>0.536585365853659</v>
      </c>
      <c r="G63" s="557"/>
      <c r="H63" s="885"/>
      <c r="I63" s="620" t="s">
        <v>468</v>
      </c>
      <c r="J63" s="706" t="n">
        <v>1</v>
      </c>
      <c r="K63" s="478"/>
      <c r="U63" s="557"/>
      <c r="V63" s="99"/>
      <c r="W63" s="99"/>
      <c r="X63" s="99"/>
      <c r="Y63" s="99"/>
      <c r="Z63" s="99"/>
      <c r="AA63" s="99"/>
      <c r="AB63" s="99"/>
      <c r="AC63" s="99"/>
      <c r="AD63" s="99"/>
      <c r="AE63" s="99"/>
      <c r="AF63" s="689" t="s">
        <v>711</v>
      </c>
      <c r="AG63" s="690" t="s">
        <v>712</v>
      </c>
      <c r="AH63" s="690" t="s">
        <v>307</v>
      </c>
      <c r="AI63" s="582"/>
      <c r="AJ63" s="582"/>
      <c r="AK63" s="99"/>
      <c r="AL63" s="99"/>
      <c r="AM63" s="99"/>
      <c r="AN63" s="99"/>
      <c r="AO63" s="865"/>
      <c r="AP63" s="287" t="s">
        <v>139</v>
      </c>
      <c r="AQ63" s="995" t="n">
        <f aca="false">AQ46+AQ47+AQ48+AQ49+AQ50+AQ51+AQ52+AQ53+AQ54+AQ55+AQ56+AQ57+AQ58+AQ59+AQ60+AQ61+AQ62</f>
        <v>22</v>
      </c>
      <c r="AR63" s="898"/>
      <c r="AS63" s="623"/>
      <c r="AT63" s="623"/>
      <c r="AU63" s="796"/>
      <c r="AV63" s="623"/>
      <c r="AW63" s="623"/>
      <c r="AX63" s="478"/>
      <c r="AY63" s="478"/>
      <c r="AZ63" s="478"/>
      <c r="BA63" s="478"/>
      <c r="BB63" s="478"/>
      <c r="BC63" s="478"/>
      <c r="BD63" s="478"/>
      <c r="BE63" s="557"/>
      <c r="BF63" s="557"/>
      <c r="BH63" s="557"/>
      <c r="BI63" s="99"/>
      <c r="BJ63" s="99"/>
      <c r="BK63" s="99"/>
      <c r="BL63" s="99"/>
      <c r="BM63" s="99"/>
      <c r="BN63" s="99"/>
      <c r="BO63" s="99"/>
      <c r="BP63" s="99"/>
      <c r="BQ63" s="99"/>
      <c r="BR63" s="99"/>
      <c r="BS63" s="99"/>
      <c r="BT63" s="99"/>
      <c r="BU63" s="99"/>
      <c r="BV63" s="99"/>
      <c r="BW63" s="99"/>
      <c r="BX63" s="99"/>
      <c r="BY63" s="99"/>
      <c r="BZ63" s="99"/>
      <c r="CA63" s="99"/>
      <c r="CB63" s="99"/>
      <c r="CC63" s="99"/>
      <c r="CD63" s="99"/>
      <c r="CE63" s="557"/>
      <c r="CF63" s="557"/>
      <c r="CG63" s="557"/>
      <c r="CH63" s="557"/>
      <c r="CI63" s="557"/>
      <c r="CJ63" s="557"/>
      <c r="CK63" s="572"/>
      <c r="CL63" s="572"/>
      <c r="CM63" s="572"/>
      <c r="CN63" s="99"/>
      <c r="CO63" s="99"/>
      <c r="CP63" s="99"/>
      <c r="CQ63" s="99"/>
      <c r="CR63" s="99"/>
      <c r="CS63" s="99"/>
      <c r="CT63" s="99"/>
      <c r="CU63" s="99"/>
      <c r="CV63" s="99"/>
      <c r="CW63" s="99"/>
      <c r="CX63" s="99"/>
      <c r="CY63" s="557"/>
      <c r="CZ63" s="557"/>
      <c r="DA63" s="557"/>
      <c r="DB63" s="557"/>
      <c r="DC63" s="557"/>
      <c r="DD63" s="557"/>
      <c r="DE63" s="557"/>
      <c r="DF63" s="557"/>
      <c r="DG63" s="557"/>
      <c r="DH63" s="557"/>
      <c r="DI63" s="557"/>
      <c r="DJ63" s="557"/>
      <c r="DK63" s="557"/>
      <c r="DL63" s="557"/>
      <c r="DM63" s="557"/>
      <c r="DN63" s="557"/>
      <c r="DO63" s="557"/>
      <c r="DP63" s="557"/>
      <c r="DQ63" s="557"/>
      <c r="DR63" s="557"/>
      <c r="DS63" s="557"/>
      <c r="DT63" s="557"/>
      <c r="DU63" s="557"/>
      <c r="DV63" s="557"/>
      <c r="DW63" s="557"/>
      <c r="DX63" s="557"/>
      <c r="DY63" s="557"/>
      <c r="DZ63" s="557"/>
      <c r="EA63" s="557"/>
      <c r="EB63" s="557"/>
      <c r="EC63" s="557"/>
      <c r="ED63" s="557"/>
      <c r="EE63" s="557"/>
      <c r="EF63" s="557"/>
      <c r="EG63" s="557"/>
      <c r="EH63" s="557"/>
      <c r="EI63" s="557"/>
      <c r="EJ63" s="557"/>
      <c r="EK63" s="557"/>
      <c r="EL63" s="557"/>
      <c r="EM63" s="557"/>
      <c r="EN63" s="557"/>
      <c r="EO63" s="557"/>
      <c r="EP63" s="557"/>
      <c r="EQ63" s="557"/>
      <c r="ER63" s="557"/>
      <c r="ES63" s="557"/>
      <c r="ET63" s="557"/>
      <c r="EU63" s="557"/>
      <c r="EV63" s="557"/>
      <c r="EW63" s="557"/>
      <c r="EX63" s="557"/>
      <c r="EY63" s="557"/>
      <c r="EZ63" s="557"/>
      <c r="FA63" s="557"/>
      <c r="FB63" s="557"/>
      <c r="FC63" s="557"/>
      <c r="FD63" s="557"/>
      <c r="FE63" s="557"/>
      <c r="FF63" s="557"/>
      <c r="FG63" s="557"/>
      <c r="FH63" s="557"/>
      <c r="FI63" s="557"/>
      <c r="FJ63" s="557"/>
      <c r="FK63" s="557"/>
      <c r="FL63" s="557"/>
      <c r="FM63" s="557"/>
      <c r="FN63" s="557"/>
      <c r="FO63" s="557"/>
      <c r="FP63" s="557"/>
      <c r="FQ63" s="557"/>
      <c r="FR63" s="557"/>
      <c r="FS63" s="557"/>
      <c r="FT63" s="557"/>
      <c r="FU63" s="557"/>
      <c r="FV63" s="557"/>
      <c r="FW63" s="557"/>
      <c r="FX63" s="557"/>
      <c r="FY63" s="557"/>
      <c r="FZ63" s="557"/>
      <c r="GA63" s="557"/>
      <c r="GB63" s="557"/>
      <c r="GC63" s="557"/>
      <c r="GD63" s="557"/>
    </row>
    <row r="64" s="194" customFormat="true" ht="15" hidden="false" customHeight="true" outlineLevel="0" collapsed="false">
      <c r="A64" s="557"/>
      <c r="B64" s="557"/>
      <c r="C64" s="557"/>
      <c r="D64" s="667" t="s">
        <v>960</v>
      </c>
      <c r="E64" s="630" t="n">
        <f aca="false">E47+E48</f>
        <v>19</v>
      </c>
      <c r="F64" s="631" t="n">
        <f aca="false">E64/E60</f>
        <v>0.463414634146342</v>
      </c>
      <c r="G64" s="557"/>
      <c r="H64" s="885"/>
      <c r="I64" s="287" t="s">
        <v>139</v>
      </c>
      <c r="J64" s="288" t="n">
        <f aca="false">J47+J48+J49+J50+J51+J52+J53+J54+J55+J56+J57+J58+J59+J60+J61+J62+J63</f>
        <v>22</v>
      </c>
      <c r="K64" s="478"/>
      <c r="U64" s="557"/>
      <c r="V64" s="99"/>
      <c r="W64" s="99"/>
      <c r="X64" s="99"/>
      <c r="Y64" s="99"/>
      <c r="Z64" s="99"/>
      <c r="AA64" s="99"/>
      <c r="AB64" s="99"/>
      <c r="AC64" s="99"/>
      <c r="AD64" s="99"/>
      <c r="AE64" s="99"/>
      <c r="AF64" s="695" t="s">
        <v>713</v>
      </c>
      <c r="AG64" s="696"/>
      <c r="AH64" s="697" t="e">
        <f aca="false">AG64/AG67</f>
        <v>#VALUE!</v>
      </c>
      <c r="AI64" s="582"/>
      <c r="AJ64" s="582"/>
      <c r="AK64" s="99"/>
      <c r="AL64" s="99"/>
      <c r="AM64" s="99"/>
      <c r="AN64" s="99"/>
      <c r="AO64" s="838"/>
      <c r="AP64" s="838"/>
      <c r="AQ64" s="838"/>
      <c r="AR64" s="906"/>
      <c r="AS64" s="623"/>
      <c r="AT64" s="623"/>
      <c r="AU64" s="796"/>
      <c r="AV64" s="623"/>
      <c r="AW64" s="623"/>
      <c r="AX64" s="478"/>
      <c r="AY64" s="478"/>
      <c r="AZ64" s="478"/>
      <c r="BA64" s="478"/>
      <c r="BB64" s="478"/>
      <c r="BC64" s="478"/>
      <c r="BD64" s="99"/>
      <c r="BE64" s="557"/>
      <c r="BF64" s="99"/>
      <c r="BH64" s="557"/>
      <c r="BI64" s="99"/>
      <c r="BJ64" s="99"/>
      <c r="BK64" s="99"/>
      <c r="BL64" s="99"/>
      <c r="BM64" s="99"/>
      <c r="BN64" s="99"/>
      <c r="BO64" s="99"/>
      <c r="BP64" s="99"/>
      <c r="BQ64" s="99"/>
      <c r="BR64" s="99"/>
      <c r="BS64" s="99"/>
      <c r="BT64" s="99"/>
      <c r="BU64" s="99"/>
      <c r="BV64" s="99"/>
      <c r="BW64" s="99"/>
      <c r="BX64" s="99"/>
      <c r="BY64" s="99"/>
      <c r="BZ64" s="99"/>
      <c r="CA64" s="99"/>
      <c r="CB64" s="99"/>
      <c r="CC64" s="99"/>
      <c r="CD64" s="99"/>
      <c r="CE64" s="557"/>
      <c r="CF64" s="557"/>
      <c r="CG64" s="557"/>
      <c r="CH64" s="557"/>
      <c r="CI64" s="557"/>
      <c r="CJ64" s="557"/>
      <c r="CK64" s="572"/>
      <c r="CL64" s="572"/>
      <c r="CM64" s="572"/>
      <c r="CN64" s="99"/>
      <c r="CO64" s="99"/>
      <c r="CP64" s="99"/>
      <c r="CQ64" s="99"/>
      <c r="CR64" s="99"/>
      <c r="CS64" s="99"/>
      <c r="CT64" s="99"/>
      <c r="CU64" s="99"/>
      <c r="CV64" s="99"/>
      <c r="CW64" s="99"/>
      <c r="CX64" s="99"/>
      <c r="CY64" s="557"/>
      <c r="CZ64" s="557"/>
      <c r="DA64" s="557"/>
      <c r="DB64" s="557"/>
      <c r="DC64" s="557"/>
      <c r="DD64" s="557"/>
      <c r="DE64" s="557"/>
      <c r="DF64" s="557"/>
      <c r="DG64" s="557"/>
      <c r="DH64" s="557"/>
      <c r="DI64" s="557"/>
      <c r="DJ64" s="557"/>
      <c r="DK64" s="557"/>
      <c r="DL64" s="557"/>
      <c r="DM64" s="557"/>
      <c r="DN64" s="557"/>
      <c r="DO64" s="557"/>
      <c r="DP64" s="557"/>
      <c r="DQ64" s="557"/>
      <c r="DR64" s="557"/>
      <c r="DS64" s="557"/>
      <c r="DT64" s="557"/>
      <c r="DU64" s="557"/>
      <c r="DV64" s="557"/>
      <c r="DW64" s="557"/>
      <c r="DX64" s="557"/>
      <c r="DY64" s="557"/>
      <c r="DZ64" s="557"/>
      <c r="EA64" s="557"/>
      <c r="EB64" s="557"/>
      <c r="EC64" s="557"/>
      <c r="ED64" s="557"/>
      <c r="EE64" s="557"/>
      <c r="EF64" s="557"/>
      <c r="EG64" s="557"/>
      <c r="EH64" s="557"/>
      <c r="EI64" s="557"/>
      <c r="EJ64" s="557"/>
      <c r="EK64" s="557"/>
      <c r="EL64" s="557"/>
      <c r="EM64" s="557"/>
      <c r="EN64" s="557"/>
      <c r="EO64" s="557"/>
      <c r="EP64" s="557"/>
      <c r="EQ64" s="557"/>
      <c r="ER64" s="557"/>
      <c r="ES64" s="557"/>
      <c r="ET64" s="557"/>
      <c r="EU64" s="557"/>
      <c r="EV64" s="557"/>
      <c r="EW64" s="557"/>
      <c r="EX64" s="557"/>
      <c r="EY64" s="557"/>
      <c r="EZ64" s="557"/>
      <c r="FA64" s="557"/>
      <c r="FB64" s="557"/>
      <c r="FC64" s="557"/>
      <c r="FD64" s="557"/>
      <c r="FE64" s="557"/>
      <c r="FF64" s="557"/>
      <c r="FG64" s="557"/>
      <c r="FH64" s="557"/>
      <c r="FI64" s="557"/>
      <c r="FJ64" s="557"/>
      <c r="FK64" s="557"/>
      <c r="FL64" s="557"/>
      <c r="FM64" s="557"/>
      <c r="FN64" s="557"/>
      <c r="FO64" s="557"/>
      <c r="FP64" s="557"/>
      <c r="FQ64" s="557"/>
      <c r="FR64" s="557"/>
      <c r="FS64" s="557"/>
      <c r="FT64" s="557"/>
      <c r="FU64" s="557"/>
      <c r="FV64" s="557"/>
      <c r="FW64" s="557"/>
      <c r="FX64" s="557"/>
      <c r="FY64" s="557"/>
      <c r="FZ64" s="557"/>
      <c r="GA64" s="557"/>
      <c r="GB64" s="557"/>
      <c r="GC64" s="557"/>
      <c r="GD64" s="557"/>
      <c r="GE64" s="557"/>
      <c r="GF64" s="557"/>
    </row>
    <row r="65" s="194" customFormat="true" ht="15" hidden="false" customHeight="true" outlineLevel="0" collapsed="false">
      <c r="A65" s="557"/>
      <c r="B65" s="557"/>
      <c r="C65" s="557"/>
      <c r="D65" s="672"/>
      <c r="E65" s="478"/>
      <c r="F65" s="557"/>
      <c r="G65" s="557"/>
      <c r="H65" s="838"/>
      <c r="I65" s="838"/>
      <c r="J65" s="838"/>
      <c r="K65" s="478"/>
      <c r="U65" s="557"/>
      <c r="V65" s="99"/>
      <c r="W65" s="99"/>
      <c r="X65" s="99"/>
      <c r="Y65" s="99"/>
      <c r="Z65" s="99"/>
      <c r="AA65" s="99"/>
      <c r="AB65" s="99"/>
      <c r="AC65" s="99"/>
      <c r="AD65" s="99"/>
      <c r="AE65" s="99"/>
      <c r="AF65" s="698" t="s">
        <v>714</v>
      </c>
      <c r="AG65" s="696" t="n">
        <v>6</v>
      </c>
      <c r="AH65" s="697" t="e">
        <f aca="false">AG65/AG67</f>
        <v>#VALUE!</v>
      </c>
      <c r="AI65" s="478"/>
      <c r="AJ65" s="478"/>
      <c r="AK65" s="99"/>
      <c r="AL65" s="99"/>
      <c r="AM65" s="99"/>
      <c r="AN65" s="99"/>
      <c r="AO65" s="885" t="s">
        <v>329</v>
      </c>
      <c r="AP65" s="819" t="s">
        <v>341</v>
      </c>
      <c r="AQ65" s="891" t="n">
        <v>1</v>
      </c>
      <c r="AR65" s="898"/>
      <c r="AS65" s="623" t="s">
        <v>1187</v>
      </c>
      <c r="AT65" s="623"/>
      <c r="AU65" s="796"/>
      <c r="AV65" s="623"/>
      <c r="AW65" s="623"/>
      <c r="AX65" s="478"/>
      <c r="AY65" s="478"/>
      <c r="AZ65" s="478"/>
      <c r="BA65" s="478"/>
      <c r="BB65" s="478"/>
      <c r="BC65" s="478"/>
      <c r="BD65" s="99"/>
      <c r="BE65" s="557"/>
      <c r="BF65" s="99"/>
      <c r="BH65" s="557"/>
      <c r="BI65" s="99"/>
      <c r="BJ65" s="99"/>
      <c r="BK65" s="99"/>
      <c r="BL65" s="99"/>
      <c r="BM65" s="99"/>
      <c r="BN65" s="99"/>
      <c r="BO65" s="99"/>
      <c r="BP65" s="99"/>
      <c r="BQ65" s="99"/>
      <c r="BR65" s="99"/>
      <c r="BS65" s="99"/>
      <c r="BT65" s="99"/>
      <c r="BU65" s="99"/>
      <c r="BV65" s="99"/>
      <c r="BW65" s="99"/>
      <c r="BX65" s="99"/>
      <c r="BY65" s="99"/>
      <c r="BZ65" s="99"/>
      <c r="CA65" s="99"/>
      <c r="CB65" s="99"/>
      <c r="CC65" s="99"/>
      <c r="CD65" s="99"/>
      <c r="CE65" s="557"/>
      <c r="CF65" s="557"/>
      <c r="CG65" s="557"/>
      <c r="CH65" s="557"/>
      <c r="CI65" s="557"/>
      <c r="CJ65" s="557"/>
      <c r="CK65" s="572"/>
      <c r="CL65" s="572"/>
      <c r="CM65" s="572"/>
      <c r="CN65" s="99"/>
      <c r="CO65" s="99"/>
      <c r="CP65" s="99"/>
      <c r="CQ65" s="99"/>
      <c r="CR65" s="99"/>
      <c r="CS65" s="99"/>
      <c r="CT65" s="99"/>
      <c r="CU65" s="99"/>
      <c r="CV65" s="99"/>
      <c r="CW65" s="99"/>
      <c r="CX65" s="99"/>
      <c r="CY65" s="557"/>
      <c r="CZ65" s="557"/>
      <c r="DA65" s="557"/>
      <c r="DB65" s="557"/>
      <c r="DC65" s="557"/>
      <c r="DD65" s="557"/>
      <c r="DE65" s="557"/>
      <c r="DF65" s="557"/>
      <c r="DG65" s="557"/>
      <c r="DH65" s="557"/>
      <c r="DI65" s="557"/>
      <c r="DJ65" s="557"/>
      <c r="DK65" s="557"/>
      <c r="DL65" s="557"/>
      <c r="DM65" s="557"/>
      <c r="DN65" s="557"/>
      <c r="DO65" s="557"/>
      <c r="DP65" s="557"/>
      <c r="DQ65" s="557"/>
      <c r="DR65" s="557"/>
      <c r="DS65" s="557"/>
      <c r="DT65" s="557"/>
      <c r="DU65" s="557"/>
      <c r="DV65" s="557"/>
      <c r="DW65" s="557"/>
      <c r="DX65" s="557"/>
      <c r="DY65" s="557"/>
      <c r="DZ65" s="557"/>
      <c r="EA65" s="557"/>
      <c r="EB65" s="557"/>
      <c r="EC65" s="557"/>
      <c r="ED65" s="557"/>
      <c r="EE65" s="557"/>
      <c r="EF65" s="557"/>
      <c r="EG65" s="557"/>
      <c r="EH65" s="557"/>
      <c r="EI65" s="557"/>
      <c r="EJ65" s="557"/>
      <c r="EK65" s="557"/>
      <c r="EL65" s="557"/>
      <c r="EM65" s="557"/>
      <c r="EN65" s="557"/>
      <c r="EO65" s="557"/>
      <c r="EP65" s="557"/>
      <c r="EQ65" s="557"/>
      <c r="ER65" s="557"/>
      <c r="ES65" s="557"/>
      <c r="ET65" s="557"/>
      <c r="EU65" s="557"/>
      <c r="EV65" s="557"/>
      <c r="EW65" s="557"/>
      <c r="EX65" s="557"/>
      <c r="EY65" s="557"/>
      <c r="EZ65" s="557"/>
      <c r="FA65" s="557"/>
      <c r="FB65" s="557"/>
      <c r="FC65" s="557"/>
      <c r="FD65" s="557"/>
      <c r="FE65" s="557"/>
      <c r="FF65" s="557"/>
      <c r="FG65" s="557"/>
      <c r="FH65" s="557"/>
      <c r="FI65" s="557"/>
      <c r="FJ65" s="557"/>
      <c r="FK65" s="557"/>
      <c r="FL65" s="557"/>
      <c r="FM65" s="557"/>
      <c r="FN65" s="557"/>
      <c r="FO65" s="557"/>
      <c r="FP65" s="557"/>
      <c r="FQ65" s="557"/>
      <c r="FR65" s="557"/>
      <c r="FS65" s="557"/>
      <c r="FT65" s="557"/>
      <c r="FU65" s="557"/>
      <c r="FV65" s="557"/>
      <c r="FW65" s="557"/>
      <c r="FX65" s="557"/>
      <c r="FY65" s="557"/>
      <c r="FZ65" s="557"/>
      <c r="GA65" s="557"/>
      <c r="GB65" s="557"/>
      <c r="GC65" s="557"/>
      <c r="GD65" s="557"/>
      <c r="GE65" s="557"/>
      <c r="GF65" s="557"/>
    </row>
    <row r="66" s="194" customFormat="true" ht="15" hidden="false" customHeight="true" outlineLevel="0" collapsed="false">
      <c r="A66" s="557"/>
      <c r="B66" s="557"/>
      <c r="C66" s="557"/>
      <c r="D66" s="672"/>
      <c r="E66" s="478"/>
      <c r="F66" s="557"/>
      <c r="G66" s="557"/>
      <c r="H66" s="885" t="s">
        <v>329</v>
      </c>
      <c r="I66" s="819" t="s">
        <v>341</v>
      </c>
      <c r="J66" s="820" t="n">
        <v>1</v>
      </c>
      <c r="K66" s="478"/>
      <c r="L66" s="478"/>
      <c r="M66" s="557"/>
      <c r="N66" s="557"/>
      <c r="O66" s="557"/>
      <c r="P66" s="557"/>
      <c r="Q66" s="557"/>
      <c r="R66" s="557"/>
      <c r="S66" s="557"/>
      <c r="T66" s="557"/>
      <c r="U66" s="557"/>
      <c r="V66" s="99"/>
      <c r="W66" s="99"/>
      <c r="X66" s="99"/>
      <c r="Y66" s="99"/>
      <c r="Z66" s="99"/>
      <c r="AA66" s="99"/>
      <c r="AB66" s="99"/>
      <c r="AC66" s="99"/>
      <c r="AD66" s="99"/>
      <c r="AE66" s="99"/>
      <c r="AF66" s="698" t="s">
        <v>715</v>
      </c>
      <c r="AG66" s="700"/>
      <c r="AH66" s="701" t="e">
        <f aca="false">AG66/AG67</f>
        <v>#VALUE!</v>
      </c>
      <c r="AI66" s="557"/>
      <c r="AJ66" s="557"/>
      <c r="AK66" s="99"/>
      <c r="AL66" s="99"/>
      <c r="AM66" s="99"/>
      <c r="AN66" s="99"/>
      <c r="AO66" s="885"/>
      <c r="AP66" s="620" t="s">
        <v>79</v>
      </c>
      <c r="AQ66" s="893" t="n">
        <v>2</v>
      </c>
      <c r="AR66" s="898"/>
      <c r="AS66" s="492" t="n">
        <v>0.9</v>
      </c>
      <c r="AT66" s="1029" t="s">
        <v>1188</v>
      </c>
      <c r="AU66" s="623"/>
      <c r="AV66" s="492"/>
      <c r="AW66" s="623"/>
      <c r="AX66" s="478"/>
      <c r="AY66" s="478"/>
      <c r="AZ66" s="478"/>
      <c r="BA66" s="478"/>
      <c r="BB66" s="478"/>
      <c r="BC66" s="478"/>
      <c r="BD66" s="99"/>
      <c r="BE66" s="557"/>
      <c r="BF66" s="99"/>
      <c r="BH66" s="557"/>
      <c r="BI66" s="99"/>
      <c r="BJ66" s="99"/>
      <c r="BK66" s="99"/>
      <c r="BL66" s="99"/>
      <c r="BM66" s="99"/>
      <c r="BN66" s="99"/>
      <c r="BO66" s="99"/>
      <c r="BP66" s="99"/>
      <c r="BQ66" s="99"/>
      <c r="BR66" s="99"/>
      <c r="BS66" s="99"/>
      <c r="BT66" s="99"/>
      <c r="BU66" s="99"/>
      <c r="BV66" s="99"/>
      <c r="BW66" s="99"/>
      <c r="BX66" s="99"/>
      <c r="BY66" s="99"/>
      <c r="BZ66" s="99"/>
      <c r="CA66" s="99"/>
      <c r="CB66" s="99"/>
      <c r="CC66" s="99"/>
      <c r="CD66" s="99"/>
      <c r="CE66" s="557"/>
      <c r="CF66" s="557"/>
      <c r="CG66" s="557"/>
      <c r="CH66" s="557"/>
      <c r="CI66" s="557"/>
      <c r="CJ66" s="557"/>
      <c r="CK66" s="572"/>
      <c r="CL66" s="572"/>
      <c r="CM66" s="572"/>
      <c r="CN66" s="99"/>
      <c r="CO66" s="99"/>
      <c r="CP66" s="99"/>
      <c r="CQ66" s="99"/>
      <c r="CR66" s="99"/>
      <c r="CS66" s="99"/>
      <c r="CT66" s="99"/>
      <c r="CU66" s="99"/>
      <c r="CV66" s="99"/>
      <c r="CW66" s="99"/>
      <c r="CX66" s="99"/>
      <c r="CY66" s="557"/>
      <c r="CZ66" s="557"/>
      <c r="DA66" s="557"/>
      <c r="DB66" s="557"/>
      <c r="DC66" s="557"/>
      <c r="DD66" s="557"/>
      <c r="DE66" s="557"/>
      <c r="DF66" s="557"/>
      <c r="DG66" s="557"/>
      <c r="DH66" s="557"/>
      <c r="DI66" s="557"/>
      <c r="DJ66" s="557"/>
      <c r="DK66" s="557"/>
      <c r="DL66" s="557"/>
      <c r="DM66" s="557"/>
      <c r="DN66" s="557"/>
      <c r="DO66" s="557"/>
      <c r="DP66" s="557"/>
      <c r="DQ66" s="557"/>
      <c r="DR66" s="557"/>
      <c r="DS66" s="557"/>
      <c r="DT66" s="557"/>
      <c r="DU66" s="557"/>
      <c r="DV66" s="557"/>
      <c r="DW66" s="557"/>
      <c r="DX66" s="557"/>
      <c r="DY66" s="557"/>
      <c r="DZ66" s="557"/>
      <c r="EA66" s="557"/>
      <c r="EB66" s="557"/>
      <c r="EC66" s="557"/>
      <c r="ED66" s="557"/>
      <c r="EE66" s="557"/>
      <c r="EF66" s="557"/>
      <c r="EG66" s="557"/>
      <c r="EH66" s="557"/>
      <c r="EI66" s="557"/>
      <c r="EJ66" s="557"/>
      <c r="EK66" s="557"/>
      <c r="EL66" s="557"/>
      <c r="EM66" s="557"/>
      <c r="EN66" s="557"/>
      <c r="EO66" s="557"/>
      <c r="EP66" s="557"/>
      <c r="EQ66" s="557"/>
      <c r="ER66" s="557"/>
      <c r="ES66" s="557"/>
      <c r="ET66" s="557"/>
      <c r="EU66" s="557"/>
      <c r="EV66" s="557"/>
      <c r="EW66" s="557"/>
      <c r="EX66" s="557"/>
      <c r="EY66" s="557"/>
      <c r="EZ66" s="557"/>
      <c r="FA66" s="557"/>
      <c r="FB66" s="557"/>
      <c r="FC66" s="557"/>
      <c r="FD66" s="557"/>
      <c r="FE66" s="557"/>
      <c r="FF66" s="557"/>
      <c r="FG66" s="557"/>
      <c r="FH66" s="557"/>
      <c r="FI66" s="557"/>
      <c r="FJ66" s="557"/>
      <c r="FK66" s="557"/>
      <c r="FL66" s="557"/>
      <c r="FM66" s="557"/>
      <c r="FN66" s="557"/>
      <c r="FO66" s="557"/>
      <c r="FP66" s="557"/>
      <c r="FQ66" s="557"/>
      <c r="FR66" s="557"/>
      <c r="FS66" s="557"/>
      <c r="FT66" s="557"/>
      <c r="FU66" s="557"/>
      <c r="FV66" s="557"/>
      <c r="FW66" s="557"/>
      <c r="FX66" s="557"/>
      <c r="FY66" s="557"/>
      <c r="FZ66" s="557"/>
      <c r="GA66" s="557"/>
      <c r="GB66" s="557"/>
      <c r="GC66" s="557"/>
      <c r="GD66" s="557"/>
      <c r="GE66" s="557"/>
      <c r="GF66" s="557"/>
    </row>
    <row r="67" s="194" customFormat="true" ht="15" hidden="false" customHeight="true" outlineLevel="0" collapsed="false">
      <c r="A67" s="557"/>
      <c r="B67" s="557"/>
      <c r="C67" s="557"/>
      <c r="D67" s="672"/>
      <c r="E67" s="478"/>
      <c r="F67" s="557"/>
      <c r="G67" s="557"/>
      <c r="H67" s="885"/>
      <c r="I67" s="620" t="s">
        <v>79</v>
      </c>
      <c r="J67" s="706" t="n">
        <v>2</v>
      </c>
      <c r="K67" s="478"/>
      <c r="L67" s="478"/>
      <c r="M67" s="557"/>
      <c r="N67" s="557"/>
      <c r="O67" s="557"/>
      <c r="P67" s="557"/>
      <c r="Q67" s="557"/>
      <c r="R67" s="557"/>
      <c r="S67" s="557"/>
      <c r="T67" s="557"/>
      <c r="U67" s="557"/>
      <c r="V67" s="478"/>
      <c r="W67" s="478"/>
      <c r="X67" s="478"/>
      <c r="Y67" s="478"/>
      <c r="Z67" s="478"/>
      <c r="AA67" s="478"/>
      <c r="AB67" s="478"/>
      <c r="AC67" s="478"/>
      <c r="AD67" s="99"/>
      <c r="AE67" s="99"/>
      <c r="AF67" s="703" t="s">
        <v>717</v>
      </c>
      <c r="AG67" s="703" t="e">
        <f aca="false">AG64+AG65+AF66</f>
        <v>#VALUE!</v>
      </c>
      <c r="AH67" s="703" t="e">
        <f aca="false">AH64+AH66+AH65</f>
        <v>#VALUE!</v>
      </c>
      <c r="AI67" s="557"/>
      <c r="AJ67" s="557"/>
      <c r="AK67" s="99"/>
      <c r="AL67" s="99"/>
      <c r="AM67" s="99"/>
      <c r="AN67" s="99"/>
      <c r="AO67" s="885"/>
      <c r="AP67" s="620" t="s">
        <v>66</v>
      </c>
      <c r="AQ67" s="893" t="n">
        <v>2</v>
      </c>
      <c r="AR67" s="898" t="n">
        <f aca="false">AS67+AT67/2</f>
        <v>2</v>
      </c>
      <c r="AS67" s="623" t="s">
        <v>1065</v>
      </c>
      <c r="AT67" s="623" t="s">
        <v>1053</v>
      </c>
      <c r="AU67" s="796"/>
      <c r="AV67" s="623"/>
      <c r="AW67" s="623"/>
      <c r="AX67" s="478"/>
      <c r="AY67" s="478"/>
      <c r="AZ67" s="478"/>
      <c r="BA67" s="478"/>
      <c r="BB67" s="478"/>
      <c r="BC67" s="478"/>
      <c r="BD67" s="99"/>
      <c r="BE67" s="557"/>
      <c r="BF67" s="99"/>
      <c r="BH67" s="557"/>
      <c r="BI67" s="99"/>
      <c r="BJ67" s="99"/>
      <c r="BK67" s="99"/>
      <c r="BL67" s="99"/>
      <c r="BM67" s="99"/>
      <c r="BN67" s="99"/>
      <c r="BO67" s="99"/>
      <c r="BP67" s="99"/>
      <c r="BQ67" s="99"/>
      <c r="BR67" s="99"/>
      <c r="BS67" s="99"/>
      <c r="BT67" s="478"/>
      <c r="BU67" s="478"/>
      <c r="BV67" s="478"/>
      <c r="BW67" s="478"/>
      <c r="BX67" s="478"/>
      <c r="BY67" s="478"/>
      <c r="BZ67" s="478"/>
      <c r="CA67" s="478"/>
      <c r="CB67" s="99"/>
      <c r="CC67" s="99"/>
      <c r="CD67" s="99"/>
      <c r="CE67" s="557"/>
      <c r="CF67" s="557"/>
      <c r="CG67" s="557"/>
      <c r="CH67" s="557"/>
      <c r="CI67" s="557"/>
      <c r="CJ67" s="557"/>
      <c r="CK67" s="572"/>
      <c r="CL67" s="572"/>
      <c r="CM67" s="572"/>
      <c r="CN67" s="99"/>
      <c r="CO67" s="99"/>
      <c r="CP67" s="99"/>
      <c r="CQ67" s="99"/>
      <c r="CR67" s="99"/>
      <c r="CS67" s="99"/>
      <c r="CT67" s="99"/>
      <c r="CU67" s="99"/>
      <c r="CV67" s="99"/>
      <c r="CW67" s="99"/>
      <c r="CX67" s="99"/>
      <c r="CY67" s="557"/>
      <c r="CZ67" s="557"/>
      <c r="DA67" s="557"/>
      <c r="DB67" s="557"/>
      <c r="DC67" s="557"/>
      <c r="DD67" s="557"/>
      <c r="DE67" s="557"/>
      <c r="DF67" s="557"/>
      <c r="DG67" s="557"/>
      <c r="DH67" s="557"/>
      <c r="DI67" s="557"/>
      <c r="DJ67" s="557"/>
      <c r="DK67" s="557"/>
      <c r="DL67" s="557"/>
      <c r="DM67" s="557"/>
      <c r="DN67" s="557"/>
      <c r="DO67" s="557"/>
      <c r="DP67" s="557"/>
      <c r="DQ67" s="557"/>
      <c r="DR67" s="557"/>
      <c r="DS67" s="557"/>
      <c r="DT67" s="557"/>
      <c r="DU67" s="557"/>
      <c r="DV67" s="557"/>
      <c r="DW67" s="557"/>
      <c r="DX67" s="557"/>
      <c r="DY67" s="557"/>
      <c r="DZ67" s="557"/>
      <c r="EA67" s="557"/>
      <c r="EB67" s="557"/>
      <c r="EC67" s="557"/>
      <c r="ED67" s="557"/>
      <c r="EE67" s="557"/>
      <c r="EF67" s="557"/>
      <c r="EG67" s="557"/>
      <c r="EH67" s="557"/>
      <c r="EI67" s="557"/>
      <c r="EJ67" s="557"/>
      <c r="EK67" s="557"/>
      <c r="EL67" s="557"/>
      <c r="EM67" s="557"/>
      <c r="EN67" s="557"/>
      <c r="EO67" s="557"/>
      <c r="EP67" s="557"/>
      <c r="EQ67" s="557"/>
      <c r="ER67" s="557"/>
      <c r="ES67" s="557"/>
      <c r="ET67" s="557"/>
      <c r="EU67" s="557"/>
      <c r="EV67" s="557"/>
      <c r="EW67" s="557"/>
      <c r="EX67" s="557"/>
      <c r="EY67" s="557"/>
      <c r="EZ67" s="557"/>
      <c r="FA67" s="557"/>
      <c r="FB67" s="557"/>
      <c r="FC67" s="557"/>
      <c r="FD67" s="557"/>
      <c r="FE67" s="557"/>
      <c r="FF67" s="557"/>
      <c r="FG67" s="557"/>
      <c r="FH67" s="557"/>
      <c r="FI67" s="557"/>
      <c r="FJ67" s="557"/>
      <c r="FK67" s="557"/>
      <c r="FL67" s="557"/>
      <c r="FM67" s="557"/>
      <c r="FN67" s="557"/>
      <c r="FO67" s="557"/>
      <c r="FP67" s="557"/>
      <c r="FQ67" s="557"/>
      <c r="FR67" s="557"/>
      <c r="FS67" s="557"/>
      <c r="FT67" s="557"/>
      <c r="FU67" s="557"/>
      <c r="FV67" s="557"/>
      <c r="FW67" s="557"/>
      <c r="FX67" s="557"/>
      <c r="FY67" s="557"/>
      <c r="FZ67" s="557"/>
      <c r="GA67" s="557"/>
      <c r="GB67" s="557"/>
      <c r="GC67" s="557"/>
      <c r="GD67" s="557"/>
      <c r="GE67" s="557"/>
      <c r="GF67" s="557"/>
    </row>
    <row r="68" s="194" customFormat="true" ht="15" hidden="false" customHeight="true" outlineLevel="0" collapsed="false">
      <c r="A68" s="557"/>
      <c r="B68" s="557"/>
      <c r="C68" s="557"/>
      <c r="D68" s="557"/>
      <c r="E68" s="557"/>
      <c r="F68" s="557"/>
      <c r="G68" s="557"/>
      <c r="H68" s="885"/>
      <c r="I68" s="620" t="s">
        <v>66</v>
      </c>
      <c r="J68" s="706" t="n">
        <v>2</v>
      </c>
      <c r="K68" s="478"/>
      <c r="L68" s="478"/>
      <c r="M68" s="557"/>
      <c r="N68" s="557"/>
      <c r="O68" s="557"/>
      <c r="P68" s="557"/>
      <c r="Q68" s="557"/>
      <c r="R68" s="557"/>
      <c r="S68" s="557"/>
      <c r="T68" s="557"/>
      <c r="U68" s="557"/>
      <c r="V68" s="478"/>
      <c r="W68" s="478"/>
      <c r="X68" s="478"/>
      <c r="Y68" s="478"/>
      <c r="Z68" s="478"/>
      <c r="AA68" s="478"/>
      <c r="AB68" s="478"/>
      <c r="AC68" s="478"/>
      <c r="AD68" s="478"/>
      <c r="AE68" s="99"/>
      <c r="AI68" s="478"/>
      <c r="AJ68" s="478"/>
      <c r="AK68" s="478"/>
      <c r="AL68" s="478"/>
      <c r="AM68" s="478"/>
      <c r="AN68" s="478"/>
      <c r="AO68" s="885"/>
      <c r="AP68" s="620" t="s">
        <v>1106</v>
      </c>
      <c r="AQ68" s="893" t="n">
        <v>1</v>
      </c>
      <c r="AR68" s="898"/>
      <c r="AS68" s="623" t="s">
        <v>1179</v>
      </c>
      <c r="AT68" s="623"/>
      <c r="AU68" s="796"/>
      <c r="AV68" s="623"/>
      <c r="AW68" s="623"/>
      <c r="AX68" s="478"/>
      <c r="AY68" s="478"/>
      <c r="AZ68" s="478"/>
      <c r="BA68" s="478"/>
      <c r="BB68" s="478"/>
      <c r="BC68" s="99"/>
      <c r="BD68" s="99"/>
      <c r="BE68" s="557"/>
      <c r="BF68" s="99"/>
      <c r="BH68" s="557"/>
      <c r="BI68" s="99"/>
      <c r="BJ68" s="99"/>
      <c r="BK68" s="99"/>
      <c r="BL68" s="99"/>
      <c r="BM68" s="99"/>
      <c r="BN68" s="99"/>
      <c r="BO68" s="99"/>
      <c r="BP68" s="99"/>
      <c r="BQ68" s="99"/>
      <c r="BR68" s="99"/>
      <c r="BS68" s="99"/>
      <c r="BT68" s="478"/>
      <c r="BU68" s="478"/>
      <c r="BV68" s="478"/>
      <c r="BW68" s="478"/>
      <c r="BX68" s="478"/>
      <c r="BY68" s="478"/>
      <c r="BZ68" s="478"/>
      <c r="CA68" s="478"/>
      <c r="CB68" s="478"/>
      <c r="CC68" s="99"/>
      <c r="CD68" s="99"/>
      <c r="CE68" s="557"/>
      <c r="CF68" s="557"/>
      <c r="CG68" s="557"/>
      <c r="CH68" s="557"/>
      <c r="CI68" s="557"/>
      <c r="CJ68" s="557"/>
      <c r="CK68" s="572"/>
      <c r="CL68" s="572"/>
      <c r="CM68" s="572"/>
      <c r="CN68" s="99"/>
      <c r="CO68" s="99"/>
      <c r="CP68" s="99"/>
      <c r="CQ68" s="99"/>
      <c r="CR68" s="99"/>
      <c r="CS68" s="99"/>
      <c r="CT68" s="99"/>
      <c r="CU68" s="99"/>
      <c r="CV68" s="99"/>
      <c r="CW68" s="99"/>
      <c r="CX68" s="99"/>
      <c r="CY68" s="557"/>
      <c r="CZ68" s="557"/>
      <c r="DA68" s="557"/>
      <c r="DB68" s="557"/>
      <c r="DC68" s="557"/>
      <c r="DD68" s="557"/>
      <c r="DE68" s="557"/>
      <c r="DF68" s="557"/>
      <c r="DG68" s="557"/>
      <c r="DH68" s="557"/>
      <c r="DI68" s="557"/>
      <c r="DJ68" s="557"/>
      <c r="DK68" s="557"/>
      <c r="DL68" s="557"/>
      <c r="DM68" s="557"/>
      <c r="DN68" s="557"/>
      <c r="DO68" s="557"/>
      <c r="DP68" s="557"/>
      <c r="DQ68" s="557"/>
      <c r="DR68" s="557"/>
      <c r="DS68" s="557"/>
      <c r="DT68" s="557"/>
      <c r="DU68" s="557"/>
      <c r="DV68" s="557"/>
      <c r="DW68" s="557"/>
      <c r="DX68" s="557"/>
      <c r="DY68" s="557"/>
      <c r="DZ68" s="557"/>
      <c r="EA68" s="557"/>
      <c r="EB68" s="557"/>
      <c r="EC68" s="557"/>
      <c r="ED68" s="557"/>
      <c r="EE68" s="557"/>
      <c r="EF68" s="557"/>
      <c r="EG68" s="557"/>
      <c r="EH68" s="557"/>
      <c r="EI68" s="557"/>
      <c r="EJ68" s="557"/>
      <c r="EK68" s="557"/>
      <c r="EL68" s="557"/>
      <c r="EM68" s="557"/>
      <c r="EN68" s="557"/>
      <c r="EO68" s="557"/>
      <c r="EP68" s="557"/>
      <c r="EQ68" s="557"/>
      <c r="ER68" s="557"/>
      <c r="ES68" s="557"/>
      <c r="ET68" s="557"/>
      <c r="EU68" s="557"/>
      <c r="EV68" s="557"/>
      <c r="EW68" s="557"/>
      <c r="EX68" s="557"/>
      <c r="EY68" s="557"/>
      <c r="EZ68" s="557"/>
      <c r="FA68" s="557"/>
      <c r="FB68" s="557"/>
      <c r="FC68" s="557"/>
      <c r="FD68" s="557"/>
      <c r="FE68" s="557"/>
      <c r="FF68" s="557"/>
      <c r="FG68" s="557"/>
      <c r="FH68" s="557"/>
      <c r="FI68" s="557"/>
      <c r="FJ68" s="557"/>
      <c r="FK68" s="557"/>
      <c r="FL68" s="557"/>
      <c r="FM68" s="557"/>
      <c r="FN68" s="557"/>
      <c r="FO68" s="557"/>
      <c r="FP68" s="557"/>
      <c r="FQ68" s="557"/>
      <c r="FR68" s="557"/>
      <c r="FS68" s="557"/>
      <c r="FT68" s="557"/>
      <c r="FU68" s="557"/>
      <c r="FV68" s="557"/>
      <c r="FW68" s="557"/>
      <c r="FX68" s="557"/>
      <c r="FY68" s="557"/>
      <c r="FZ68" s="557"/>
      <c r="GA68" s="557"/>
      <c r="GB68" s="557"/>
      <c r="GC68" s="557"/>
      <c r="GD68" s="557"/>
      <c r="GE68" s="557"/>
      <c r="GF68" s="557"/>
    </row>
    <row r="69" s="194" customFormat="true" ht="15" hidden="false" customHeight="true" outlineLevel="0" collapsed="false">
      <c r="A69" s="557"/>
      <c r="B69" s="557"/>
      <c r="C69" s="557"/>
      <c r="D69" s="557"/>
      <c r="E69" s="557"/>
      <c r="F69" s="557"/>
      <c r="G69" s="557"/>
      <c r="H69" s="885"/>
      <c r="I69" s="620" t="s">
        <v>1106</v>
      </c>
      <c r="J69" s="706" t="n">
        <v>1</v>
      </c>
      <c r="K69" s="478"/>
      <c r="L69" s="478"/>
      <c r="M69" s="557"/>
      <c r="N69" s="557"/>
      <c r="O69" s="557"/>
      <c r="P69" s="557"/>
      <c r="Q69" s="557"/>
      <c r="R69" s="557"/>
      <c r="S69" s="557"/>
      <c r="T69" s="557"/>
      <c r="U69" s="557"/>
      <c r="V69" s="478"/>
      <c r="W69" s="478"/>
      <c r="X69" s="478"/>
      <c r="Y69" s="478"/>
      <c r="Z69" s="478"/>
      <c r="AA69" s="478"/>
      <c r="AB69" s="478"/>
      <c r="AC69" s="478"/>
      <c r="AD69" s="478"/>
      <c r="AE69" s="99"/>
      <c r="AI69" s="478"/>
      <c r="AJ69" s="478"/>
      <c r="AK69" s="478"/>
      <c r="AL69" s="478"/>
      <c r="AM69" s="478"/>
      <c r="AN69" s="478"/>
      <c r="AO69" s="885"/>
      <c r="AP69" s="620" t="s">
        <v>50</v>
      </c>
      <c r="AQ69" s="893" t="n">
        <v>2</v>
      </c>
      <c r="AR69" s="898"/>
      <c r="AS69" s="623" t="s">
        <v>1189</v>
      </c>
      <c r="AT69" s="623" t="s">
        <v>1189</v>
      </c>
      <c r="AU69" s="796"/>
      <c r="AV69" s="623"/>
      <c r="AW69" s="623"/>
      <c r="AX69" s="478"/>
      <c r="AY69" s="478"/>
      <c r="AZ69" s="478"/>
      <c r="BA69" s="478"/>
      <c r="BB69" s="478"/>
      <c r="BC69" s="99"/>
      <c r="BD69" s="478"/>
      <c r="BE69" s="557"/>
      <c r="BF69" s="478"/>
      <c r="BH69" s="557"/>
      <c r="BI69" s="99"/>
      <c r="BJ69" s="99"/>
      <c r="BK69" s="99"/>
      <c r="BL69" s="99"/>
      <c r="BM69" s="99"/>
      <c r="BN69" s="99"/>
      <c r="BO69" s="99"/>
      <c r="BP69" s="99"/>
      <c r="BQ69" s="99"/>
      <c r="BR69" s="99"/>
      <c r="BS69" s="99"/>
      <c r="BT69" s="478"/>
      <c r="BU69" s="478"/>
      <c r="BV69" s="478"/>
      <c r="BW69" s="478"/>
      <c r="BX69" s="478"/>
      <c r="BY69" s="478"/>
      <c r="BZ69" s="478"/>
      <c r="CA69" s="478"/>
      <c r="CB69" s="478"/>
      <c r="CC69" s="99"/>
      <c r="CD69" s="99"/>
      <c r="CE69" s="557"/>
      <c r="CF69" s="557"/>
      <c r="CG69" s="557"/>
      <c r="CH69" s="557"/>
      <c r="CI69" s="557"/>
      <c r="CJ69" s="557"/>
      <c r="CK69" s="572"/>
      <c r="CL69" s="572"/>
      <c r="CM69" s="572"/>
      <c r="CN69" s="99"/>
      <c r="CO69" s="99"/>
      <c r="CP69" s="99"/>
      <c r="CQ69" s="99"/>
      <c r="CR69" s="99"/>
      <c r="CS69" s="99"/>
      <c r="CT69" s="99"/>
      <c r="CU69" s="99"/>
      <c r="CV69" s="99"/>
      <c r="CW69" s="99"/>
      <c r="CX69" s="99"/>
      <c r="CY69" s="557"/>
      <c r="CZ69" s="557"/>
      <c r="DA69" s="557"/>
      <c r="DB69" s="557"/>
      <c r="DC69" s="557"/>
      <c r="DD69" s="557"/>
      <c r="DE69" s="557"/>
      <c r="DF69" s="557"/>
      <c r="DG69" s="557"/>
      <c r="DH69" s="557"/>
      <c r="DI69" s="557"/>
      <c r="DJ69" s="557"/>
      <c r="DK69" s="557"/>
      <c r="DL69" s="557"/>
      <c r="DM69" s="557"/>
      <c r="DN69" s="557"/>
      <c r="DO69" s="557"/>
      <c r="DP69" s="557"/>
      <c r="DQ69" s="557"/>
      <c r="DR69" s="557"/>
      <c r="DS69" s="557"/>
      <c r="DT69" s="557"/>
      <c r="DU69" s="557"/>
      <c r="DV69" s="557"/>
      <c r="DW69" s="557"/>
      <c r="DX69" s="557"/>
      <c r="DY69" s="557"/>
      <c r="DZ69" s="557"/>
      <c r="EA69" s="557"/>
      <c r="EB69" s="557"/>
      <c r="EC69" s="557"/>
      <c r="ED69" s="557"/>
      <c r="EE69" s="557"/>
      <c r="EF69" s="557"/>
      <c r="EG69" s="557"/>
      <c r="EH69" s="557"/>
      <c r="EI69" s="557"/>
      <c r="EJ69" s="557"/>
      <c r="EK69" s="557"/>
      <c r="EL69" s="557"/>
      <c r="EM69" s="557"/>
      <c r="EN69" s="557"/>
      <c r="EO69" s="557"/>
      <c r="EP69" s="557"/>
      <c r="EQ69" s="557"/>
      <c r="ER69" s="557"/>
      <c r="ES69" s="557"/>
      <c r="ET69" s="557"/>
      <c r="EU69" s="557"/>
      <c r="EV69" s="557"/>
      <c r="EW69" s="557"/>
      <c r="EX69" s="557"/>
      <c r="EY69" s="557"/>
      <c r="EZ69" s="557"/>
      <c r="FA69" s="557"/>
      <c r="FB69" s="557"/>
      <c r="FC69" s="557"/>
      <c r="FD69" s="557"/>
      <c r="FE69" s="557"/>
      <c r="FF69" s="557"/>
      <c r="FG69" s="557"/>
      <c r="FH69" s="557"/>
      <c r="FI69" s="557"/>
      <c r="FJ69" s="557"/>
      <c r="FK69" s="557"/>
      <c r="FL69" s="557"/>
      <c r="FM69" s="557"/>
      <c r="FN69" s="557"/>
      <c r="FO69" s="557"/>
      <c r="FP69" s="557"/>
      <c r="FQ69" s="557"/>
      <c r="FR69" s="557"/>
      <c r="FS69" s="557"/>
      <c r="FT69" s="557"/>
      <c r="FU69" s="557"/>
      <c r="FV69" s="557"/>
      <c r="FW69" s="557"/>
      <c r="FX69" s="557"/>
      <c r="FY69" s="557"/>
      <c r="FZ69" s="557"/>
      <c r="GA69" s="557"/>
      <c r="GB69" s="557"/>
      <c r="GC69" s="557"/>
      <c r="GD69" s="557"/>
      <c r="GE69" s="557"/>
      <c r="GF69" s="557"/>
    </row>
    <row r="70" s="194" customFormat="true" ht="15" hidden="false" customHeight="true" outlineLevel="0" collapsed="false">
      <c r="A70" s="557"/>
      <c r="B70" s="557"/>
      <c r="C70" s="557"/>
      <c r="D70" s="557"/>
      <c r="E70" s="557"/>
      <c r="F70" s="557"/>
      <c r="G70" s="557"/>
      <c r="H70" s="885"/>
      <c r="I70" s="620" t="s">
        <v>50</v>
      </c>
      <c r="J70" s="706" t="n">
        <v>2</v>
      </c>
      <c r="K70" s="478"/>
      <c r="L70" s="478"/>
      <c r="M70" s="557"/>
      <c r="N70" s="557"/>
      <c r="O70" s="557"/>
      <c r="P70" s="557"/>
      <c r="Q70" s="557"/>
      <c r="R70" s="557"/>
      <c r="S70" s="557"/>
      <c r="T70" s="557"/>
      <c r="U70" s="557"/>
      <c r="V70" s="557"/>
      <c r="W70" s="557"/>
      <c r="X70" s="557"/>
      <c r="Y70" s="557"/>
      <c r="Z70" s="557"/>
      <c r="AA70" s="557"/>
      <c r="AB70" s="557"/>
      <c r="AC70" s="557"/>
      <c r="AD70" s="478"/>
      <c r="AE70" s="99"/>
      <c r="AI70" s="478"/>
      <c r="AJ70" s="478"/>
      <c r="AK70" s="478"/>
      <c r="AL70" s="478"/>
      <c r="AM70" s="478"/>
      <c r="AN70" s="478"/>
      <c r="AO70" s="885"/>
      <c r="AP70" s="620" t="s">
        <v>350</v>
      </c>
      <c r="AQ70" s="893" t="n">
        <v>1</v>
      </c>
      <c r="AR70" s="898"/>
      <c r="AS70" s="623" t="s">
        <v>1190</v>
      </c>
      <c r="AT70" s="623"/>
      <c r="AU70" s="796"/>
      <c r="AV70" s="623"/>
      <c r="AW70" s="623"/>
      <c r="AX70" s="478"/>
      <c r="AY70" s="478"/>
      <c r="AZ70" s="478"/>
      <c r="BA70" s="478"/>
      <c r="BB70" s="478"/>
      <c r="BC70" s="99"/>
      <c r="BD70" s="478"/>
      <c r="BE70" s="557"/>
      <c r="BF70" s="478"/>
      <c r="BH70" s="557"/>
      <c r="BI70" s="99"/>
      <c r="BJ70" s="99"/>
      <c r="BK70" s="99"/>
      <c r="BL70" s="99"/>
      <c r="BM70" s="99"/>
      <c r="BN70" s="99"/>
      <c r="BO70" s="99"/>
      <c r="BP70" s="99"/>
      <c r="BQ70" s="99"/>
      <c r="BR70" s="99"/>
      <c r="BS70" s="99"/>
      <c r="BT70" s="557"/>
      <c r="BU70" s="557"/>
      <c r="BV70" s="557"/>
      <c r="BW70" s="557"/>
      <c r="BX70" s="557"/>
      <c r="BY70" s="557"/>
      <c r="BZ70" s="557"/>
      <c r="CA70" s="557"/>
      <c r="CB70" s="478"/>
      <c r="CC70" s="99"/>
      <c r="CD70" s="99"/>
      <c r="CE70" s="557"/>
      <c r="CF70" s="557"/>
      <c r="CG70" s="557"/>
      <c r="CH70" s="557"/>
      <c r="CI70" s="557"/>
      <c r="CJ70" s="557"/>
      <c r="CK70" s="572"/>
      <c r="CL70" s="572"/>
      <c r="CM70" s="572"/>
      <c r="CN70" s="99"/>
      <c r="CO70" s="99"/>
      <c r="CP70" s="99"/>
      <c r="CQ70" s="99"/>
      <c r="CR70" s="99"/>
      <c r="CS70" s="99"/>
      <c r="CT70" s="99"/>
      <c r="CU70" s="99"/>
      <c r="CV70" s="99"/>
      <c r="CW70" s="99"/>
      <c r="CX70" s="99"/>
      <c r="CY70" s="557"/>
      <c r="CZ70" s="557"/>
      <c r="DA70" s="557"/>
      <c r="DB70" s="557"/>
      <c r="DC70" s="557"/>
      <c r="DD70" s="557"/>
      <c r="DE70" s="557"/>
      <c r="DF70" s="557"/>
      <c r="DG70" s="557"/>
      <c r="DH70" s="557"/>
      <c r="DI70" s="557"/>
      <c r="DJ70" s="557"/>
      <c r="DK70" s="557"/>
      <c r="DL70" s="557"/>
      <c r="DM70" s="557"/>
      <c r="DN70" s="557"/>
      <c r="DO70" s="557"/>
      <c r="DP70" s="557"/>
      <c r="DQ70" s="557"/>
      <c r="DR70" s="557"/>
      <c r="DS70" s="557"/>
      <c r="DT70" s="557"/>
      <c r="DU70" s="557"/>
      <c r="DV70" s="557"/>
      <c r="DW70" s="557"/>
      <c r="DX70" s="557"/>
      <c r="DY70" s="557"/>
      <c r="DZ70" s="557"/>
      <c r="EA70" s="557"/>
      <c r="EB70" s="557"/>
      <c r="EC70" s="557"/>
      <c r="ED70" s="557"/>
      <c r="EE70" s="557"/>
      <c r="EF70" s="557"/>
      <c r="EG70" s="557"/>
      <c r="EH70" s="557"/>
      <c r="EI70" s="557"/>
      <c r="EJ70" s="557"/>
      <c r="EK70" s="557"/>
      <c r="EL70" s="557"/>
      <c r="EM70" s="557"/>
      <c r="EN70" s="557"/>
      <c r="EO70" s="557"/>
      <c r="EP70" s="557"/>
      <c r="EQ70" s="557"/>
      <c r="ER70" s="557"/>
      <c r="ES70" s="557"/>
      <c r="ET70" s="557"/>
      <c r="EU70" s="557"/>
      <c r="EV70" s="557"/>
      <c r="EW70" s="557"/>
      <c r="EX70" s="557"/>
      <c r="EY70" s="557"/>
      <c r="EZ70" s="557"/>
      <c r="FA70" s="557"/>
      <c r="FB70" s="557"/>
      <c r="FC70" s="557"/>
      <c r="FD70" s="557"/>
      <c r="FE70" s="557"/>
      <c r="FF70" s="557"/>
      <c r="FG70" s="557"/>
      <c r="FH70" s="557"/>
      <c r="FI70" s="557"/>
      <c r="FJ70" s="557"/>
      <c r="FK70" s="557"/>
      <c r="FL70" s="557"/>
      <c r="FM70" s="557"/>
      <c r="FN70" s="557"/>
      <c r="FO70" s="557"/>
      <c r="FP70" s="557"/>
      <c r="FQ70" s="557"/>
      <c r="FR70" s="557"/>
      <c r="FS70" s="557"/>
      <c r="FT70" s="557"/>
      <c r="FU70" s="557"/>
      <c r="FV70" s="557"/>
      <c r="FW70" s="557"/>
      <c r="FX70" s="557"/>
      <c r="FY70" s="557"/>
      <c r="FZ70" s="557"/>
      <c r="GA70" s="557"/>
      <c r="GB70" s="557"/>
      <c r="GC70" s="557"/>
      <c r="GD70" s="557"/>
      <c r="GE70" s="557"/>
      <c r="GF70" s="557"/>
    </row>
    <row r="71" s="194" customFormat="true" ht="15" hidden="false" customHeight="true" outlineLevel="0" collapsed="false">
      <c r="A71" s="557"/>
      <c r="B71" s="557"/>
      <c r="C71" s="557"/>
      <c r="D71" s="557"/>
      <c r="E71" s="557"/>
      <c r="F71" s="557"/>
      <c r="G71" s="557"/>
      <c r="H71" s="885"/>
      <c r="I71" s="620" t="s">
        <v>350</v>
      </c>
      <c r="J71" s="706" t="n">
        <v>1</v>
      </c>
      <c r="K71" s="478"/>
      <c r="L71" s="478"/>
      <c r="M71" s="557"/>
      <c r="N71" s="557"/>
      <c r="O71" s="557"/>
      <c r="P71" s="557"/>
      <c r="Q71" s="557"/>
      <c r="R71" s="557"/>
      <c r="S71" s="557"/>
      <c r="T71" s="557"/>
      <c r="U71" s="557"/>
      <c r="V71" s="557"/>
      <c r="W71" s="557"/>
      <c r="X71" s="557"/>
      <c r="Y71" s="557"/>
      <c r="Z71" s="557"/>
      <c r="AA71" s="557"/>
      <c r="AB71" s="557"/>
      <c r="AC71" s="557"/>
      <c r="AD71" s="557"/>
      <c r="AE71" s="99"/>
      <c r="AI71" s="557"/>
      <c r="AJ71" s="557"/>
      <c r="AK71" s="557"/>
      <c r="AL71" s="557"/>
      <c r="AM71" s="557"/>
      <c r="AN71" s="557"/>
      <c r="AO71" s="885"/>
      <c r="AP71" s="620" t="s">
        <v>46</v>
      </c>
      <c r="AQ71" s="902" t="n">
        <v>5</v>
      </c>
      <c r="AR71" s="898" t="n">
        <f aca="false">AS71+AT71+AU71+AV71/4</f>
        <v>1.875</v>
      </c>
      <c r="AS71" s="623" t="s">
        <v>1178</v>
      </c>
      <c r="AT71" s="623" t="s">
        <v>1191</v>
      </c>
      <c r="AU71" s="796" t="s">
        <v>1179</v>
      </c>
      <c r="AV71" s="623" t="s">
        <v>1061</v>
      </c>
      <c r="AW71" s="623" t="s">
        <v>1189</v>
      </c>
      <c r="AX71" s="478"/>
      <c r="AY71" s="478"/>
      <c r="AZ71" s="478"/>
      <c r="BA71" s="478"/>
      <c r="BB71" s="478"/>
      <c r="BC71" s="99"/>
      <c r="BD71" s="478"/>
      <c r="BE71" s="557"/>
      <c r="BF71" s="478"/>
      <c r="BH71" s="557"/>
      <c r="BI71" s="99"/>
      <c r="BJ71" s="99"/>
      <c r="BK71" s="99"/>
      <c r="BL71" s="99"/>
      <c r="BM71" s="99"/>
      <c r="BN71" s="99"/>
      <c r="BO71" s="99"/>
      <c r="BP71" s="99"/>
      <c r="BQ71" s="99"/>
      <c r="BR71" s="99"/>
      <c r="BS71" s="99"/>
      <c r="BT71" s="557"/>
      <c r="BU71" s="557"/>
      <c r="BV71" s="557"/>
      <c r="BW71" s="557"/>
      <c r="BX71" s="557"/>
      <c r="BY71" s="557"/>
      <c r="BZ71" s="557"/>
      <c r="CA71" s="557"/>
      <c r="CB71" s="557"/>
      <c r="CC71" s="99"/>
      <c r="CD71" s="99"/>
      <c r="CE71" s="557"/>
      <c r="CF71" s="557"/>
      <c r="CG71" s="557"/>
      <c r="CH71" s="557"/>
      <c r="CI71" s="557"/>
      <c r="CJ71" s="557"/>
      <c r="CK71" s="572"/>
      <c r="CL71" s="572"/>
      <c r="CM71" s="572"/>
      <c r="CN71" s="99"/>
      <c r="CO71" s="99"/>
      <c r="CP71" s="99"/>
      <c r="CQ71" s="99"/>
      <c r="CR71" s="99"/>
      <c r="CS71" s="99"/>
      <c r="CT71" s="99"/>
      <c r="CU71" s="99"/>
      <c r="CV71" s="99"/>
      <c r="CW71" s="99"/>
      <c r="CX71" s="99"/>
      <c r="CY71" s="557"/>
      <c r="CZ71" s="557"/>
      <c r="DA71" s="557"/>
      <c r="DB71" s="557"/>
      <c r="DC71" s="557"/>
      <c r="DD71" s="557"/>
      <c r="DE71" s="557"/>
      <c r="DF71" s="557"/>
      <c r="DG71" s="557"/>
      <c r="DH71" s="557"/>
      <c r="DI71" s="557"/>
      <c r="DJ71" s="557"/>
      <c r="DK71" s="557"/>
      <c r="DL71" s="557"/>
      <c r="DM71" s="557"/>
      <c r="DN71" s="557"/>
      <c r="DO71" s="557"/>
      <c r="DP71" s="557"/>
      <c r="DQ71" s="557"/>
      <c r="DR71" s="557"/>
      <c r="DS71" s="557"/>
      <c r="DT71" s="557"/>
      <c r="DU71" s="557"/>
      <c r="DV71" s="557"/>
      <c r="DW71" s="557"/>
      <c r="DX71" s="557"/>
      <c r="DY71" s="557"/>
      <c r="DZ71" s="557"/>
      <c r="EA71" s="557"/>
      <c r="EB71" s="557"/>
      <c r="EC71" s="557"/>
      <c r="ED71" s="557"/>
      <c r="EE71" s="557"/>
      <c r="EF71" s="557"/>
      <c r="EG71" s="557"/>
      <c r="EH71" s="557"/>
      <c r="EI71" s="557"/>
      <c r="EJ71" s="557"/>
      <c r="EK71" s="557"/>
      <c r="EL71" s="557"/>
      <c r="EM71" s="557"/>
      <c r="EN71" s="557"/>
      <c r="EO71" s="557"/>
      <c r="EP71" s="557"/>
      <c r="EQ71" s="557"/>
      <c r="ER71" s="557"/>
      <c r="ES71" s="557"/>
      <c r="ET71" s="557"/>
      <c r="EU71" s="557"/>
      <c r="EV71" s="557"/>
      <c r="EW71" s="557"/>
      <c r="EX71" s="557"/>
      <c r="EY71" s="557"/>
      <c r="EZ71" s="557"/>
      <c r="FA71" s="557"/>
      <c r="FB71" s="557"/>
      <c r="FC71" s="557"/>
      <c r="FD71" s="557"/>
      <c r="FE71" s="557"/>
      <c r="FF71" s="557"/>
      <c r="FG71" s="557"/>
      <c r="FH71" s="557"/>
      <c r="FI71" s="557"/>
      <c r="FJ71" s="557"/>
      <c r="FK71" s="557"/>
      <c r="FL71" s="557"/>
      <c r="FM71" s="557"/>
      <c r="FN71" s="557"/>
      <c r="FO71" s="557"/>
      <c r="FP71" s="557"/>
      <c r="FQ71" s="557"/>
      <c r="FR71" s="557"/>
      <c r="FS71" s="557"/>
      <c r="FT71" s="557"/>
      <c r="FU71" s="557"/>
      <c r="FV71" s="557"/>
      <c r="FW71" s="557"/>
      <c r="FX71" s="557"/>
      <c r="FY71" s="557"/>
      <c r="FZ71" s="557"/>
      <c r="GA71" s="557"/>
      <c r="GB71" s="557"/>
      <c r="GC71" s="557"/>
      <c r="GD71" s="557"/>
      <c r="GE71" s="557"/>
      <c r="GF71" s="557"/>
    </row>
    <row r="72" s="194" customFormat="true" ht="15" hidden="false" customHeight="true" outlineLevel="0" collapsed="false">
      <c r="A72" s="557"/>
      <c r="B72" s="557"/>
      <c r="C72" s="557"/>
      <c r="D72" s="557"/>
      <c r="E72" s="557"/>
      <c r="F72" s="557"/>
      <c r="G72" s="557"/>
      <c r="H72" s="885"/>
      <c r="I72" s="620" t="s">
        <v>46</v>
      </c>
      <c r="J72" s="706" t="n">
        <v>5</v>
      </c>
      <c r="K72" s="478"/>
      <c r="L72" s="478"/>
      <c r="M72" s="557"/>
      <c r="N72" s="557"/>
      <c r="O72" s="557"/>
      <c r="P72" s="557"/>
      <c r="Q72" s="557"/>
      <c r="R72" s="557"/>
      <c r="S72" s="557"/>
      <c r="T72" s="557"/>
      <c r="U72" s="557"/>
      <c r="V72" s="557"/>
      <c r="W72" s="557"/>
      <c r="X72" s="557"/>
      <c r="Y72" s="557"/>
      <c r="Z72" s="557"/>
      <c r="AA72" s="557"/>
      <c r="AB72" s="557"/>
      <c r="AC72" s="557"/>
      <c r="AD72" s="557"/>
      <c r="AE72" s="478"/>
      <c r="AI72" s="557"/>
      <c r="AJ72" s="557"/>
      <c r="AK72" s="557"/>
      <c r="AL72" s="557"/>
      <c r="AM72" s="557"/>
      <c r="AN72" s="557"/>
      <c r="AO72" s="885"/>
      <c r="AP72" s="287" t="s">
        <v>139</v>
      </c>
      <c r="AQ72" s="995" t="n">
        <f aca="false">AQ65+AQ66+AQ67+AQ68+AQ69+AQ70+AQ71</f>
        <v>14</v>
      </c>
      <c r="AR72" s="906"/>
      <c r="AS72" s="623"/>
      <c r="AT72" s="623"/>
      <c r="AU72" s="796"/>
      <c r="AV72" s="623"/>
      <c r="AW72" s="623"/>
      <c r="AX72" s="478"/>
      <c r="AY72" s="478"/>
      <c r="AZ72" s="478"/>
      <c r="BA72" s="478"/>
      <c r="BB72" s="478"/>
      <c r="BC72" s="478"/>
      <c r="BD72" s="557"/>
      <c r="BE72" s="557"/>
      <c r="BF72" s="557"/>
      <c r="BH72" s="557"/>
      <c r="BI72" s="99"/>
      <c r="BJ72" s="99"/>
      <c r="BK72" s="99"/>
      <c r="BL72" s="99"/>
      <c r="BM72" s="99"/>
      <c r="BN72" s="99"/>
      <c r="BO72" s="99"/>
      <c r="BP72" s="99"/>
      <c r="BQ72" s="99"/>
      <c r="BR72" s="99"/>
      <c r="BS72" s="99"/>
      <c r="BT72" s="557"/>
      <c r="BU72" s="557"/>
      <c r="BV72" s="557"/>
      <c r="BW72" s="557"/>
      <c r="BX72" s="557"/>
      <c r="BY72" s="557"/>
      <c r="BZ72" s="557"/>
      <c r="CA72" s="557"/>
      <c r="CB72" s="557"/>
      <c r="CC72" s="99"/>
      <c r="CD72" s="99"/>
      <c r="CE72" s="557"/>
      <c r="CF72" s="557"/>
      <c r="CG72" s="557"/>
      <c r="CH72" s="557"/>
      <c r="CI72" s="557"/>
      <c r="CJ72" s="557"/>
      <c r="CK72" s="572"/>
      <c r="CL72" s="572"/>
      <c r="CM72" s="572"/>
      <c r="CN72" s="99"/>
      <c r="CO72" s="99"/>
      <c r="CP72" s="99"/>
      <c r="CQ72" s="99"/>
      <c r="CR72" s="99"/>
      <c r="CS72" s="99"/>
      <c r="CT72" s="99"/>
      <c r="CU72" s="99"/>
      <c r="CV72" s="99"/>
      <c r="CW72" s="99"/>
      <c r="CX72" s="99"/>
      <c r="CY72" s="557"/>
      <c r="CZ72" s="557"/>
      <c r="DA72" s="557"/>
      <c r="DB72" s="557"/>
      <c r="DC72" s="557"/>
      <c r="DD72" s="557"/>
      <c r="DE72" s="557"/>
      <c r="DF72" s="557"/>
      <c r="DG72" s="557"/>
      <c r="DH72" s="557"/>
      <c r="DI72" s="557"/>
      <c r="DJ72" s="557"/>
      <c r="DK72" s="557"/>
      <c r="DL72" s="557"/>
      <c r="DM72" s="557"/>
      <c r="DN72" s="557"/>
      <c r="DO72" s="557"/>
      <c r="DP72" s="557"/>
      <c r="DQ72" s="557"/>
      <c r="DR72" s="557"/>
      <c r="DS72" s="557"/>
      <c r="DT72" s="557"/>
      <c r="DU72" s="557"/>
      <c r="DV72" s="557"/>
      <c r="DW72" s="557"/>
      <c r="DX72" s="557"/>
      <c r="DY72" s="557"/>
      <c r="DZ72" s="557"/>
      <c r="EA72" s="557"/>
      <c r="EB72" s="557"/>
      <c r="EC72" s="557"/>
      <c r="ED72" s="557"/>
      <c r="EE72" s="557"/>
      <c r="EF72" s="557"/>
      <c r="EG72" s="557"/>
      <c r="EH72" s="557"/>
      <c r="EI72" s="557"/>
      <c r="EJ72" s="557"/>
      <c r="EK72" s="557"/>
      <c r="EL72" s="557"/>
      <c r="EM72" s="557"/>
      <c r="EN72" s="557"/>
      <c r="EO72" s="557"/>
      <c r="EP72" s="557"/>
      <c r="EQ72" s="557"/>
      <c r="ER72" s="557"/>
      <c r="ES72" s="557"/>
      <c r="ET72" s="557"/>
      <c r="EU72" s="557"/>
      <c r="EV72" s="557"/>
      <c r="EW72" s="557"/>
      <c r="EX72" s="557"/>
      <c r="EY72" s="557"/>
      <c r="EZ72" s="557"/>
      <c r="FA72" s="557"/>
      <c r="FB72" s="557"/>
      <c r="FC72" s="557"/>
      <c r="FD72" s="557"/>
      <c r="FE72" s="557"/>
      <c r="FF72" s="557"/>
      <c r="FG72" s="557"/>
      <c r="FH72" s="557"/>
      <c r="FI72" s="557"/>
      <c r="FJ72" s="557"/>
      <c r="FK72" s="557"/>
      <c r="FL72" s="557"/>
      <c r="FM72" s="557"/>
      <c r="FN72" s="557"/>
      <c r="FO72" s="557"/>
      <c r="FP72" s="557"/>
      <c r="FQ72" s="557"/>
      <c r="FR72" s="557"/>
      <c r="FS72" s="557"/>
      <c r="FT72" s="557"/>
      <c r="FU72" s="557"/>
      <c r="FV72" s="557"/>
      <c r="FW72" s="557"/>
      <c r="FX72" s="557"/>
      <c r="FY72" s="557"/>
      <c r="FZ72" s="557"/>
      <c r="GA72" s="557"/>
      <c r="GB72" s="557"/>
      <c r="GC72" s="557"/>
      <c r="GD72" s="557"/>
      <c r="GE72" s="557"/>
      <c r="GF72" s="557"/>
    </row>
    <row r="73" s="194" customFormat="true" ht="15" hidden="false" customHeight="true" outlineLevel="0" collapsed="false">
      <c r="A73" s="557"/>
      <c r="B73" s="557"/>
      <c r="C73" s="557"/>
      <c r="D73" s="557"/>
      <c r="E73" s="557"/>
      <c r="F73" s="557"/>
      <c r="G73" s="557"/>
      <c r="H73" s="885"/>
      <c r="I73" s="287" t="s">
        <v>139</v>
      </c>
      <c r="J73" s="288" t="n">
        <f aca="false">J66+J67+J68+J69+J70+J71+J72</f>
        <v>14</v>
      </c>
      <c r="K73" s="478"/>
      <c r="L73" s="478"/>
      <c r="M73" s="557"/>
      <c r="N73" s="557"/>
      <c r="O73" s="557"/>
      <c r="P73" s="557"/>
      <c r="Q73" s="557"/>
      <c r="R73" s="557"/>
      <c r="S73" s="557"/>
      <c r="T73" s="557"/>
      <c r="U73" s="557"/>
      <c r="V73" s="557"/>
      <c r="W73" s="557"/>
      <c r="X73" s="557"/>
      <c r="Y73" s="557"/>
      <c r="Z73" s="557"/>
      <c r="AA73" s="557"/>
      <c r="AB73" s="557"/>
      <c r="AC73" s="557"/>
      <c r="AD73" s="557"/>
      <c r="AE73" s="478"/>
      <c r="AF73" s="478"/>
      <c r="AG73" s="557"/>
      <c r="AH73" s="557"/>
      <c r="AI73" s="557"/>
      <c r="AJ73" s="557"/>
      <c r="AK73" s="557"/>
      <c r="AL73" s="557"/>
      <c r="AM73" s="557"/>
      <c r="AN73" s="557"/>
      <c r="AO73" s="838"/>
      <c r="AP73" s="838"/>
      <c r="AQ73" s="838"/>
      <c r="AR73" s="906"/>
      <c r="AS73" s="623"/>
      <c r="AT73" s="623"/>
      <c r="AU73" s="796"/>
      <c r="AV73" s="623"/>
      <c r="AW73" s="623"/>
      <c r="AX73" s="478"/>
      <c r="AY73" s="478"/>
      <c r="AZ73" s="478"/>
      <c r="BA73" s="478"/>
      <c r="BB73" s="478"/>
      <c r="BC73" s="478"/>
      <c r="BD73" s="557"/>
      <c r="BE73" s="557"/>
      <c r="BF73" s="557"/>
      <c r="BH73" s="557"/>
      <c r="BI73" s="478"/>
      <c r="BJ73" s="478"/>
      <c r="BK73" s="478"/>
      <c r="BL73" s="478"/>
      <c r="BM73" s="478"/>
      <c r="BN73" s="478"/>
      <c r="BO73" s="478"/>
      <c r="BP73" s="478"/>
      <c r="BQ73" s="99"/>
      <c r="BR73" s="99"/>
      <c r="BS73" s="99"/>
      <c r="BT73" s="557"/>
      <c r="BU73" s="557"/>
      <c r="BV73" s="557"/>
      <c r="BW73" s="557"/>
      <c r="BX73" s="557"/>
      <c r="BY73" s="557"/>
      <c r="BZ73" s="557"/>
      <c r="CA73" s="557"/>
      <c r="CB73" s="557"/>
      <c r="CC73" s="99"/>
      <c r="CD73" s="99"/>
      <c r="CE73" s="557"/>
      <c r="CF73" s="557"/>
      <c r="CG73" s="557"/>
      <c r="CH73" s="557"/>
      <c r="CI73" s="557"/>
      <c r="CJ73" s="557"/>
      <c r="CK73" s="572"/>
      <c r="CL73" s="572"/>
      <c r="CM73" s="572"/>
      <c r="CN73" s="99"/>
      <c r="CO73" s="99"/>
      <c r="CP73" s="99"/>
      <c r="CQ73" s="99"/>
      <c r="CR73" s="99"/>
      <c r="CS73" s="99"/>
      <c r="CT73" s="99"/>
      <c r="CU73" s="99"/>
      <c r="CV73" s="99"/>
      <c r="CW73" s="99"/>
      <c r="CX73" s="99"/>
      <c r="CY73" s="557"/>
      <c r="CZ73" s="557"/>
      <c r="DA73" s="557"/>
      <c r="DB73" s="557"/>
      <c r="DC73" s="557"/>
      <c r="DD73" s="557"/>
      <c r="DE73" s="557"/>
      <c r="DF73" s="557"/>
      <c r="DG73" s="557"/>
      <c r="DH73" s="557"/>
      <c r="DI73" s="557"/>
      <c r="DJ73" s="557"/>
      <c r="DK73" s="557"/>
      <c r="DL73" s="557"/>
      <c r="DM73" s="557"/>
      <c r="DN73" s="557"/>
      <c r="DO73" s="557"/>
      <c r="DP73" s="557"/>
      <c r="DQ73" s="557"/>
      <c r="DR73" s="557"/>
      <c r="DS73" s="557"/>
      <c r="DT73" s="557"/>
      <c r="DU73" s="557"/>
      <c r="DV73" s="557"/>
      <c r="DW73" s="557"/>
      <c r="DX73" s="557"/>
      <c r="DY73" s="557"/>
      <c r="DZ73" s="557"/>
      <c r="EA73" s="557"/>
      <c r="EB73" s="557"/>
      <c r="EC73" s="557"/>
      <c r="ED73" s="557"/>
      <c r="EE73" s="557"/>
      <c r="EF73" s="557"/>
      <c r="EG73" s="557"/>
      <c r="EH73" s="557"/>
      <c r="EI73" s="557"/>
      <c r="EJ73" s="557"/>
      <c r="EK73" s="557"/>
      <c r="EL73" s="557"/>
      <c r="EM73" s="557"/>
      <c r="EN73" s="557"/>
      <c r="EO73" s="557"/>
      <c r="EP73" s="557"/>
      <c r="EQ73" s="557"/>
      <c r="ER73" s="557"/>
      <c r="ES73" s="557"/>
      <c r="ET73" s="557"/>
      <c r="EU73" s="557"/>
      <c r="EV73" s="557"/>
      <c r="EW73" s="557"/>
      <c r="EX73" s="557"/>
      <c r="EY73" s="557"/>
      <c r="EZ73" s="557"/>
      <c r="FA73" s="557"/>
      <c r="FB73" s="557"/>
      <c r="FC73" s="557"/>
      <c r="FD73" s="557"/>
      <c r="FE73" s="557"/>
      <c r="FF73" s="557"/>
      <c r="FG73" s="557"/>
      <c r="FH73" s="557"/>
      <c r="FI73" s="557"/>
      <c r="FJ73" s="557"/>
      <c r="FK73" s="557"/>
      <c r="FL73" s="557"/>
      <c r="FM73" s="557"/>
      <c r="FN73" s="557"/>
      <c r="FO73" s="557"/>
      <c r="FP73" s="557"/>
      <c r="FQ73" s="557"/>
      <c r="FR73" s="557"/>
      <c r="FS73" s="557"/>
      <c r="FT73" s="557"/>
      <c r="FU73" s="557"/>
      <c r="FV73" s="557"/>
      <c r="FW73" s="557"/>
      <c r="FX73" s="557"/>
      <c r="FY73" s="557"/>
      <c r="FZ73" s="557"/>
      <c r="GA73" s="557"/>
      <c r="GB73" s="557"/>
      <c r="GC73" s="557"/>
      <c r="GD73" s="557"/>
      <c r="GE73" s="557"/>
      <c r="GF73" s="557"/>
    </row>
    <row r="74" s="194" customFormat="true" ht="15" hidden="false" customHeight="true" outlineLevel="0" collapsed="false">
      <c r="A74" s="557"/>
      <c r="B74" s="557"/>
      <c r="C74" s="557"/>
      <c r="D74" s="557"/>
      <c r="E74" s="557"/>
      <c r="F74" s="557"/>
      <c r="G74" s="557"/>
      <c r="H74" s="838"/>
      <c r="I74" s="838"/>
      <c r="J74" s="838"/>
      <c r="K74" s="478"/>
      <c r="L74" s="478"/>
      <c r="M74" s="557"/>
      <c r="N74" s="557"/>
      <c r="O74" s="557"/>
      <c r="P74" s="557"/>
      <c r="Q74" s="557"/>
      <c r="R74" s="557"/>
      <c r="S74" s="557"/>
      <c r="T74" s="557"/>
      <c r="U74" s="557"/>
      <c r="V74" s="557"/>
      <c r="W74" s="557"/>
      <c r="X74" s="557"/>
      <c r="Y74" s="557"/>
      <c r="Z74" s="557"/>
      <c r="AA74" s="557"/>
      <c r="AB74" s="557"/>
      <c r="AC74" s="557"/>
      <c r="AD74" s="557"/>
      <c r="AE74" s="478"/>
      <c r="AF74" s="478"/>
      <c r="AG74" s="557"/>
      <c r="AH74" s="557"/>
      <c r="AI74" s="557"/>
      <c r="AJ74" s="557"/>
      <c r="AK74" s="557"/>
      <c r="AL74" s="557"/>
      <c r="AM74" s="557"/>
      <c r="AN74" s="557"/>
      <c r="AO74" s="885" t="s">
        <v>214</v>
      </c>
      <c r="AP74" s="819" t="s">
        <v>351</v>
      </c>
      <c r="AQ74" s="891" t="n">
        <v>1</v>
      </c>
      <c r="AR74" s="576"/>
      <c r="AS74" s="492" t="s">
        <v>1192</v>
      </c>
      <c r="AT74" s="492"/>
      <c r="AU74" s="492"/>
      <c r="AV74" s="492"/>
      <c r="AW74" s="492"/>
      <c r="AX74" s="478"/>
      <c r="AY74" s="478"/>
      <c r="AZ74" s="478"/>
      <c r="BA74" s="478"/>
      <c r="BB74" s="478"/>
      <c r="BC74" s="478"/>
      <c r="BD74" s="557"/>
      <c r="BE74" s="557"/>
      <c r="BF74" s="557"/>
      <c r="BH74" s="557"/>
      <c r="BI74" s="478"/>
      <c r="BJ74" s="478"/>
      <c r="BK74" s="478"/>
      <c r="BL74" s="478"/>
      <c r="BM74" s="478"/>
      <c r="BN74" s="478"/>
      <c r="BO74" s="478"/>
      <c r="BP74" s="478"/>
      <c r="BQ74" s="478"/>
      <c r="BR74" s="99"/>
      <c r="BS74" s="99"/>
      <c r="BT74" s="557"/>
      <c r="BU74" s="557"/>
      <c r="BV74" s="557"/>
      <c r="BW74" s="557"/>
      <c r="BX74" s="557"/>
      <c r="BY74" s="557"/>
      <c r="BZ74" s="557"/>
      <c r="CA74" s="557"/>
      <c r="CB74" s="557"/>
      <c r="CC74" s="99"/>
      <c r="CD74" s="99"/>
      <c r="CE74" s="557"/>
      <c r="CF74" s="557"/>
      <c r="CG74" s="557"/>
      <c r="CH74" s="557"/>
      <c r="CI74" s="557"/>
      <c r="CJ74" s="557"/>
      <c r="CK74" s="572"/>
      <c r="CL74" s="572"/>
      <c r="CM74" s="572"/>
      <c r="CN74" s="99"/>
      <c r="CO74" s="99"/>
      <c r="CP74" s="99"/>
      <c r="CQ74" s="99"/>
      <c r="CR74" s="99"/>
      <c r="CS74" s="99"/>
      <c r="CT74" s="99"/>
      <c r="CU74" s="99"/>
      <c r="CV74" s="99"/>
      <c r="CW74" s="99"/>
      <c r="CX74" s="99"/>
      <c r="CY74" s="557"/>
      <c r="CZ74" s="557"/>
      <c r="DA74" s="557"/>
      <c r="DB74" s="557"/>
      <c r="DC74" s="557"/>
      <c r="DD74" s="557"/>
      <c r="DE74" s="557"/>
      <c r="DF74" s="557"/>
      <c r="DG74" s="557"/>
      <c r="DH74" s="557"/>
      <c r="DI74" s="557"/>
      <c r="DJ74" s="557"/>
      <c r="DK74" s="557"/>
      <c r="DL74" s="557"/>
      <c r="DM74" s="557"/>
      <c r="DN74" s="557"/>
      <c r="DO74" s="557"/>
      <c r="DP74" s="557"/>
      <c r="DQ74" s="557"/>
      <c r="DR74" s="557"/>
      <c r="DS74" s="557"/>
      <c r="DT74" s="557"/>
      <c r="DU74" s="557"/>
      <c r="DV74" s="557"/>
      <c r="DW74" s="557"/>
      <c r="DX74" s="557"/>
      <c r="DY74" s="557"/>
      <c r="DZ74" s="557"/>
      <c r="EA74" s="557"/>
      <c r="EB74" s="557"/>
      <c r="EC74" s="557"/>
      <c r="ED74" s="557"/>
      <c r="EE74" s="557"/>
      <c r="EF74" s="557"/>
      <c r="EG74" s="557"/>
      <c r="EH74" s="557"/>
      <c r="EI74" s="557"/>
      <c r="EJ74" s="557"/>
      <c r="EK74" s="557"/>
      <c r="EL74" s="557"/>
      <c r="EM74" s="557"/>
      <c r="EN74" s="557"/>
      <c r="EO74" s="557"/>
      <c r="EP74" s="557"/>
      <c r="EQ74" s="557"/>
      <c r="ER74" s="557"/>
      <c r="ES74" s="557"/>
      <c r="ET74" s="557"/>
      <c r="EU74" s="557"/>
      <c r="EV74" s="557"/>
      <c r="EW74" s="557"/>
      <c r="EX74" s="557"/>
      <c r="EY74" s="557"/>
      <c r="EZ74" s="557"/>
      <c r="FA74" s="557"/>
      <c r="FB74" s="557"/>
      <c r="FC74" s="557"/>
      <c r="FD74" s="557"/>
      <c r="FE74" s="557"/>
      <c r="FF74" s="557"/>
      <c r="FG74" s="557"/>
      <c r="FH74" s="557"/>
      <c r="FI74" s="557"/>
      <c r="FJ74" s="557"/>
      <c r="FK74" s="557"/>
      <c r="FL74" s="557"/>
      <c r="FM74" s="557"/>
      <c r="FN74" s="557"/>
      <c r="FO74" s="557"/>
      <c r="FP74" s="557"/>
      <c r="FQ74" s="557"/>
      <c r="FR74" s="557"/>
      <c r="FS74" s="557"/>
      <c r="FT74" s="557"/>
      <c r="FU74" s="557"/>
      <c r="FV74" s="557"/>
      <c r="FW74" s="557"/>
      <c r="FX74" s="557"/>
      <c r="FY74" s="557"/>
      <c r="FZ74" s="557"/>
      <c r="GA74" s="557"/>
      <c r="GB74" s="557"/>
      <c r="GC74" s="557"/>
      <c r="GD74" s="557"/>
      <c r="GE74" s="557"/>
      <c r="GF74" s="557"/>
    </row>
    <row r="75" s="194" customFormat="true" ht="15" hidden="false" customHeight="true" outlineLevel="0" collapsed="false">
      <c r="A75" s="557"/>
      <c r="B75" s="557"/>
      <c r="C75" s="557"/>
      <c r="D75" s="557"/>
      <c r="E75" s="557"/>
      <c r="F75" s="557"/>
      <c r="G75" s="557"/>
      <c r="H75" s="885" t="s">
        <v>214</v>
      </c>
      <c r="I75" s="819" t="s">
        <v>351</v>
      </c>
      <c r="J75" s="820" t="n">
        <v>1</v>
      </c>
      <c r="K75" s="478"/>
      <c r="L75" s="478"/>
      <c r="M75" s="557"/>
      <c r="N75" s="557"/>
      <c r="O75" s="557"/>
      <c r="P75" s="557"/>
      <c r="Q75" s="557"/>
      <c r="R75" s="557"/>
      <c r="S75" s="557"/>
      <c r="T75" s="557"/>
      <c r="U75" s="557"/>
      <c r="V75" s="557"/>
      <c r="W75" s="557"/>
      <c r="X75" s="557"/>
      <c r="Y75" s="557"/>
      <c r="Z75" s="557"/>
      <c r="AA75" s="557"/>
      <c r="AB75" s="557"/>
      <c r="AC75" s="557"/>
      <c r="AD75" s="557"/>
      <c r="AE75" s="557"/>
      <c r="AF75" s="557"/>
      <c r="AG75" s="557"/>
      <c r="AH75" s="557"/>
      <c r="AI75" s="557"/>
      <c r="AJ75" s="557"/>
      <c r="AK75" s="557"/>
      <c r="AL75" s="557"/>
      <c r="AM75" s="557"/>
      <c r="AN75" s="557"/>
      <c r="AO75" s="885"/>
      <c r="AP75" s="620" t="s">
        <v>1085</v>
      </c>
      <c r="AQ75" s="893" t="n">
        <v>2</v>
      </c>
      <c r="AR75" s="576" t="n">
        <f aca="false">AS75+AT75/2</f>
        <v>1.35</v>
      </c>
      <c r="AS75" s="492" t="n">
        <v>0.8</v>
      </c>
      <c r="AT75" s="492" t="n">
        <v>1.1</v>
      </c>
      <c r="AU75" s="492"/>
      <c r="AV75" s="492"/>
      <c r="AW75" s="492"/>
      <c r="AX75" s="478"/>
      <c r="AY75" s="478"/>
      <c r="AZ75" s="478"/>
      <c r="BA75" s="478"/>
      <c r="BB75" s="478"/>
      <c r="BC75" s="572"/>
      <c r="BD75" s="557"/>
      <c r="BE75" s="557"/>
      <c r="BF75" s="557"/>
      <c r="BH75" s="557"/>
      <c r="BI75" s="478"/>
      <c r="BJ75" s="478"/>
      <c r="BK75" s="478"/>
      <c r="BL75" s="478"/>
      <c r="BM75" s="478"/>
      <c r="BN75" s="478"/>
      <c r="BO75" s="478"/>
      <c r="BP75" s="478"/>
      <c r="BQ75" s="478"/>
      <c r="BR75" s="99"/>
      <c r="BS75" s="99"/>
      <c r="BT75" s="557"/>
      <c r="BU75" s="557"/>
      <c r="BV75" s="557"/>
      <c r="BW75" s="557"/>
      <c r="BX75" s="557"/>
      <c r="BY75" s="557"/>
      <c r="BZ75" s="557"/>
      <c r="CA75" s="557"/>
      <c r="CB75" s="557"/>
      <c r="CC75" s="99"/>
      <c r="CD75" s="99"/>
      <c r="CE75" s="557"/>
      <c r="CF75" s="557"/>
      <c r="CG75" s="557"/>
      <c r="CH75" s="557"/>
      <c r="CI75" s="557"/>
      <c r="CJ75" s="557"/>
      <c r="CK75" s="572"/>
      <c r="CL75" s="572"/>
      <c r="CM75" s="572"/>
      <c r="CN75" s="99"/>
      <c r="CO75" s="99"/>
      <c r="CP75" s="478"/>
      <c r="CQ75" s="478"/>
      <c r="CR75" s="478"/>
      <c r="CS75" s="478"/>
      <c r="CT75" s="478"/>
      <c r="CU75" s="478"/>
      <c r="CV75" s="478"/>
      <c r="CW75" s="478"/>
      <c r="CX75" s="478"/>
      <c r="CY75" s="557"/>
      <c r="CZ75" s="557"/>
      <c r="DA75" s="557"/>
      <c r="DB75" s="557"/>
      <c r="DC75" s="557"/>
      <c r="DD75" s="557"/>
      <c r="DE75" s="557"/>
      <c r="DF75" s="557"/>
      <c r="DG75" s="557"/>
      <c r="DH75" s="557"/>
      <c r="DI75" s="557"/>
      <c r="DJ75" s="557"/>
      <c r="DK75" s="557"/>
      <c r="DL75" s="557"/>
      <c r="DM75" s="557"/>
      <c r="DN75" s="557"/>
      <c r="DO75" s="557"/>
      <c r="DP75" s="557"/>
      <c r="DQ75" s="557"/>
      <c r="DR75" s="557"/>
      <c r="DS75" s="557"/>
      <c r="DT75" s="557"/>
      <c r="DU75" s="557"/>
      <c r="DV75" s="557"/>
      <c r="DW75" s="557"/>
      <c r="DX75" s="557"/>
      <c r="DY75" s="557"/>
      <c r="DZ75" s="557"/>
      <c r="EA75" s="557"/>
      <c r="EB75" s="557"/>
      <c r="EC75" s="557"/>
      <c r="ED75" s="557"/>
      <c r="EE75" s="557"/>
      <c r="EF75" s="557"/>
      <c r="EG75" s="557"/>
      <c r="EH75" s="557"/>
      <c r="EI75" s="557"/>
      <c r="EJ75" s="557"/>
      <c r="EK75" s="557"/>
      <c r="EL75" s="557"/>
      <c r="EM75" s="557"/>
      <c r="EN75" s="557"/>
      <c r="EO75" s="557"/>
      <c r="EP75" s="557"/>
      <c r="EQ75" s="557"/>
      <c r="ER75" s="557"/>
      <c r="ES75" s="557"/>
      <c r="ET75" s="557"/>
      <c r="EU75" s="557"/>
      <c r="EV75" s="557"/>
      <c r="EW75" s="557"/>
      <c r="EX75" s="557"/>
      <c r="EY75" s="557"/>
      <c r="EZ75" s="557"/>
      <c r="FA75" s="557"/>
      <c r="FB75" s="557"/>
      <c r="FC75" s="557"/>
      <c r="FD75" s="557"/>
      <c r="FE75" s="557"/>
      <c r="FF75" s="557"/>
      <c r="FG75" s="557"/>
      <c r="FH75" s="557"/>
      <c r="FI75" s="557"/>
      <c r="FJ75" s="557"/>
      <c r="FK75" s="557"/>
      <c r="FL75" s="557"/>
      <c r="FM75" s="557"/>
      <c r="FN75" s="557"/>
      <c r="FO75" s="557"/>
      <c r="FP75" s="557"/>
      <c r="FQ75" s="557"/>
      <c r="FR75" s="557"/>
      <c r="FS75" s="557"/>
      <c r="FT75" s="557"/>
      <c r="FU75" s="557"/>
      <c r="FV75" s="557"/>
      <c r="FW75" s="557"/>
      <c r="FX75" s="557"/>
      <c r="FY75" s="557"/>
      <c r="FZ75" s="557"/>
      <c r="GA75" s="557"/>
      <c r="GB75" s="557"/>
      <c r="GC75" s="557"/>
      <c r="GD75" s="557"/>
      <c r="GE75" s="557"/>
      <c r="GF75" s="557"/>
    </row>
    <row r="76" s="194" customFormat="true" ht="15" hidden="false" customHeight="true" outlineLevel="0" collapsed="false">
      <c r="A76" s="557"/>
      <c r="B76" s="557"/>
      <c r="C76" s="557"/>
      <c r="D76" s="557"/>
      <c r="E76" s="557"/>
      <c r="F76" s="557"/>
      <c r="G76" s="557"/>
      <c r="H76" s="885"/>
      <c r="I76" s="620" t="s">
        <v>1085</v>
      </c>
      <c r="J76" s="706" t="n">
        <v>2</v>
      </c>
      <c r="K76" s="478"/>
      <c r="L76" s="478"/>
      <c r="M76" s="557"/>
      <c r="N76" s="557"/>
      <c r="O76" s="557"/>
      <c r="P76" s="557"/>
      <c r="Q76" s="557"/>
      <c r="R76" s="557"/>
      <c r="S76" s="557"/>
      <c r="T76" s="557"/>
      <c r="U76" s="557"/>
      <c r="V76" s="557"/>
      <c r="W76" s="557"/>
      <c r="X76" s="557"/>
      <c r="Y76" s="557"/>
      <c r="Z76" s="557"/>
      <c r="AA76" s="557"/>
      <c r="AB76" s="557"/>
      <c r="AC76" s="557"/>
      <c r="AD76" s="557"/>
      <c r="AE76" s="557"/>
      <c r="AF76" s="557"/>
      <c r="AG76" s="557"/>
      <c r="AH76" s="557"/>
      <c r="AI76" s="557"/>
      <c r="AJ76" s="557"/>
      <c r="AK76" s="557"/>
      <c r="AL76" s="557"/>
      <c r="AM76" s="557"/>
      <c r="AN76" s="557"/>
      <c r="AO76" s="885"/>
      <c r="AP76" s="620" t="s">
        <v>1107</v>
      </c>
      <c r="AQ76" s="893" t="n">
        <v>1</v>
      </c>
      <c r="AR76" s="1030" t="n">
        <v>2.2</v>
      </c>
      <c r="AS76" s="492" t="n">
        <v>2.2</v>
      </c>
      <c r="AT76" s="492"/>
      <c r="AU76" s="492"/>
      <c r="AV76" s="492"/>
      <c r="AW76" s="492"/>
      <c r="AX76" s="478"/>
      <c r="AY76" s="478"/>
      <c r="AZ76" s="478"/>
      <c r="BA76" s="478"/>
      <c r="BB76" s="478"/>
      <c r="BC76" s="572"/>
      <c r="BD76" s="557"/>
      <c r="BE76" s="557"/>
      <c r="BF76" s="557"/>
      <c r="BH76" s="557"/>
      <c r="BI76" s="557"/>
      <c r="BJ76" s="557"/>
      <c r="BK76" s="557"/>
      <c r="BL76" s="557"/>
      <c r="BM76" s="557"/>
      <c r="BN76" s="557"/>
      <c r="BO76" s="557"/>
      <c r="BP76" s="557"/>
      <c r="BQ76" s="478"/>
      <c r="BR76" s="99"/>
      <c r="BS76" s="99"/>
      <c r="BT76" s="557"/>
      <c r="BU76" s="557"/>
      <c r="BV76" s="557"/>
      <c r="BW76" s="557"/>
      <c r="BX76" s="557"/>
      <c r="BY76" s="557"/>
      <c r="BZ76" s="557"/>
      <c r="CA76" s="557"/>
      <c r="CB76" s="557"/>
      <c r="CC76" s="99"/>
      <c r="CD76" s="99"/>
      <c r="CE76" s="557"/>
      <c r="CF76" s="557"/>
      <c r="CG76" s="557"/>
      <c r="CH76" s="557"/>
      <c r="CI76" s="557"/>
      <c r="CJ76" s="557"/>
      <c r="CK76" s="572"/>
      <c r="CL76" s="572"/>
      <c r="CM76" s="572"/>
      <c r="CN76" s="99"/>
      <c r="CO76" s="99"/>
      <c r="CP76" s="478"/>
      <c r="CQ76" s="478"/>
      <c r="CR76" s="478"/>
      <c r="CS76" s="478"/>
      <c r="CT76" s="478"/>
      <c r="CU76" s="478"/>
      <c r="CV76" s="478"/>
      <c r="CW76" s="478"/>
      <c r="CX76" s="478"/>
      <c r="CY76" s="557"/>
      <c r="CZ76" s="557"/>
      <c r="DA76" s="557"/>
      <c r="DB76" s="557"/>
      <c r="DC76" s="557"/>
      <c r="DD76" s="557"/>
      <c r="DE76" s="557"/>
      <c r="DF76" s="557"/>
      <c r="DG76" s="557"/>
      <c r="DH76" s="557"/>
      <c r="DI76" s="557"/>
      <c r="DJ76" s="557"/>
      <c r="DK76" s="557"/>
      <c r="DL76" s="557"/>
      <c r="DM76" s="557"/>
      <c r="DN76" s="557"/>
      <c r="DO76" s="557"/>
      <c r="DP76" s="557"/>
      <c r="DQ76" s="557"/>
      <c r="DR76" s="557"/>
      <c r="DS76" s="557"/>
      <c r="DT76" s="557"/>
      <c r="DU76" s="557"/>
      <c r="DV76" s="557"/>
      <c r="DW76" s="557"/>
      <c r="DX76" s="557"/>
      <c r="DY76" s="557"/>
      <c r="DZ76" s="557"/>
      <c r="EA76" s="557"/>
      <c r="EB76" s="557"/>
      <c r="EC76" s="557"/>
      <c r="ED76" s="557"/>
      <c r="EE76" s="557"/>
      <c r="EF76" s="557"/>
      <c r="EG76" s="557"/>
      <c r="EH76" s="557"/>
      <c r="EI76" s="557"/>
      <c r="EJ76" s="557"/>
      <c r="EK76" s="557"/>
      <c r="EL76" s="557"/>
      <c r="EM76" s="557"/>
      <c r="EN76" s="557"/>
      <c r="EO76" s="557"/>
      <c r="EP76" s="557"/>
      <c r="EQ76" s="557"/>
      <c r="ER76" s="557"/>
      <c r="ES76" s="557"/>
      <c r="ET76" s="557"/>
      <c r="EU76" s="557"/>
      <c r="EV76" s="557"/>
      <c r="EW76" s="557"/>
      <c r="EX76" s="557"/>
      <c r="EY76" s="557"/>
      <c r="EZ76" s="557"/>
      <c r="FA76" s="557"/>
      <c r="FB76" s="557"/>
      <c r="FC76" s="557"/>
      <c r="FD76" s="557"/>
      <c r="FE76" s="557"/>
      <c r="FF76" s="557"/>
      <c r="FG76" s="557"/>
      <c r="FH76" s="557"/>
      <c r="FI76" s="557"/>
      <c r="FJ76" s="557"/>
      <c r="FK76" s="557"/>
      <c r="FL76" s="557"/>
      <c r="FM76" s="557"/>
      <c r="FN76" s="557"/>
      <c r="FO76" s="557"/>
      <c r="FP76" s="557"/>
      <c r="FQ76" s="557"/>
      <c r="FR76" s="557"/>
      <c r="FS76" s="557"/>
      <c r="FT76" s="557"/>
      <c r="FU76" s="557"/>
      <c r="FV76" s="557"/>
      <c r="FW76" s="557"/>
      <c r="FX76" s="557"/>
      <c r="FY76" s="557"/>
      <c r="FZ76" s="557"/>
      <c r="GA76" s="557"/>
      <c r="GB76" s="557"/>
      <c r="GC76" s="557"/>
      <c r="GD76" s="557"/>
      <c r="GE76" s="557"/>
      <c r="GF76" s="557"/>
    </row>
    <row r="77" s="194" customFormat="true" ht="15" hidden="false" customHeight="true" outlineLevel="0" collapsed="false">
      <c r="A77" s="557"/>
      <c r="B77" s="557"/>
      <c r="C77" s="557"/>
      <c r="D77" s="557"/>
      <c r="E77" s="557"/>
      <c r="F77" s="557"/>
      <c r="G77" s="557"/>
      <c r="H77" s="885"/>
      <c r="I77" s="620" t="s">
        <v>1107</v>
      </c>
      <c r="J77" s="706" t="n">
        <v>1</v>
      </c>
      <c r="K77" s="478"/>
      <c r="L77" s="478"/>
      <c r="M77" s="557"/>
      <c r="N77" s="557"/>
      <c r="O77" s="557"/>
      <c r="P77" s="557"/>
      <c r="Q77" s="557"/>
      <c r="R77" s="557"/>
      <c r="S77" s="557"/>
      <c r="T77" s="557"/>
      <c r="U77" s="557"/>
      <c r="V77" s="557"/>
      <c r="W77" s="557"/>
      <c r="X77" s="557"/>
      <c r="Y77" s="557"/>
      <c r="Z77" s="557"/>
      <c r="AA77" s="557"/>
      <c r="AB77" s="557"/>
      <c r="AC77" s="557"/>
      <c r="AD77" s="557"/>
      <c r="AE77" s="557"/>
      <c r="AF77" s="557"/>
      <c r="AG77" s="557"/>
      <c r="AH77" s="557"/>
      <c r="AI77" s="557"/>
      <c r="AJ77" s="557"/>
      <c r="AK77" s="557"/>
      <c r="AL77" s="557"/>
      <c r="AM77" s="557"/>
      <c r="AN77" s="557"/>
      <c r="AO77" s="885"/>
      <c r="AP77" s="620" t="s">
        <v>462</v>
      </c>
      <c r="AQ77" s="893" t="n">
        <v>1</v>
      </c>
      <c r="AR77" s="576"/>
      <c r="AS77" s="492" t="s">
        <v>1192</v>
      </c>
      <c r="AT77" s="492"/>
      <c r="AU77" s="492"/>
      <c r="AV77" s="492"/>
      <c r="AW77" s="492"/>
      <c r="AX77" s="478"/>
      <c r="AY77" s="478"/>
      <c r="AZ77" s="478"/>
      <c r="BA77" s="478"/>
      <c r="BB77" s="478"/>
      <c r="BC77" s="572"/>
      <c r="BD77" s="557"/>
      <c r="BE77" s="557"/>
      <c r="BF77" s="557"/>
      <c r="BH77" s="557"/>
      <c r="BI77" s="557"/>
      <c r="BJ77" s="557"/>
      <c r="BK77" s="557"/>
      <c r="BL77" s="557"/>
      <c r="BM77" s="557"/>
      <c r="BN77" s="557"/>
      <c r="BO77" s="557"/>
      <c r="BP77" s="557"/>
      <c r="BQ77" s="557"/>
      <c r="BR77" s="99"/>
      <c r="BS77" s="99"/>
      <c r="BT77" s="557"/>
      <c r="BU77" s="557"/>
      <c r="BV77" s="557"/>
      <c r="BW77" s="557"/>
      <c r="BX77" s="557"/>
      <c r="BY77" s="557"/>
      <c r="BZ77" s="557"/>
      <c r="CA77" s="557"/>
      <c r="CB77" s="557"/>
      <c r="CC77" s="99"/>
      <c r="CD77" s="99"/>
      <c r="CE77" s="557"/>
      <c r="CF77" s="557"/>
      <c r="CG77" s="557"/>
      <c r="CH77" s="557"/>
      <c r="CI77" s="557"/>
      <c r="CJ77" s="557"/>
      <c r="CK77" s="572"/>
      <c r="CL77" s="572"/>
      <c r="CM77" s="572"/>
      <c r="CN77" s="99"/>
      <c r="CO77" s="99"/>
      <c r="CP77" s="478"/>
      <c r="CQ77" s="478"/>
      <c r="CR77" s="478"/>
      <c r="CS77" s="478"/>
      <c r="CT77" s="478"/>
      <c r="CU77" s="478"/>
      <c r="CV77" s="478"/>
      <c r="CW77" s="478"/>
      <c r="CX77" s="478"/>
      <c r="CY77" s="557"/>
      <c r="CZ77" s="557"/>
      <c r="DA77" s="557"/>
      <c r="DB77" s="557"/>
      <c r="DC77" s="557"/>
      <c r="DD77" s="557"/>
      <c r="DE77" s="557"/>
      <c r="DF77" s="557"/>
      <c r="DG77" s="557"/>
      <c r="DH77" s="557"/>
      <c r="DI77" s="557"/>
      <c r="DJ77" s="557"/>
      <c r="DK77" s="557"/>
      <c r="DL77" s="557"/>
      <c r="DM77" s="557"/>
      <c r="DN77" s="557"/>
      <c r="DO77" s="557"/>
      <c r="DP77" s="557"/>
      <c r="DQ77" s="557"/>
      <c r="DR77" s="557"/>
      <c r="DS77" s="557"/>
      <c r="DT77" s="557"/>
      <c r="DU77" s="557"/>
      <c r="DV77" s="557"/>
      <c r="DW77" s="557"/>
      <c r="DX77" s="557"/>
      <c r="DY77" s="557"/>
      <c r="DZ77" s="557"/>
      <c r="EA77" s="557"/>
      <c r="EB77" s="557"/>
      <c r="EC77" s="557"/>
      <c r="ED77" s="557"/>
      <c r="EE77" s="557"/>
      <c r="EF77" s="557"/>
      <c r="EG77" s="557"/>
      <c r="EH77" s="557"/>
      <c r="EI77" s="557"/>
      <c r="EJ77" s="557"/>
      <c r="EK77" s="557"/>
      <c r="EL77" s="557"/>
      <c r="EM77" s="557"/>
      <c r="EN77" s="557"/>
      <c r="EO77" s="557"/>
      <c r="EP77" s="557"/>
      <c r="EQ77" s="557"/>
      <c r="ER77" s="557"/>
      <c r="ES77" s="557"/>
      <c r="ET77" s="557"/>
      <c r="EU77" s="557"/>
      <c r="EV77" s="557"/>
      <c r="EW77" s="557"/>
      <c r="EX77" s="557"/>
      <c r="EY77" s="557"/>
      <c r="EZ77" s="557"/>
      <c r="FA77" s="557"/>
      <c r="FB77" s="557"/>
      <c r="FC77" s="557"/>
      <c r="FD77" s="557"/>
      <c r="FE77" s="557"/>
      <c r="FF77" s="557"/>
      <c r="FG77" s="557"/>
      <c r="FH77" s="557"/>
      <c r="FI77" s="557"/>
      <c r="FJ77" s="557"/>
      <c r="FK77" s="557"/>
      <c r="FL77" s="557"/>
      <c r="FM77" s="557"/>
      <c r="FN77" s="557"/>
      <c r="FO77" s="557"/>
      <c r="FP77" s="557"/>
      <c r="FQ77" s="557"/>
      <c r="FR77" s="557"/>
      <c r="FS77" s="557"/>
      <c r="FT77" s="557"/>
      <c r="FU77" s="557"/>
      <c r="FV77" s="557"/>
      <c r="FW77" s="557"/>
      <c r="FX77" s="557"/>
      <c r="FY77" s="557"/>
      <c r="FZ77" s="557"/>
      <c r="GA77" s="557"/>
      <c r="GB77" s="557"/>
      <c r="GC77" s="557"/>
      <c r="GD77" s="557"/>
      <c r="GE77" s="557"/>
      <c r="GF77" s="557"/>
    </row>
    <row r="78" s="194" customFormat="true" ht="15" hidden="false" customHeight="true" outlineLevel="0" collapsed="false">
      <c r="A78" s="557"/>
      <c r="B78" s="557"/>
      <c r="C78" s="557"/>
      <c r="D78" s="557"/>
      <c r="E78" s="557"/>
      <c r="F78" s="557"/>
      <c r="G78" s="557"/>
      <c r="H78" s="885"/>
      <c r="I78" s="620" t="s">
        <v>462</v>
      </c>
      <c r="J78" s="706" t="n">
        <v>1</v>
      </c>
      <c r="K78" s="478"/>
      <c r="L78" s="478"/>
      <c r="M78" s="557"/>
      <c r="N78" s="557"/>
      <c r="O78" s="557"/>
      <c r="P78" s="557"/>
      <c r="Q78" s="557"/>
      <c r="R78" s="557"/>
      <c r="S78" s="557"/>
      <c r="T78" s="557"/>
      <c r="U78" s="557"/>
      <c r="V78" s="557"/>
      <c r="W78" s="557"/>
      <c r="X78" s="557"/>
      <c r="Y78" s="557"/>
      <c r="Z78" s="557"/>
      <c r="AA78" s="557"/>
      <c r="AB78" s="557"/>
      <c r="AC78" s="557"/>
      <c r="AD78" s="557"/>
      <c r="AE78" s="557"/>
      <c r="AF78" s="557"/>
      <c r="AG78" s="557"/>
      <c r="AH78" s="557"/>
      <c r="AI78" s="557"/>
      <c r="AJ78" s="557"/>
      <c r="AK78" s="557"/>
      <c r="AL78" s="557"/>
      <c r="AM78" s="557"/>
      <c r="AN78" s="557"/>
      <c r="AO78" s="885"/>
      <c r="AP78" s="287" t="s">
        <v>139</v>
      </c>
      <c r="AQ78" s="995" t="n">
        <f aca="false">AQ74+AQ75+AQ76+AQ77</f>
        <v>5</v>
      </c>
      <c r="AR78" s="947"/>
      <c r="AS78" s="852"/>
      <c r="AT78" s="852"/>
      <c r="AU78" s="852"/>
      <c r="AV78" s="852"/>
      <c r="AW78" s="852"/>
      <c r="AX78" s="478"/>
      <c r="AY78" s="478"/>
      <c r="AZ78" s="478"/>
      <c r="BA78" s="478"/>
      <c r="BB78" s="478"/>
      <c r="BC78" s="572"/>
      <c r="BD78" s="557"/>
      <c r="BE78" s="557"/>
      <c r="BF78" s="557"/>
      <c r="BH78" s="557"/>
      <c r="BI78" s="557"/>
      <c r="BJ78" s="557"/>
      <c r="BK78" s="557"/>
      <c r="BL78" s="557"/>
      <c r="BM78" s="557"/>
      <c r="BN78" s="557"/>
      <c r="BO78" s="557"/>
      <c r="BP78" s="557"/>
      <c r="BQ78" s="557"/>
      <c r="BR78" s="478"/>
      <c r="BS78" s="478"/>
      <c r="BT78" s="557"/>
      <c r="BU78" s="557"/>
      <c r="BV78" s="557"/>
      <c r="BW78" s="557"/>
      <c r="BX78" s="557"/>
      <c r="BY78" s="557"/>
      <c r="BZ78" s="557"/>
      <c r="CA78" s="557"/>
      <c r="CB78" s="557"/>
      <c r="CC78" s="478"/>
      <c r="CD78" s="478"/>
      <c r="CE78" s="557"/>
      <c r="CF78" s="557"/>
      <c r="CG78" s="557"/>
      <c r="CH78" s="557"/>
      <c r="CI78" s="557"/>
      <c r="CJ78" s="557"/>
      <c r="CK78" s="572"/>
      <c r="CL78" s="572"/>
      <c r="CM78" s="572"/>
      <c r="CN78" s="478"/>
      <c r="CO78" s="478"/>
      <c r="CP78" s="572"/>
      <c r="CQ78" s="572"/>
      <c r="CR78" s="572"/>
      <c r="CS78" s="557"/>
      <c r="CT78" s="557"/>
      <c r="CU78" s="557"/>
      <c r="CV78" s="557"/>
      <c r="CW78" s="557"/>
      <c r="CX78" s="557"/>
      <c r="CY78" s="557"/>
      <c r="CZ78" s="557"/>
      <c r="DA78" s="557"/>
      <c r="DB78" s="557"/>
      <c r="DC78" s="557"/>
      <c r="DD78" s="557"/>
      <c r="DE78" s="557"/>
      <c r="DF78" s="557"/>
      <c r="DG78" s="557"/>
      <c r="DH78" s="557"/>
      <c r="DI78" s="557"/>
      <c r="DJ78" s="557"/>
      <c r="DK78" s="557"/>
      <c r="DL78" s="557"/>
      <c r="DM78" s="557"/>
      <c r="DN78" s="557"/>
      <c r="DO78" s="557"/>
      <c r="DP78" s="557"/>
      <c r="DQ78" s="557"/>
      <c r="DR78" s="557"/>
      <c r="DS78" s="557"/>
      <c r="DT78" s="557"/>
      <c r="DU78" s="557"/>
      <c r="DV78" s="557"/>
      <c r="DW78" s="557"/>
      <c r="DX78" s="557"/>
      <c r="DY78" s="557"/>
      <c r="DZ78" s="557"/>
      <c r="EA78" s="557"/>
      <c r="EB78" s="557"/>
      <c r="EC78" s="557"/>
      <c r="ED78" s="557"/>
      <c r="EE78" s="557"/>
      <c r="EF78" s="557"/>
      <c r="EG78" s="557"/>
      <c r="EH78" s="557"/>
      <c r="EI78" s="557"/>
      <c r="EJ78" s="557"/>
      <c r="EK78" s="557"/>
      <c r="EL78" s="557"/>
      <c r="EM78" s="557"/>
      <c r="EN78" s="557"/>
      <c r="EO78" s="557"/>
      <c r="EP78" s="557"/>
      <c r="EQ78" s="557"/>
      <c r="ER78" s="557"/>
      <c r="ES78" s="557"/>
      <c r="ET78" s="557"/>
      <c r="EU78" s="557"/>
      <c r="EV78" s="557"/>
      <c r="EW78" s="557"/>
      <c r="EX78" s="557"/>
      <c r="EY78" s="557"/>
      <c r="EZ78" s="557"/>
      <c r="FA78" s="557"/>
      <c r="FB78" s="557"/>
      <c r="FC78" s="557"/>
      <c r="FD78" s="557"/>
      <c r="FE78" s="557"/>
      <c r="FF78" s="557"/>
      <c r="FG78" s="557"/>
      <c r="FH78" s="557"/>
      <c r="FI78" s="557"/>
      <c r="FJ78" s="557"/>
      <c r="FK78" s="557"/>
      <c r="FL78" s="557"/>
      <c r="FM78" s="557"/>
      <c r="FN78" s="557"/>
      <c r="FO78" s="557"/>
      <c r="FP78" s="557"/>
      <c r="FQ78" s="557"/>
      <c r="FR78" s="557"/>
      <c r="FS78" s="557"/>
      <c r="FT78" s="557"/>
      <c r="FU78" s="557"/>
      <c r="FV78" s="557"/>
      <c r="FW78" s="557"/>
      <c r="FX78" s="557"/>
      <c r="FY78" s="557"/>
      <c r="FZ78" s="557"/>
      <c r="GA78" s="557"/>
      <c r="GB78" s="557"/>
      <c r="GC78" s="557"/>
      <c r="GD78" s="557"/>
      <c r="GE78" s="557"/>
      <c r="GF78" s="557"/>
    </row>
    <row r="79" s="194" customFormat="true" ht="15" hidden="false" customHeight="true" outlineLevel="0" collapsed="false">
      <c r="A79" s="557"/>
      <c r="B79" s="557"/>
      <c r="C79" s="557"/>
      <c r="D79" s="557"/>
      <c r="E79" s="557"/>
      <c r="F79" s="557"/>
      <c r="G79" s="557"/>
      <c r="H79" s="885"/>
      <c r="I79" s="287" t="s">
        <v>139</v>
      </c>
      <c r="J79" s="288" t="n">
        <f aca="false">J75+J76+J77+J78</f>
        <v>5</v>
      </c>
      <c r="K79" s="478"/>
      <c r="L79" s="478"/>
      <c r="M79" s="557"/>
      <c r="N79" s="557"/>
      <c r="O79" s="557"/>
      <c r="P79" s="557"/>
      <c r="Q79" s="557"/>
      <c r="R79" s="557"/>
      <c r="S79" s="557"/>
      <c r="T79" s="557"/>
      <c r="U79" s="557"/>
      <c r="V79" s="557"/>
      <c r="W79" s="557"/>
      <c r="X79" s="557"/>
      <c r="Y79" s="557"/>
      <c r="Z79" s="557"/>
      <c r="AA79" s="557"/>
      <c r="AB79" s="557"/>
      <c r="AC79" s="557"/>
      <c r="AD79" s="557"/>
      <c r="AE79" s="557"/>
      <c r="AF79" s="557"/>
      <c r="AG79" s="557"/>
      <c r="AH79" s="557"/>
      <c r="AI79" s="557"/>
      <c r="AJ79" s="557"/>
      <c r="AK79" s="557"/>
      <c r="AL79" s="557"/>
      <c r="AM79" s="557"/>
      <c r="AN79" s="557"/>
      <c r="AO79" s="838"/>
      <c r="AP79" s="838"/>
      <c r="AQ79" s="838"/>
      <c r="AR79" s="838"/>
      <c r="AS79" s="838"/>
      <c r="AT79" s="838"/>
      <c r="AU79" s="838"/>
      <c r="AV79" s="838"/>
      <c r="AW79" s="838"/>
      <c r="AX79" s="478"/>
      <c r="AY79" s="478"/>
      <c r="AZ79" s="478"/>
      <c r="BA79" s="478"/>
      <c r="BB79" s="478"/>
      <c r="BC79" s="572"/>
      <c r="BD79" s="557"/>
      <c r="BE79" s="557"/>
      <c r="BF79" s="557"/>
      <c r="BH79" s="557"/>
      <c r="BI79" s="557"/>
      <c r="BJ79" s="557"/>
      <c r="BK79" s="557"/>
      <c r="BL79" s="557"/>
      <c r="BM79" s="557"/>
      <c r="BN79" s="557"/>
      <c r="BO79" s="557"/>
      <c r="BP79" s="557"/>
      <c r="BQ79" s="557"/>
      <c r="BR79" s="478"/>
      <c r="BS79" s="478"/>
      <c r="BT79" s="557"/>
      <c r="BU79" s="557"/>
      <c r="BV79" s="557"/>
      <c r="BW79" s="557"/>
      <c r="BX79" s="557"/>
      <c r="BY79" s="557"/>
      <c r="BZ79" s="557"/>
      <c r="CA79" s="557"/>
      <c r="CB79" s="557"/>
      <c r="CC79" s="478"/>
      <c r="CD79" s="478"/>
      <c r="CE79" s="557"/>
      <c r="CF79" s="557"/>
      <c r="CG79" s="557"/>
      <c r="CH79" s="557"/>
      <c r="CI79" s="557"/>
      <c r="CJ79" s="557"/>
      <c r="CK79" s="572"/>
      <c r="CL79" s="572"/>
      <c r="CM79" s="572"/>
      <c r="CN79" s="478"/>
      <c r="CO79" s="478"/>
      <c r="CP79" s="572"/>
      <c r="CQ79" s="572"/>
      <c r="CR79" s="572"/>
      <c r="CS79" s="557"/>
      <c r="CT79" s="557"/>
      <c r="CU79" s="557"/>
      <c r="CV79" s="557"/>
      <c r="CW79" s="557"/>
      <c r="CX79" s="557"/>
      <c r="CY79" s="557"/>
      <c r="CZ79" s="557"/>
      <c r="DA79" s="557"/>
      <c r="DB79" s="557"/>
      <c r="DC79" s="557"/>
      <c r="DD79" s="557"/>
      <c r="DE79" s="557"/>
      <c r="DF79" s="557"/>
      <c r="DG79" s="557"/>
      <c r="DH79" s="557"/>
      <c r="DI79" s="557"/>
      <c r="DJ79" s="557"/>
      <c r="DK79" s="557"/>
      <c r="DL79" s="557"/>
      <c r="DM79" s="557"/>
      <c r="DN79" s="557"/>
      <c r="DO79" s="557"/>
      <c r="DP79" s="557"/>
      <c r="DQ79" s="557"/>
      <c r="DR79" s="557"/>
      <c r="DS79" s="557"/>
      <c r="DT79" s="557"/>
      <c r="DU79" s="557"/>
      <c r="DV79" s="557"/>
      <c r="DW79" s="557"/>
      <c r="DX79" s="557"/>
      <c r="DY79" s="557"/>
      <c r="DZ79" s="557"/>
      <c r="EA79" s="557"/>
      <c r="EB79" s="557"/>
      <c r="EC79" s="557"/>
      <c r="ED79" s="557"/>
      <c r="EE79" s="557"/>
      <c r="EF79" s="557"/>
      <c r="EG79" s="557"/>
      <c r="EH79" s="557"/>
      <c r="EI79" s="557"/>
      <c r="EJ79" s="557"/>
      <c r="EK79" s="557"/>
      <c r="EL79" s="557"/>
      <c r="EM79" s="557"/>
      <c r="EN79" s="557"/>
      <c r="EO79" s="557"/>
      <c r="EP79" s="557"/>
      <c r="EQ79" s="557"/>
      <c r="ER79" s="557"/>
      <c r="ES79" s="557"/>
      <c r="ET79" s="557"/>
      <c r="EU79" s="557"/>
      <c r="EV79" s="557"/>
      <c r="EW79" s="557"/>
      <c r="EX79" s="557"/>
      <c r="EY79" s="557"/>
      <c r="EZ79" s="557"/>
      <c r="FA79" s="557"/>
      <c r="FB79" s="557"/>
      <c r="FC79" s="557"/>
      <c r="FD79" s="557"/>
      <c r="FE79" s="557"/>
      <c r="FF79" s="557"/>
      <c r="FG79" s="557"/>
      <c r="FH79" s="557"/>
      <c r="FI79" s="557"/>
      <c r="FJ79" s="557"/>
      <c r="FK79" s="557"/>
      <c r="FL79" s="557"/>
      <c r="FM79" s="557"/>
      <c r="FN79" s="557"/>
      <c r="FO79" s="557"/>
      <c r="FP79" s="557"/>
      <c r="FQ79" s="557"/>
      <c r="FR79" s="557"/>
      <c r="FS79" s="557"/>
      <c r="FT79" s="557"/>
      <c r="FU79" s="557"/>
      <c r="FV79" s="557"/>
      <c r="FW79" s="557"/>
      <c r="FX79" s="557"/>
      <c r="FY79" s="557"/>
      <c r="FZ79" s="557"/>
      <c r="GA79" s="557"/>
      <c r="GB79" s="557"/>
      <c r="GC79" s="557"/>
      <c r="GD79" s="557"/>
      <c r="GE79" s="557"/>
      <c r="GF79" s="557"/>
    </row>
    <row r="80" s="194" customFormat="true" ht="15" hidden="false" customHeight="true" outlineLevel="0" collapsed="false">
      <c r="A80" s="557"/>
      <c r="B80" s="557"/>
      <c r="C80" s="557"/>
      <c r="D80" s="557"/>
      <c r="E80" s="557"/>
      <c r="F80" s="557"/>
      <c r="G80" s="557"/>
      <c r="H80" s="838"/>
      <c r="I80" s="838"/>
      <c r="J80" s="838"/>
      <c r="K80" s="478"/>
      <c r="L80" s="478"/>
      <c r="M80" s="557"/>
      <c r="N80" s="557"/>
      <c r="O80" s="557"/>
      <c r="P80" s="557"/>
      <c r="Q80" s="557"/>
      <c r="R80" s="557"/>
      <c r="S80" s="557"/>
      <c r="T80" s="557"/>
      <c r="U80" s="557"/>
      <c r="V80" s="557"/>
      <c r="W80" s="557"/>
      <c r="X80" s="557"/>
      <c r="Y80" s="557"/>
      <c r="Z80" s="557"/>
      <c r="AA80" s="557"/>
      <c r="AB80" s="557"/>
      <c r="AC80" s="557"/>
      <c r="AD80" s="557"/>
      <c r="AE80" s="557"/>
      <c r="AF80" s="557"/>
      <c r="AG80" s="557"/>
      <c r="AH80" s="557"/>
      <c r="AI80" s="557"/>
      <c r="AJ80" s="557"/>
      <c r="AK80" s="557"/>
      <c r="AL80" s="557"/>
      <c r="AM80" s="557"/>
      <c r="AN80" s="557"/>
      <c r="AO80" s="865" t="s">
        <v>218</v>
      </c>
      <c r="AP80" s="567"/>
      <c r="AQ80" s="820"/>
      <c r="AR80" s="838"/>
      <c r="AS80" s="838"/>
      <c r="AT80" s="838"/>
      <c r="AU80" s="838"/>
      <c r="AV80" s="838"/>
      <c r="AW80" s="838"/>
      <c r="AX80" s="478"/>
      <c r="AY80" s="478"/>
      <c r="AZ80" s="478"/>
      <c r="BA80" s="478"/>
      <c r="BB80" s="478"/>
      <c r="BC80" s="572"/>
      <c r="BD80" s="557"/>
      <c r="BE80" s="557"/>
      <c r="BF80" s="557"/>
      <c r="BH80" s="557"/>
      <c r="BI80" s="557"/>
      <c r="BJ80" s="557"/>
      <c r="BK80" s="557"/>
      <c r="BL80" s="557"/>
      <c r="BM80" s="557"/>
      <c r="BN80" s="557"/>
      <c r="BO80" s="557"/>
      <c r="BP80" s="557"/>
      <c r="BQ80" s="557"/>
      <c r="BR80" s="478"/>
      <c r="BS80" s="478"/>
      <c r="BT80" s="557"/>
      <c r="BU80" s="557"/>
      <c r="BV80" s="557"/>
      <c r="BW80" s="557"/>
      <c r="BX80" s="557"/>
      <c r="BY80" s="557"/>
      <c r="BZ80" s="557"/>
      <c r="CA80" s="557"/>
      <c r="CB80" s="557"/>
      <c r="CC80" s="478"/>
      <c r="CD80" s="478"/>
      <c r="CE80" s="557"/>
      <c r="CF80" s="557"/>
      <c r="CG80" s="557"/>
      <c r="CM80" s="572"/>
      <c r="CN80" s="478"/>
      <c r="CO80" s="478"/>
      <c r="CP80" s="572"/>
      <c r="CQ80" s="572"/>
      <c r="CR80" s="572"/>
      <c r="CS80" s="557"/>
      <c r="CT80" s="557"/>
      <c r="CU80" s="557"/>
      <c r="CV80" s="557"/>
      <c r="CW80" s="557"/>
      <c r="CX80" s="557"/>
      <c r="CY80" s="557"/>
      <c r="CZ80" s="557"/>
      <c r="DA80" s="557"/>
      <c r="DB80" s="557"/>
      <c r="DC80" s="557"/>
      <c r="DD80" s="557"/>
      <c r="DE80" s="557"/>
      <c r="DF80" s="557"/>
      <c r="DG80" s="557"/>
      <c r="DH80" s="557"/>
      <c r="DI80" s="557"/>
      <c r="DJ80" s="557"/>
      <c r="DK80" s="557"/>
      <c r="DL80" s="557"/>
      <c r="DM80" s="557"/>
      <c r="DN80" s="557"/>
      <c r="DO80" s="557"/>
      <c r="DP80" s="557"/>
      <c r="DQ80" s="557"/>
      <c r="DR80" s="557"/>
      <c r="DS80" s="557"/>
      <c r="DT80" s="557"/>
      <c r="DU80" s="557"/>
      <c r="DV80" s="557"/>
      <c r="DW80" s="557"/>
      <c r="DX80" s="557"/>
      <c r="DY80" s="557"/>
      <c r="DZ80" s="557"/>
      <c r="EA80" s="557"/>
      <c r="EB80" s="557"/>
      <c r="EC80" s="557"/>
      <c r="ED80" s="557"/>
      <c r="EE80" s="557"/>
      <c r="EF80" s="557"/>
      <c r="EG80" s="557"/>
      <c r="EH80" s="557"/>
      <c r="EI80" s="557"/>
      <c r="EJ80" s="557"/>
      <c r="EK80" s="557"/>
      <c r="EL80" s="557"/>
      <c r="EM80" s="557"/>
      <c r="EN80" s="557"/>
      <c r="EO80" s="557"/>
      <c r="EP80" s="557"/>
      <c r="EQ80" s="557"/>
      <c r="ER80" s="557"/>
      <c r="ES80" s="557"/>
      <c r="ET80" s="557"/>
      <c r="EU80" s="557"/>
      <c r="EV80" s="557"/>
      <c r="EW80" s="557"/>
      <c r="EX80" s="557"/>
      <c r="EY80" s="557"/>
      <c r="EZ80" s="557"/>
      <c r="FA80" s="557"/>
      <c r="FB80" s="557"/>
      <c r="FC80" s="557"/>
      <c r="FD80" s="557"/>
      <c r="FE80" s="557"/>
      <c r="FF80" s="557"/>
      <c r="FG80" s="557"/>
      <c r="FH80" s="557"/>
      <c r="FI80" s="557"/>
      <c r="FJ80" s="557"/>
      <c r="FK80" s="557"/>
      <c r="FL80" s="557"/>
      <c r="FM80" s="557"/>
      <c r="FN80" s="557"/>
      <c r="FO80" s="557"/>
      <c r="FP80" s="557"/>
      <c r="FQ80" s="557"/>
      <c r="FR80" s="557"/>
      <c r="FS80" s="557"/>
      <c r="FT80" s="557"/>
      <c r="FU80" s="557"/>
      <c r="FV80" s="557"/>
      <c r="FW80" s="557"/>
      <c r="FX80" s="557"/>
      <c r="FY80" s="557"/>
      <c r="FZ80" s="557"/>
      <c r="GA80" s="557"/>
      <c r="GB80" s="557"/>
      <c r="GC80" s="557"/>
      <c r="GD80" s="557"/>
      <c r="GE80" s="557"/>
      <c r="GF80" s="557"/>
    </row>
    <row r="81" s="194" customFormat="true" ht="15" hidden="false" customHeight="true" outlineLevel="0" collapsed="false">
      <c r="A81" s="557"/>
      <c r="B81" s="557"/>
      <c r="C81" s="557"/>
      <c r="D81" s="557"/>
      <c r="E81" s="557"/>
      <c r="F81" s="557"/>
      <c r="G81" s="557"/>
      <c r="H81" s="865" t="s">
        <v>218</v>
      </c>
      <c r="I81" s="567"/>
      <c r="J81" s="820"/>
      <c r="K81" s="478"/>
      <c r="L81" s="478"/>
      <c r="M81" s="557"/>
      <c r="N81" s="557"/>
      <c r="O81" s="557"/>
      <c r="P81" s="557"/>
      <c r="Q81" s="557"/>
      <c r="R81" s="557"/>
      <c r="S81" s="557"/>
      <c r="T81" s="557"/>
      <c r="U81" s="557"/>
      <c r="V81" s="557"/>
      <c r="W81" s="557"/>
      <c r="X81" s="557"/>
      <c r="Y81" s="557"/>
      <c r="Z81" s="557"/>
      <c r="AA81" s="557"/>
      <c r="AB81" s="557"/>
      <c r="AC81" s="557"/>
      <c r="AD81" s="557"/>
      <c r="AE81" s="557"/>
      <c r="AF81" s="557"/>
      <c r="AG81" s="557"/>
      <c r="AH81" s="557"/>
      <c r="AI81" s="557"/>
      <c r="AJ81" s="557"/>
      <c r="AK81" s="557"/>
      <c r="AL81" s="557"/>
      <c r="AM81" s="557"/>
      <c r="AN81" s="557"/>
      <c r="AO81" s="947"/>
      <c r="AP81" s="287" t="s">
        <v>139</v>
      </c>
      <c r="AQ81" s="288" t="n">
        <f aca="false">AQ80</f>
        <v>0</v>
      </c>
      <c r="AR81" s="838"/>
      <c r="AS81" s="838"/>
      <c r="AT81" s="838"/>
      <c r="AU81" s="838"/>
      <c r="AV81" s="838"/>
      <c r="AW81" s="838"/>
      <c r="AX81" s="478"/>
      <c r="AY81" s="478"/>
      <c r="AZ81" s="478"/>
      <c r="BA81" s="478"/>
      <c r="BB81" s="478"/>
      <c r="BC81" s="572"/>
      <c r="BD81" s="557"/>
      <c r="BE81" s="557"/>
      <c r="BF81" s="557"/>
      <c r="BH81" s="557"/>
      <c r="BI81" s="557"/>
      <c r="BJ81" s="557"/>
      <c r="BK81" s="557"/>
      <c r="BL81" s="557"/>
      <c r="BM81" s="557"/>
      <c r="BN81" s="557"/>
      <c r="BO81" s="557"/>
      <c r="BP81" s="557"/>
      <c r="BQ81" s="557"/>
      <c r="BR81" s="557"/>
      <c r="BS81" s="557"/>
      <c r="BT81" s="557"/>
      <c r="BU81" s="557"/>
      <c r="BV81" s="557"/>
      <c r="BW81" s="557"/>
      <c r="BX81" s="557"/>
      <c r="BY81" s="557"/>
      <c r="BZ81" s="557"/>
      <c r="CA81" s="557"/>
      <c r="CB81" s="557"/>
      <c r="CC81" s="557"/>
      <c r="CD81" s="557"/>
      <c r="CE81" s="557"/>
      <c r="CF81" s="557"/>
      <c r="CG81" s="557"/>
      <c r="CN81" s="572"/>
      <c r="CO81" s="572"/>
      <c r="CP81" s="572"/>
      <c r="CQ81" s="572"/>
      <c r="CR81" s="572"/>
      <c r="CS81" s="557"/>
      <c r="CT81" s="557"/>
      <c r="CU81" s="557"/>
      <c r="CV81" s="557"/>
      <c r="CW81" s="557"/>
      <c r="CX81" s="557"/>
      <c r="CY81" s="557"/>
      <c r="CZ81" s="557"/>
      <c r="DA81" s="557"/>
      <c r="DB81" s="557"/>
      <c r="DC81" s="557"/>
      <c r="DD81" s="557"/>
      <c r="DE81" s="557"/>
      <c r="DF81" s="557"/>
      <c r="DG81" s="557"/>
      <c r="DH81" s="557"/>
      <c r="DI81" s="557"/>
      <c r="DJ81" s="557"/>
      <c r="DK81" s="557"/>
      <c r="DL81" s="557"/>
      <c r="DM81" s="557"/>
      <c r="DN81" s="557"/>
      <c r="DO81" s="557"/>
      <c r="DP81" s="557"/>
      <c r="DQ81" s="557"/>
      <c r="DR81" s="557"/>
      <c r="DS81" s="557"/>
      <c r="DT81" s="557"/>
      <c r="DU81" s="557"/>
      <c r="DV81" s="557"/>
      <c r="DW81" s="557"/>
      <c r="DX81" s="557"/>
      <c r="DY81" s="557"/>
      <c r="DZ81" s="557"/>
      <c r="EA81" s="557"/>
      <c r="EB81" s="557"/>
      <c r="EC81" s="557"/>
      <c r="ED81" s="557"/>
      <c r="EE81" s="557"/>
      <c r="EF81" s="557"/>
      <c r="EG81" s="557"/>
      <c r="EH81" s="557"/>
      <c r="EI81" s="557"/>
      <c r="EJ81" s="557"/>
      <c r="EK81" s="557"/>
      <c r="EL81" s="557"/>
      <c r="EM81" s="557"/>
      <c r="EN81" s="557"/>
      <c r="EO81" s="557"/>
      <c r="EP81" s="557"/>
      <c r="EQ81" s="557"/>
      <c r="ER81" s="557"/>
      <c r="ES81" s="557"/>
      <c r="ET81" s="557"/>
      <c r="EU81" s="557"/>
      <c r="EV81" s="557"/>
      <c r="EW81" s="557"/>
      <c r="EX81" s="557"/>
      <c r="EY81" s="557"/>
      <c r="EZ81" s="557"/>
      <c r="FA81" s="557"/>
      <c r="FB81" s="557"/>
      <c r="FC81" s="557"/>
      <c r="FD81" s="557"/>
      <c r="FE81" s="557"/>
      <c r="FF81" s="557"/>
      <c r="FG81" s="557"/>
      <c r="FH81" s="557"/>
      <c r="FI81" s="557"/>
      <c r="FJ81" s="557"/>
      <c r="FK81" s="557"/>
      <c r="FL81" s="557"/>
      <c r="FM81" s="557"/>
      <c r="FN81" s="557"/>
      <c r="FO81" s="557"/>
      <c r="FP81" s="557"/>
      <c r="FQ81" s="557"/>
      <c r="FR81" s="557"/>
      <c r="FS81" s="557"/>
      <c r="FT81" s="557"/>
      <c r="FU81" s="557"/>
      <c r="FV81" s="557"/>
      <c r="FW81" s="557"/>
      <c r="FX81" s="557"/>
      <c r="FY81" s="557"/>
      <c r="FZ81" s="557"/>
      <c r="GA81" s="557"/>
      <c r="GB81" s="557"/>
      <c r="GC81" s="557"/>
      <c r="GD81" s="557"/>
      <c r="GE81" s="557"/>
      <c r="GF81" s="557"/>
    </row>
    <row r="82" s="194" customFormat="true" ht="15" hidden="false" customHeight="true" outlineLevel="0" collapsed="false">
      <c r="A82" s="557"/>
      <c r="B82" s="557"/>
      <c r="C82" s="557"/>
      <c r="D82" s="557"/>
      <c r="E82" s="557"/>
      <c r="F82" s="557"/>
      <c r="G82" s="557"/>
      <c r="H82" s="947"/>
      <c r="I82" s="287" t="s">
        <v>139</v>
      </c>
      <c r="J82" s="288" t="n">
        <f aca="false">J81</f>
        <v>0</v>
      </c>
      <c r="K82" s="478"/>
      <c r="L82" s="478"/>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c r="AK82" s="557"/>
      <c r="AL82" s="557"/>
      <c r="AM82" s="557"/>
      <c r="AN82" s="557"/>
      <c r="AO82" s="838"/>
      <c r="AP82" s="838"/>
      <c r="AQ82" s="838"/>
      <c r="AR82" s="838"/>
      <c r="AS82" s="838"/>
      <c r="AT82" s="838"/>
      <c r="AU82" s="838"/>
      <c r="AV82" s="838"/>
      <c r="AW82" s="838"/>
      <c r="AX82" s="572"/>
      <c r="AY82" s="572"/>
      <c r="AZ82" s="572"/>
      <c r="BA82" s="572"/>
      <c r="BB82" s="572"/>
      <c r="BC82" s="572"/>
      <c r="BD82" s="557"/>
      <c r="BE82" s="557"/>
      <c r="BF82" s="557"/>
      <c r="BH82" s="557"/>
      <c r="BI82" s="557"/>
      <c r="BJ82" s="557"/>
      <c r="BK82" s="557"/>
      <c r="BL82" s="557"/>
      <c r="BM82" s="557"/>
      <c r="BN82" s="557"/>
      <c r="BO82" s="557"/>
      <c r="BP82" s="557"/>
      <c r="BQ82" s="557"/>
      <c r="BR82" s="557"/>
      <c r="BS82" s="557"/>
      <c r="BT82" s="557"/>
      <c r="BU82" s="557"/>
      <c r="BV82" s="557"/>
      <c r="BW82" s="557"/>
      <c r="BX82" s="557"/>
      <c r="BY82" s="557"/>
      <c r="BZ82" s="557"/>
      <c r="CA82" s="557"/>
      <c r="CB82" s="557"/>
      <c r="CC82" s="557"/>
      <c r="CD82" s="557"/>
      <c r="CN82" s="572"/>
      <c r="CO82" s="572"/>
      <c r="CP82" s="572"/>
      <c r="CQ82" s="572"/>
      <c r="CR82" s="572"/>
      <c r="CS82" s="557"/>
      <c r="CT82" s="557"/>
      <c r="CU82" s="557"/>
      <c r="CV82" s="557"/>
      <c r="CW82" s="557"/>
      <c r="CX82" s="557"/>
      <c r="CY82" s="557"/>
      <c r="CZ82" s="557"/>
      <c r="DA82" s="557"/>
      <c r="DB82" s="557"/>
      <c r="DC82" s="557"/>
      <c r="DD82" s="557"/>
      <c r="DE82" s="557"/>
      <c r="DF82" s="557"/>
      <c r="DG82" s="557"/>
      <c r="DH82" s="557"/>
      <c r="DI82" s="557"/>
      <c r="DJ82" s="557"/>
      <c r="DK82" s="557"/>
      <c r="DL82" s="557"/>
      <c r="DM82" s="557"/>
      <c r="DN82" s="557"/>
      <c r="DO82" s="557"/>
      <c r="DP82" s="557"/>
      <c r="DQ82" s="557"/>
      <c r="DR82" s="557"/>
      <c r="DS82" s="557"/>
      <c r="DT82" s="557"/>
      <c r="DU82" s="557"/>
      <c r="DV82" s="557"/>
      <c r="DW82" s="557"/>
      <c r="DX82" s="557"/>
      <c r="DY82" s="557"/>
      <c r="DZ82" s="557"/>
      <c r="EA82" s="557"/>
      <c r="EB82" s="557"/>
      <c r="EC82" s="557"/>
      <c r="ED82" s="557"/>
      <c r="EE82" s="557"/>
      <c r="EF82" s="557"/>
      <c r="EG82" s="557"/>
      <c r="EH82" s="557"/>
      <c r="EI82" s="557"/>
      <c r="EJ82" s="557"/>
      <c r="EK82" s="557"/>
      <c r="EL82" s="557"/>
      <c r="EM82" s="557"/>
      <c r="EN82" s="557"/>
      <c r="EO82" s="557"/>
      <c r="EP82" s="557"/>
      <c r="EQ82" s="557"/>
      <c r="ER82" s="557"/>
      <c r="ES82" s="557"/>
      <c r="ET82" s="557"/>
      <c r="EU82" s="557"/>
      <c r="EV82" s="557"/>
      <c r="EW82" s="557"/>
      <c r="EX82" s="557"/>
      <c r="EY82" s="557"/>
      <c r="EZ82" s="557"/>
      <c r="FA82" s="557"/>
      <c r="FB82" s="557"/>
      <c r="FC82" s="557"/>
      <c r="FD82" s="557"/>
      <c r="FE82" s="557"/>
      <c r="FF82" s="557"/>
      <c r="FG82" s="557"/>
      <c r="FH82" s="557"/>
      <c r="FI82" s="557"/>
      <c r="FJ82" s="557"/>
      <c r="FK82" s="557"/>
      <c r="FL82" s="557"/>
      <c r="FM82" s="557"/>
      <c r="FN82" s="557"/>
      <c r="FO82" s="557"/>
      <c r="FP82" s="557"/>
      <c r="FQ82" s="557"/>
      <c r="FR82" s="557"/>
      <c r="FS82" s="557"/>
      <c r="FT82" s="557"/>
      <c r="FU82" s="557"/>
      <c r="FV82" s="557"/>
      <c r="FW82" s="557"/>
      <c r="FX82" s="557"/>
      <c r="FY82" s="557"/>
      <c r="FZ82" s="557"/>
      <c r="GA82" s="557"/>
      <c r="GB82" s="557"/>
      <c r="GC82" s="557"/>
      <c r="GD82" s="557"/>
      <c r="GE82" s="557"/>
      <c r="GF82" s="557"/>
    </row>
    <row r="83" s="194" customFormat="true" ht="15" hidden="false" customHeight="true" outlineLevel="0" collapsed="false">
      <c r="A83" s="557"/>
      <c r="B83" s="557"/>
      <c r="C83" s="557"/>
      <c r="D83" s="557"/>
      <c r="E83" s="557"/>
      <c r="F83" s="557"/>
      <c r="G83" s="557"/>
      <c r="H83" s="838"/>
      <c r="I83" s="838"/>
      <c r="J83" s="838"/>
      <c r="K83" s="478"/>
      <c r="L83" s="478"/>
      <c r="M83" s="557"/>
      <c r="N83" s="557"/>
      <c r="O83" s="557"/>
      <c r="P83" s="557"/>
      <c r="Q83" s="557"/>
      <c r="R83" s="557"/>
      <c r="S83" s="557"/>
      <c r="T83" s="557"/>
      <c r="U83" s="557"/>
      <c r="V83" s="557"/>
      <c r="W83" s="557"/>
      <c r="X83" s="557"/>
      <c r="Y83" s="557"/>
      <c r="Z83" s="557"/>
      <c r="AA83" s="557"/>
      <c r="AB83" s="557"/>
      <c r="AC83" s="557"/>
      <c r="AD83" s="557"/>
      <c r="AE83" s="557"/>
      <c r="AF83" s="557"/>
      <c r="AG83" s="557"/>
      <c r="AH83" s="557"/>
      <c r="AI83" s="557"/>
      <c r="AJ83" s="557"/>
      <c r="AK83" s="557"/>
      <c r="AL83" s="557"/>
      <c r="AM83" s="557"/>
      <c r="AN83" s="557"/>
      <c r="AO83" s="838"/>
      <c r="AP83" s="838"/>
      <c r="AQ83" s="838"/>
      <c r="AR83" s="838"/>
      <c r="AS83" s="838"/>
      <c r="AT83" s="838"/>
      <c r="AU83" s="838"/>
      <c r="AV83" s="838"/>
      <c r="AW83" s="838"/>
      <c r="AX83" s="572"/>
      <c r="AY83" s="572"/>
      <c r="AZ83" s="572"/>
      <c r="BA83" s="572"/>
      <c r="BB83" s="572"/>
      <c r="BC83" s="572"/>
      <c r="BD83" s="557"/>
      <c r="BE83" s="557"/>
      <c r="BF83" s="557"/>
      <c r="BH83" s="557"/>
      <c r="BI83" s="557"/>
      <c r="BJ83" s="557"/>
      <c r="BK83" s="557"/>
      <c r="BL83" s="557"/>
      <c r="BM83" s="557"/>
      <c r="BN83" s="557"/>
      <c r="BO83" s="557"/>
      <c r="BP83" s="557"/>
      <c r="BQ83" s="557"/>
      <c r="BR83" s="557"/>
      <c r="BS83" s="557"/>
      <c r="BT83" s="557"/>
      <c r="BU83" s="557"/>
      <c r="BV83" s="557"/>
      <c r="BW83" s="557"/>
      <c r="BX83" s="557"/>
      <c r="BY83" s="557"/>
      <c r="BZ83" s="557"/>
      <c r="CA83" s="557"/>
      <c r="CB83" s="557"/>
      <c r="CC83" s="557"/>
      <c r="CD83" s="557"/>
      <c r="CH83" s="557"/>
      <c r="CI83" s="557"/>
      <c r="CJ83" s="557"/>
      <c r="CK83" s="572"/>
      <c r="CL83" s="572"/>
      <c r="CN83" s="572"/>
      <c r="CO83" s="572"/>
      <c r="CP83" s="572"/>
      <c r="CQ83" s="572"/>
      <c r="CR83" s="572"/>
      <c r="CS83" s="557"/>
      <c r="CT83" s="557"/>
      <c r="CU83" s="557"/>
      <c r="CV83" s="557"/>
      <c r="CW83" s="557"/>
      <c r="CX83" s="557"/>
      <c r="CY83" s="557"/>
      <c r="CZ83" s="557"/>
      <c r="DA83" s="557"/>
      <c r="DB83" s="557"/>
      <c r="DC83" s="557"/>
      <c r="DD83" s="557"/>
      <c r="DE83" s="557"/>
      <c r="DF83" s="557"/>
      <c r="DG83" s="557"/>
      <c r="DH83" s="557"/>
      <c r="DI83" s="557"/>
      <c r="DJ83" s="557"/>
      <c r="DK83" s="557"/>
      <c r="DL83" s="557"/>
      <c r="DM83" s="557"/>
      <c r="DN83" s="557"/>
      <c r="DO83" s="557"/>
      <c r="DP83" s="557"/>
      <c r="DQ83" s="557"/>
      <c r="DR83" s="557"/>
      <c r="DS83" s="557"/>
      <c r="DT83" s="557"/>
      <c r="DU83" s="557"/>
      <c r="DV83" s="557"/>
      <c r="DW83" s="557"/>
      <c r="DX83" s="557"/>
      <c r="DY83" s="557"/>
      <c r="DZ83" s="557"/>
      <c r="EA83" s="557"/>
      <c r="EB83" s="557"/>
      <c r="EC83" s="557"/>
      <c r="ED83" s="557"/>
      <c r="EE83" s="557"/>
      <c r="EF83" s="557"/>
      <c r="EG83" s="557"/>
      <c r="EH83" s="557"/>
      <c r="EI83" s="557"/>
      <c r="EJ83" s="557"/>
      <c r="EK83" s="557"/>
      <c r="EL83" s="557"/>
      <c r="EM83" s="557"/>
      <c r="EN83" s="557"/>
      <c r="EO83" s="557"/>
      <c r="EP83" s="557"/>
      <c r="EQ83" s="557"/>
      <c r="ER83" s="557"/>
      <c r="ES83" s="557"/>
      <c r="ET83" s="557"/>
      <c r="EU83" s="557"/>
      <c r="EV83" s="557"/>
      <c r="EW83" s="557"/>
      <c r="EX83" s="557"/>
      <c r="EY83" s="557"/>
      <c r="EZ83" s="557"/>
      <c r="FA83" s="557"/>
      <c r="FB83" s="557"/>
      <c r="FC83" s="557"/>
      <c r="FD83" s="557"/>
      <c r="FE83" s="557"/>
      <c r="FF83" s="557"/>
      <c r="FG83" s="557"/>
      <c r="FH83" s="557"/>
      <c r="FI83" s="557"/>
      <c r="FJ83" s="557"/>
      <c r="FK83" s="557"/>
      <c r="FL83" s="557"/>
      <c r="FM83" s="557"/>
      <c r="FN83" s="557"/>
      <c r="FO83" s="557"/>
      <c r="FP83" s="557"/>
      <c r="FQ83" s="557"/>
      <c r="FR83" s="557"/>
      <c r="FS83" s="557"/>
      <c r="FT83" s="557"/>
      <c r="FU83" s="557"/>
      <c r="FV83" s="557"/>
      <c r="FW83" s="557"/>
      <c r="FX83" s="557"/>
      <c r="FY83" s="557"/>
      <c r="FZ83" s="557"/>
      <c r="GA83" s="557"/>
      <c r="GB83" s="557"/>
      <c r="GC83" s="557"/>
      <c r="GD83" s="557"/>
      <c r="GE83" s="557"/>
      <c r="GF83" s="557"/>
    </row>
    <row r="84" s="194" customFormat="true" ht="15" hidden="false" customHeight="true" outlineLevel="0" collapsed="false">
      <c r="A84" s="557"/>
      <c r="B84" s="557"/>
      <c r="C84" s="557"/>
      <c r="D84" s="557"/>
      <c r="E84" s="557"/>
      <c r="F84" s="557"/>
      <c r="G84" s="557"/>
      <c r="H84" s="838"/>
      <c r="I84" s="838"/>
      <c r="J84" s="838"/>
      <c r="K84" s="478"/>
      <c r="L84" s="478"/>
      <c r="M84" s="478"/>
      <c r="N84" s="478"/>
      <c r="O84" s="478"/>
      <c r="P84" s="478"/>
      <c r="Q84" s="557"/>
      <c r="R84" s="557"/>
      <c r="S84" s="557"/>
      <c r="T84" s="557"/>
      <c r="U84" s="557"/>
      <c r="V84" s="557"/>
      <c r="W84" s="557"/>
      <c r="X84" s="557"/>
      <c r="Y84" s="557"/>
      <c r="Z84" s="557"/>
      <c r="AA84" s="557"/>
      <c r="AB84" s="557"/>
      <c r="AC84" s="557"/>
      <c r="AD84" s="557"/>
      <c r="AE84" s="557"/>
      <c r="AF84" s="557"/>
      <c r="AG84" s="557"/>
      <c r="AH84" s="557"/>
      <c r="AI84" s="557"/>
      <c r="AJ84" s="557"/>
      <c r="AK84" s="557"/>
      <c r="AL84" s="557"/>
      <c r="AM84" s="557"/>
      <c r="AN84" s="557"/>
      <c r="AO84" s="1000" t="s">
        <v>139</v>
      </c>
      <c r="AP84" s="1000"/>
      <c r="AQ84" s="1001" t="n">
        <f aca="false">AQ63+AQ72+AQ78+AQ81</f>
        <v>41</v>
      </c>
      <c r="AR84" s="838"/>
      <c r="AS84" s="838"/>
      <c r="AT84" s="838"/>
      <c r="AU84" s="838"/>
      <c r="AV84" s="838"/>
      <c r="AW84" s="838"/>
      <c r="AX84" s="572"/>
      <c r="AY84" s="572"/>
      <c r="AZ84" s="572"/>
      <c r="BA84" s="572"/>
      <c r="BB84" s="572"/>
      <c r="BC84" s="572"/>
      <c r="BD84" s="557"/>
      <c r="BE84" s="557"/>
      <c r="BF84" s="557"/>
      <c r="BH84" s="557"/>
      <c r="BI84" s="557"/>
      <c r="BJ84" s="557"/>
      <c r="BK84" s="557"/>
      <c r="BL84" s="557"/>
      <c r="BM84" s="557"/>
      <c r="BN84" s="557"/>
      <c r="BO84" s="557"/>
      <c r="BP84" s="557"/>
      <c r="BQ84" s="557"/>
      <c r="BR84" s="557"/>
      <c r="BS84" s="557"/>
      <c r="BT84" s="557"/>
      <c r="BU84" s="557"/>
      <c r="BV84" s="557"/>
      <c r="BW84" s="557"/>
      <c r="BX84" s="557"/>
      <c r="BY84" s="557"/>
      <c r="BZ84" s="557"/>
      <c r="CA84" s="557"/>
      <c r="CB84" s="557"/>
      <c r="CC84" s="557"/>
      <c r="CD84" s="557"/>
      <c r="CH84" s="557"/>
      <c r="CI84" s="557"/>
      <c r="CJ84" s="557"/>
      <c r="CK84" s="572"/>
      <c r="CL84" s="572"/>
      <c r="CM84" s="572"/>
      <c r="CN84" s="572"/>
      <c r="CO84" s="572"/>
      <c r="CP84" s="572"/>
      <c r="CQ84" s="572"/>
      <c r="CR84" s="572"/>
      <c r="CS84" s="557"/>
      <c r="CT84" s="557"/>
      <c r="CU84" s="557"/>
      <c r="CV84" s="557"/>
      <c r="CW84" s="557"/>
      <c r="CX84" s="557"/>
      <c r="CY84" s="557"/>
      <c r="CZ84" s="557"/>
      <c r="DA84" s="557"/>
      <c r="DB84" s="557"/>
      <c r="DC84" s="557"/>
      <c r="DD84" s="557"/>
      <c r="DE84" s="557"/>
      <c r="DF84" s="557"/>
      <c r="DG84" s="557"/>
      <c r="DH84" s="557"/>
      <c r="DI84" s="557"/>
      <c r="DJ84" s="557"/>
      <c r="DK84" s="557"/>
      <c r="DL84" s="557"/>
      <c r="DM84" s="557"/>
      <c r="DN84" s="557"/>
      <c r="DO84" s="557"/>
      <c r="DP84" s="557"/>
      <c r="DQ84" s="557"/>
      <c r="DR84" s="557"/>
      <c r="DS84" s="557"/>
      <c r="DT84" s="557"/>
      <c r="DU84" s="557"/>
      <c r="DV84" s="557"/>
      <c r="DW84" s="557"/>
      <c r="DX84" s="557"/>
      <c r="DY84" s="557"/>
      <c r="DZ84" s="557"/>
      <c r="EA84" s="557"/>
      <c r="EB84" s="557"/>
      <c r="EC84" s="557"/>
      <c r="ED84" s="557"/>
      <c r="EE84" s="557"/>
      <c r="EF84" s="557"/>
      <c r="EG84" s="557"/>
      <c r="EH84" s="557"/>
      <c r="EI84" s="557"/>
      <c r="EJ84" s="557"/>
      <c r="EK84" s="557"/>
      <c r="EL84" s="557"/>
      <c r="EM84" s="557"/>
      <c r="EN84" s="557"/>
      <c r="EO84" s="557"/>
      <c r="EP84" s="557"/>
      <c r="EQ84" s="557"/>
      <c r="ER84" s="557"/>
      <c r="ES84" s="557"/>
      <c r="ET84" s="557"/>
      <c r="EU84" s="557"/>
      <c r="EV84" s="557"/>
      <c r="EW84" s="557"/>
      <c r="EX84" s="557"/>
      <c r="EY84" s="557"/>
      <c r="EZ84" s="557"/>
      <c r="FA84" s="557"/>
      <c r="FB84" s="557"/>
      <c r="FC84" s="557"/>
      <c r="FD84" s="557"/>
      <c r="FE84" s="557"/>
      <c r="FF84" s="557"/>
      <c r="FG84" s="557"/>
      <c r="FH84" s="557"/>
      <c r="FI84" s="557"/>
      <c r="FJ84" s="557"/>
      <c r="FK84" s="557"/>
      <c r="FL84" s="557"/>
      <c r="FM84" s="557"/>
      <c r="FN84" s="557"/>
      <c r="FO84" s="557"/>
      <c r="FP84" s="557"/>
      <c r="FQ84" s="557"/>
      <c r="FR84" s="557"/>
      <c r="FS84" s="557"/>
      <c r="FT84" s="557"/>
      <c r="FU84" s="557"/>
      <c r="FV84" s="557"/>
      <c r="FW84" s="557"/>
      <c r="FX84" s="557"/>
      <c r="FY84" s="557"/>
      <c r="FZ84" s="557"/>
      <c r="GA84" s="557"/>
      <c r="GB84" s="557"/>
      <c r="GC84" s="557"/>
      <c r="GD84" s="557"/>
      <c r="GE84" s="557"/>
      <c r="GF84" s="557"/>
    </row>
    <row r="85" s="194" customFormat="true" ht="15" hidden="false" customHeight="true" outlineLevel="0" collapsed="false">
      <c r="A85" s="584"/>
      <c r="C85" s="557"/>
      <c r="D85" s="557"/>
      <c r="E85" s="557"/>
      <c r="F85" s="557"/>
      <c r="G85" s="557"/>
      <c r="H85" s="1000" t="s">
        <v>139</v>
      </c>
      <c r="I85" s="1000"/>
      <c r="J85" s="1001" t="n">
        <f aca="false">J64+J73+J79+J82</f>
        <v>41</v>
      </c>
      <c r="K85" s="478"/>
      <c r="L85" s="478"/>
      <c r="M85" s="478"/>
      <c r="N85" s="478"/>
      <c r="O85" s="478"/>
      <c r="P85" s="478"/>
      <c r="Q85" s="478"/>
      <c r="R85" s="478"/>
      <c r="S85" s="557"/>
      <c r="T85" s="557"/>
      <c r="U85" s="557"/>
      <c r="V85" s="557"/>
      <c r="W85" s="557"/>
      <c r="X85" s="557"/>
      <c r="Y85" s="557"/>
      <c r="Z85" s="557"/>
      <c r="AA85" s="557"/>
      <c r="AB85" s="557"/>
      <c r="AC85" s="557"/>
      <c r="AD85" s="557"/>
      <c r="AE85" s="557"/>
      <c r="AF85" s="557"/>
      <c r="AG85" s="557"/>
      <c r="AH85" s="557"/>
      <c r="AI85" s="557"/>
      <c r="AJ85" s="557"/>
      <c r="AK85" s="557"/>
      <c r="AL85" s="557"/>
      <c r="AM85" s="557"/>
      <c r="AN85" s="557"/>
      <c r="AO85" s="478"/>
      <c r="AP85" s="478"/>
      <c r="AQ85" s="478"/>
      <c r="AR85" s="557"/>
      <c r="AS85" s="557"/>
      <c r="AT85" s="557"/>
      <c r="AU85" s="557"/>
      <c r="AV85" s="557"/>
      <c r="AW85" s="557"/>
      <c r="AX85" s="572"/>
      <c r="AY85" s="572"/>
      <c r="AZ85" s="572"/>
      <c r="BA85" s="572"/>
      <c r="BB85" s="572"/>
      <c r="BC85" s="572"/>
      <c r="BD85" s="557"/>
      <c r="BE85" s="557"/>
      <c r="BF85" s="557"/>
      <c r="BH85" s="557"/>
      <c r="BI85" s="557"/>
      <c r="BJ85" s="557"/>
      <c r="BK85" s="557"/>
      <c r="BL85" s="557"/>
      <c r="BM85" s="557"/>
      <c r="BN85" s="557"/>
      <c r="BO85" s="557"/>
      <c r="BP85" s="557"/>
      <c r="BQ85" s="557"/>
      <c r="BR85" s="557"/>
      <c r="BS85" s="557"/>
      <c r="BT85" s="557"/>
      <c r="BU85" s="557"/>
      <c r="BV85" s="557"/>
      <c r="BW85" s="557"/>
      <c r="BX85" s="557"/>
      <c r="BY85" s="557"/>
      <c r="BZ85" s="557"/>
      <c r="CA85" s="557"/>
      <c r="CB85" s="557"/>
      <c r="CC85" s="557"/>
      <c r="CD85" s="557"/>
      <c r="CE85" s="557"/>
      <c r="CF85" s="557"/>
      <c r="CG85" s="557"/>
      <c r="CH85" s="557"/>
      <c r="CI85" s="557"/>
      <c r="CJ85" s="557"/>
      <c r="CK85" s="572"/>
      <c r="CL85" s="572"/>
      <c r="CM85" s="572"/>
      <c r="CN85" s="572"/>
      <c r="CO85" s="572"/>
      <c r="CP85" s="572"/>
      <c r="CQ85" s="572"/>
      <c r="CR85" s="572"/>
      <c r="CS85" s="557"/>
      <c r="CT85" s="557"/>
      <c r="CU85" s="557"/>
      <c r="CV85" s="557"/>
      <c r="CW85" s="557"/>
      <c r="CX85" s="557"/>
      <c r="CY85" s="557"/>
      <c r="CZ85" s="557"/>
      <c r="DA85" s="557"/>
      <c r="DB85" s="557"/>
      <c r="DC85" s="557"/>
      <c r="DD85" s="557"/>
      <c r="DE85" s="557"/>
      <c r="DF85" s="557"/>
      <c r="DG85" s="557"/>
      <c r="DH85" s="557"/>
      <c r="DI85" s="557"/>
      <c r="DJ85" s="557"/>
      <c r="DK85" s="557"/>
      <c r="DL85" s="557"/>
      <c r="DM85" s="557"/>
      <c r="DN85" s="557"/>
      <c r="DO85" s="557"/>
      <c r="DP85" s="557"/>
      <c r="DQ85" s="557"/>
      <c r="DR85" s="557"/>
      <c r="DS85" s="557"/>
      <c r="DT85" s="557"/>
      <c r="DU85" s="557"/>
      <c r="DV85" s="557"/>
      <c r="DW85" s="557"/>
      <c r="DX85" s="557"/>
      <c r="DY85" s="557"/>
      <c r="DZ85" s="557"/>
      <c r="EA85" s="557"/>
      <c r="EB85" s="557"/>
      <c r="EC85" s="557"/>
      <c r="ED85" s="557"/>
      <c r="EE85" s="557"/>
      <c r="EF85" s="557"/>
      <c r="EG85" s="557"/>
      <c r="EH85" s="557"/>
      <c r="EI85" s="557"/>
      <c r="EJ85" s="557"/>
      <c r="EK85" s="557"/>
      <c r="EL85" s="557"/>
      <c r="EM85" s="557"/>
      <c r="EN85" s="557"/>
      <c r="EO85" s="557"/>
      <c r="EP85" s="557"/>
      <c r="EQ85" s="557"/>
      <c r="ER85" s="557"/>
      <c r="ES85" s="557"/>
      <c r="ET85" s="557"/>
      <c r="EU85" s="557"/>
      <c r="EV85" s="557"/>
      <c r="EW85" s="557"/>
      <c r="EX85" s="557"/>
      <c r="EY85" s="557"/>
      <c r="EZ85" s="557"/>
      <c r="FA85" s="557"/>
      <c r="FB85" s="557"/>
      <c r="FC85" s="557"/>
      <c r="FD85" s="557"/>
      <c r="FE85" s="557"/>
      <c r="FF85" s="557"/>
      <c r="FG85" s="557"/>
      <c r="FH85" s="557"/>
      <c r="FI85" s="557"/>
      <c r="FJ85" s="557"/>
      <c r="FK85" s="557"/>
      <c r="FL85" s="557"/>
      <c r="FM85" s="557"/>
      <c r="FN85" s="557"/>
      <c r="FO85" s="557"/>
      <c r="FP85" s="557"/>
      <c r="FQ85" s="557"/>
      <c r="FR85" s="557"/>
      <c r="FS85" s="557"/>
      <c r="FT85" s="557"/>
      <c r="FU85" s="557"/>
      <c r="FV85" s="557"/>
      <c r="FW85" s="557"/>
      <c r="FX85" s="557"/>
      <c r="FY85" s="557"/>
      <c r="FZ85" s="557"/>
      <c r="GA85" s="557"/>
      <c r="GB85" s="557"/>
      <c r="GC85" s="557"/>
      <c r="GD85" s="557"/>
      <c r="GE85" s="557"/>
      <c r="GF85" s="557"/>
      <c r="GG85" s="557"/>
      <c r="GH85" s="557"/>
      <c r="GI85" s="557"/>
      <c r="GJ85" s="557"/>
    </row>
    <row r="86" s="194" customFormat="true" ht="15" hidden="false" customHeight="true" outlineLevel="0" collapsed="false">
      <c r="A86" s="584"/>
      <c r="C86" s="585"/>
      <c r="E86" s="557"/>
      <c r="F86" s="557"/>
      <c r="G86" s="557"/>
      <c r="K86" s="478"/>
      <c r="L86" s="478"/>
      <c r="M86" s="478"/>
      <c r="N86" s="478"/>
      <c r="O86" s="478"/>
      <c r="P86" s="478"/>
      <c r="Q86" s="478"/>
      <c r="R86" s="478"/>
      <c r="S86" s="478"/>
      <c r="T86" s="478"/>
      <c r="U86" s="557"/>
      <c r="V86" s="557"/>
      <c r="W86" s="557"/>
      <c r="X86" s="557"/>
      <c r="Y86" s="557"/>
      <c r="Z86" s="557"/>
      <c r="AA86" s="557"/>
      <c r="AB86" s="557"/>
      <c r="AC86" s="557"/>
      <c r="AD86" s="557"/>
      <c r="AE86" s="557"/>
      <c r="AF86" s="557"/>
      <c r="AG86" s="557"/>
      <c r="AH86" s="557"/>
      <c r="AI86" s="557"/>
      <c r="AJ86" s="557"/>
      <c r="AK86" s="557"/>
      <c r="AL86" s="557"/>
      <c r="AM86" s="557"/>
      <c r="AN86" s="557"/>
      <c r="AO86" s="478"/>
      <c r="AP86" s="478"/>
      <c r="AQ86" s="478"/>
      <c r="AR86" s="712"/>
      <c r="AU86" s="586"/>
      <c r="AV86" s="557"/>
      <c r="AW86" s="557"/>
      <c r="AX86" s="572"/>
      <c r="AY86" s="572"/>
      <c r="AZ86" s="572"/>
      <c r="BA86" s="572"/>
      <c r="BB86" s="572"/>
      <c r="BC86" s="572"/>
      <c r="BD86" s="557"/>
      <c r="BF86" s="557"/>
      <c r="BI86" s="557"/>
      <c r="BJ86" s="557"/>
      <c r="BK86" s="557"/>
      <c r="BL86" s="557"/>
      <c r="BM86" s="557"/>
      <c r="BN86" s="557"/>
      <c r="BO86" s="557"/>
      <c r="BP86" s="557"/>
      <c r="BQ86" s="557"/>
      <c r="BR86" s="557"/>
      <c r="BS86" s="557"/>
      <c r="BT86" s="557"/>
      <c r="BU86" s="557"/>
      <c r="BV86" s="557"/>
      <c r="BW86" s="557"/>
      <c r="BX86" s="557"/>
      <c r="BY86" s="557"/>
      <c r="BZ86" s="557"/>
      <c r="CA86" s="557"/>
      <c r="CB86" s="557"/>
      <c r="CC86" s="557"/>
      <c r="CD86" s="557"/>
      <c r="CE86" s="557"/>
      <c r="CF86" s="557"/>
      <c r="CG86" s="557"/>
      <c r="CH86" s="557"/>
      <c r="CI86" s="557"/>
      <c r="CJ86" s="557"/>
      <c r="CK86" s="572"/>
      <c r="CL86" s="572"/>
      <c r="CM86" s="572"/>
      <c r="CN86" s="572"/>
      <c r="CO86" s="572"/>
      <c r="CP86" s="572"/>
      <c r="CQ86" s="572"/>
      <c r="CR86" s="572"/>
      <c r="CS86" s="557"/>
      <c r="CT86" s="557"/>
      <c r="CU86" s="557"/>
      <c r="CV86" s="557"/>
      <c r="CW86" s="557"/>
      <c r="CX86" s="557"/>
      <c r="CY86" s="557"/>
      <c r="CZ86" s="557"/>
      <c r="DA86" s="557"/>
      <c r="DB86" s="557"/>
      <c r="DC86" s="557"/>
      <c r="DD86" s="557"/>
      <c r="DE86" s="557"/>
      <c r="DF86" s="557"/>
      <c r="DG86" s="557"/>
      <c r="DH86" s="557"/>
      <c r="DI86" s="557"/>
      <c r="DJ86" s="557"/>
      <c r="DK86" s="557"/>
      <c r="DL86" s="557"/>
      <c r="DM86" s="557"/>
      <c r="DN86" s="557"/>
      <c r="DO86" s="557"/>
      <c r="DP86" s="557"/>
      <c r="DQ86" s="557"/>
      <c r="DR86" s="557"/>
      <c r="DS86" s="557"/>
      <c r="DT86" s="557"/>
      <c r="DU86" s="557"/>
      <c r="DV86" s="557"/>
      <c r="DW86" s="557"/>
      <c r="DX86" s="557"/>
      <c r="DY86" s="557"/>
      <c r="DZ86" s="557"/>
      <c r="EA86" s="557"/>
      <c r="EB86" s="557"/>
      <c r="EC86" s="557"/>
      <c r="ED86" s="557"/>
      <c r="EE86" s="557"/>
      <c r="EF86" s="557"/>
      <c r="EG86" s="557"/>
      <c r="EH86" s="557"/>
      <c r="EI86" s="557"/>
      <c r="EJ86" s="557"/>
      <c r="EK86" s="557"/>
      <c r="EL86" s="557"/>
      <c r="EM86" s="557"/>
      <c r="EN86" s="557"/>
      <c r="EO86" s="557"/>
      <c r="EP86" s="557"/>
      <c r="EQ86" s="557"/>
      <c r="ER86" s="557"/>
      <c r="ES86" s="557"/>
      <c r="ET86" s="557"/>
      <c r="EU86" s="557"/>
      <c r="EV86" s="557"/>
      <c r="EW86" s="557"/>
      <c r="EX86" s="557"/>
      <c r="EY86" s="557"/>
      <c r="EZ86" s="557"/>
      <c r="FA86" s="557"/>
      <c r="FB86" s="557"/>
      <c r="FC86" s="557"/>
      <c r="FD86" s="557"/>
      <c r="FE86" s="557"/>
      <c r="FF86" s="557"/>
      <c r="FG86" s="557"/>
      <c r="FH86" s="557"/>
      <c r="FI86" s="557"/>
      <c r="FJ86" s="557"/>
      <c r="FK86" s="557"/>
      <c r="FL86" s="557"/>
      <c r="FM86" s="557"/>
      <c r="FN86" s="557"/>
      <c r="FO86" s="557"/>
      <c r="FP86" s="557"/>
      <c r="FQ86" s="557"/>
      <c r="FR86" s="557"/>
      <c r="FS86" s="557"/>
      <c r="FT86" s="557"/>
      <c r="FU86" s="557"/>
      <c r="FV86" s="557"/>
      <c r="FW86" s="557"/>
      <c r="FX86" s="557"/>
      <c r="FY86" s="557"/>
      <c r="FZ86" s="557"/>
      <c r="GA86" s="557"/>
      <c r="GB86" s="557"/>
      <c r="GC86" s="557"/>
      <c r="GD86" s="557"/>
      <c r="GE86" s="557"/>
      <c r="GF86" s="557"/>
      <c r="GG86" s="557"/>
      <c r="GH86" s="557"/>
      <c r="GI86" s="557"/>
      <c r="GJ86" s="557"/>
      <c r="GK86" s="557"/>
      <c r="GL86" s="557"/>
      <c r="GM86" s="557"/>
      <c r="GN86" s="557"/>
    </row>
    <row r="87" s="194" customFormat="true" ht="15" hidden="false" customHeight="true" outlineLevel="0" collapsed="false">
      <c r="A87" s="584"/>
      <c r="C87" s="585"/>
      <c r="K87" s="586"/>
      <c r="S87" s="478"/>
      <c r="T87" s="478"/>
      <c r="U87" s="557"/>
      <c r="V87" s="557"/>
      <c r="W87" s="557"/>
      <c r="X87" s="557"/>
      <c r="Y87" s="557"/>
      <c r="Z87" s="557"/>
      <c r="AA87" s="557"/>
      <c r="AB87" s="557"/>
      <c r="AC87" s="557"/>
      <c r="AD87" s="557"/>
      <c r="AE87" s="557"/>
      <c r="AF87" s="557"/>
      <c r="AG87" s="557"/>
      <c r="AH87" s="557"/>
      <c r="AI87" s="557"/>
      <c r="AJ87" s="557"/>
      <c r="AK87" s="557"/>
      <c r="AL87" s="557"/>
      <c r="AM87" s="557"/>
      <c r="AN87" s="557"/>
      <c r="AO87" s="478"/>
      <c r="AP87" s="478"/>
      <c r="AQ87" s="478"/>
      <c r="AR87" s="712"/>
      <c r="AU87" s="586"/>
      <c r="AV87" s="557"/>
      <c r="AW87" s="557"/>
      <c r="AX87" s="572"/>
      <c r="AY87" s="572"/>
      <c r="AZ87" s="572"/>
      <c r="BA87" s="572"/>
      <c r="BB87" s="572"/>
      <c r="BC87" s="572"/>
      <c r="BD87" s="557"/>
      <c r="BF87" s="557"/>
      <c r="BI87" s="557"/>
      <c r="BJ87" s="557"/>
      <c r="BK87" s="557"/>
      <c r="BL87" s="557"/>
      <c r="BM87" s="557"/>
      <c r="BN87" s="557"/>
      <c r="BO87" s="557"/>
      <c r="BP87" s="557"/>
      <c r="BQ87" s="557"/>
      <c r="BR87" s="557"/>
      <c r="BS87" s="557"/>
      <c r="BT87" s="557"/>
      <c r="BU87" s="557"/>
      <c r="BV87" s="557"/>
      <c r="BW87" s="557"/>
      <c r="BX87" s="557"/>
      <c r="BY87" s="557"/>
      <c r="BZ87" s="557"/>
      <c r="CA87" s="557"/>
      <c r="CB87" s="557"/>
      <c r="CC87" s="557"/>
      <c r="CD87" s="557"/>
      <c r="CE87" s="557"/>
      <c r="CF87" s="557"/>
      <c r="CG87" s="557"/>
      <c r="CH87" s="557"/>
      <c r="CI87" s="557"/>
      <c r="CJ87" s="557"/>
      <c r="CK87" s="572"/>
      <c r="CL87" s="572"/>
      <c r="CM87" s="572"/>
      <c r="CN87" s="572"/>
      <c r="CO87" s="572"/>
      <c r="CP87" s="572"/>
      <c r="CQ87" s="572"/>
      <c r="CR87" s="572"/>
      <c r="CS87" s="557"/>
      <c r="CT87" s="557"/>
      <c r="CU87" s="557"/>
      <c r="CV87" s="557"/>
      <c r="CW87" s="557"/>
      <c r="CX87" s="557"/>
      <c r="CY87" s="557"/>
      <c r="CZ87" s="557"/>
      <c r="DA87" s="557"/>
      <c r="DB87" s="557"/>
      <c r="DC87" s="557"/>
      <c r="DD87" s="557"/>
      <c r="DE87" s="557"/>
      <c r="DF87" s="557"/>
      <c r="DG87" s="557"/>
      <c r="DH87" s="557"/>
      <c r="DI87" s="557"/>
      <c r="DJ87" s="557"/>
      <c r="DK87" s="557"/>
      <c r="DL87" s="557"/>
      <c r="DM87" s="557"/>
      <c r="DN87" s="557"/>
      <c r="DO87" s="557"/>
      <c r="DP87" s="557"/>
      <c r="DQ87" s="557"/>
      <c r="DR87" s="557"/>
      <c r="DS87" s="557"/>
      <c r="DT87" s="557"/>
      <c r="DU87" s="557"/>
      <c r="DV87" s="557"/>
      <c r="DW87" s="557"/>
      <c r="DX87" s="557"/>
      <c r="DY87" s="557"/>
      <c r="DZ87" s="557"/>
      <c r="EA87" s="557"/>
      <c r="EB87" s="557"/>
      <c r="EC87" s="557"/>
      <c r="ED87" s="557"/>
      <c r="EE87" s="557"/>
      <c r="EF87" s="557"/>
      <c r="EG87" s="557"/>
      <c r="EH87" s="557"/>
      <c r="EI87" s="557"/>
      <c r="EJ87" s="557"/>
      <c r="EK87" s="557"/>
      <c r="EL87" s="557"/>
      <c r="EM87" s="557"/>
      <c r="EN87" s="557"/>
      <c r="EO87" s="557"/>
      <c r="EP87" s="557"/>
      <c r="EQ87" s="557"/>
      <c r="ER87" s="557"/>
      <c r="ES87" s="557"/>
      <c r="ET87" s="557"/>
      <c r="EU87" s="557"/>
      <c r="EV87" s="557"/>
      <c r="EW87" s="557"/>
      <c r="EX87" s="557"/>
      <c r="EY87" s="557"/>
      <c r="EZ87" s="557"/>
      <c r="FA87" s="557"/>
      <c r="FB87" s="557"/>
      <c r="FC87" s="557"/>
      <c r="FD87" s="557"/>
      <c r="FE87" s="557"/>
      <c r="FF87" s="557"/>
      <c r="FG87" s="557"/>
      <c r="FH87" s="557"/>
      <c r="FI87" s="557"/>
      <c r="FJ87" s="557"/>
      <c r="FK87" s="557"/>
      <c r="FL87" s="557"/>
      <c r="FM87" s="557"/>
      <c r="FN87" s="557"/>
      <c r="FO87" s="557"/>
      <c r="FP87" s="557"/>
      <c r="FQ87" s="557"/>
      <c r="FR87" s="557"/>
      <c r="FS87" s="557"/>
      <c r="FT87" s="557"/>
      <c r="FU87" s="557"/>
      <c r="FV87" s="557"/>
      <c r="FW87" s="557"/>
      <c r="FX87" s="557"/>
      <c r="FY87" s="557"/>
      <c r="FZ87" s="557"/>
      <c r="GA87" s="557"/>
      <c r="GB87" s="557"/>
      <c r="GC87" s="557"/>
      <c r="GD87" s="557"/>
      <c r="GE87" s="557"/>
      <c r="GF87" s="557"/>
      <c r="GG87" s="557"/>
      <c r="GH87" s="557"/>
      <c r="GI87" s="557"/>
      <c r="GJ87" s="557"/>
      <c r="GK87" s="557"/>
      <c r="GL87" s="557"/>
      <c r="GM87" s="557"/>
      <c r="GN87" s="557"/>
    </row>
    <row r="88" s="194" customFormat="true" ht="15" hidden="false" customHeight="true" outlineLevel="0" collapsed="false">
      <c r="A88" s="584"/>
      <c r="C88" s="585"/>
      <c r="K88" s="586"/>
      <c r="V88" s="557"/>
      <c r="W88" s="557"/>
      <c r="X88" s="557"/>
      <c r="Y88" s="557"/>
      <c r="Z88" s="557"/>
      <c r="AA88" s="557"/>
      <c r="AB88" s="557"/>
      <c r="AC88" s="557"/>
      <c r="AD88" s="557"/>
      <c r="AE88" s="557"/>
      <c r="AF88" s="557"/>
      <c r="AG88" s="557"/>
      <c r="AH88" s="557"/>
      <c r="AI88" s="557"/>
      <c r="AJ88" s="557"/>
      <c r="AK88" s="557"/>
      <c r="AL88" s="557"/>
      <c r="AM88" s="557"/>
      <c r="AN88" s="557"/>
      <c r="AO88" s="478"/>
      <c r="AP88" s="478"/>
      <c r="AQ88" s="478"/>
      <c r="AR88" s="712"/>
      <c r="AU88" s="586"/>
      <c r="AV88" s="557"/>
      <c r="AW88" s="557"/>
      <c r="AX88" s="572"/>
      <c r="AY88" s="572"/>
      <c r="AZ88" s="572"/>
      <c r="BA88" s="572"/>
      <c r="BB88" s="572"/>
      <c r="BC88" s="572"/>
      <c r="BD88" s="557"/>
      <c r="BF88" s="557"/>
      <c r="BI88" s="557"/>
      <c r="BJ88" s="557"/>
      <c r="BK88" s="557"/>
      <c r="BL88" s="557"/>
      <c r="BM88" s="557"/>
      <c r="BN88" s="557"/>
      <c r="BO88" s="557"/>
      <c r="BP88" s="557"/>
      <c r="BQ88" s="557"/>
      <c r="BR88" s="557"/>
      <c r="BS88" s="557"/>
      <c r="BT88" s="557"/>
      <c r="BU88" s="557"/>
      <c r="BV88" s="557"/>
      <c r="BW88" s="557"/>
      <c r="BX88" s="557"/>
      <c r="BY88" s="557"/>
      <c r="BZ88" s="557"/>
      <c r="CA88" s="557"/>
      <c r="CB88" s="557"/>
      <c r="CC88" s="557"/>
      <c r="CD88" s="557"/>
      <c r="CE88" s="557"/>
      <c r="CF88" s="557"/>
      <c r="CG88" s="557"/>
      <c r="CH88" s="557"/>
      <c r="CI88" s="557"/>
      <c r="CJ88" s="557"/>
      <c r="CK88" s="572"/>
      <c r="CL88" s="572"/>
      <c r="CM88" s="572"/>
      <c r="CN88" s="572"/>
      <c r="CO88" s="572"/>
      <c r="CP88" s="572"/>
      <c r="CQ88" s="572"/>
      <c r="CR88" s="572"/>
      <c r="CS88" s="557"/>
      <c r="CT88" s="557"/>
      <c r="CU88" s="557"/>
      <c r="CV88" s="557"/>
      <c r="CW88" s="557"/>
      <c r="CX88" s="557"/>
      <c r="CY88" s="557"/>
    </row>
    <row r="89" s="194" customFormat="true" ht="15" hidden="false" customHeight="true" outlineLevel="0" collapsed="false">
      <c r="A89" s="584"/>
      <c r="C89" s="585"/>
      <c r="K89" s="586"/>
      <c r="AD89" s="557"/>
      <c r="AE89" s="557"/>
      <c r="AF89" s="557"/>
      <c r="AG89" s="557"/>
      <c r="AH89" s="557"/>
      <c r="AI89" s="557"/>
      <c r="AJ89" s="557"/>
      <c r="AK89" s="557"/>
      <c r="AL89" s="557"/>
      <c r="AM89" s="557"/>
      <c r="AN89" s="557"/>
      <c r="AO89" s="478"/>
      <c r="AP89" s="478"/>
      <c r="AQ89" s="478"/>
      <c r="AR89" s="712"/>
      <c r="AU89" s="586"/>
      <c r="AV89" s="557"/>
      <c r="AW89" s="557"/>
      <c r="AX89" s="572"/>
      <c r="AY89" s="572"/>
      <c r="AZ89" s="572"/>
      <c r="BA89" s="572"/>
      <c r="BB89" s="572"/>
      <c r="BC89" s="572"/>
      <c r="BD89" s="557"/>
      <c r="BF89" s="557"/>
      <c r="BI89" s="557"/>
      <c r="BJ89" s="557"/>
      <c r="BK89" s="557"/>
      <c r="BL89" s="557"/>
      <c r="BM89" s="557"/>
      <c r="BN89" s="557"/>
      <c r="BO89" s="557"/>
      <c r="BP89" s="557"/>
      <c r="BQ89" s="557"/>
      <c r="BR89" s="557"/>
      <c r="BS89" s="557"/>
      <c r="CB89" s="557"/>
      <c r="CC89" s="557"/>
      <c r="CD89" s="557"/>
      <c r="CE89" s="557"/>
      <c r="CF89" s="557"/>
      <c r="CG89" s="557"/>
      <c r="CH89" s="557"/>
      <c r="CI89" s="557"/>
      <c r="CJ89" s="557"/>
      <c r="CK89" s="572"/>
      <c r="CL89" s="572"/>
      <c r="CM89" s="572"/>
      <c r="CN89" s="572"/>
      <c r="CO89" s="572"/>
      <c r="CP89" s="572"/>
      <c r="CQ89" s="572"/>
      <c r="CR89" s="572"/>
      <c r="CS89" s="557"/>
      <c r="CT89" s="557"/>
      <c r="CU89" s="557"/>
      <c r="CV89" s="557"/>
      <c r="CW89" s="557"/>
      <c r="CX89" s="557"/>
      <c r="CY89" s="557"/>
    </row>
    <row r="90" s="194" customFormat="true" ht="15" hidden="false" customHeight="true" outlineLevel="0" collapsed="false">
      <c r="A90" s="584"/>
      <c r="C90" s="585"/>
      <c r="I90" s="1"/>
      <c r="J90" s="1"/>
      <c r="K90" s="586"/>
      <c r="AE90" s="557"/>
      <c r="AF90" s="557"/>
      <c r="AO90" s="478"/>
      <c r="AP90" s="478"/>
      <c r="AQ90" s="478"/>
      <c r="AR90" s="712"/>
      <c r="AU90" s="586"/>
      <c r="AV90" s="557"/>
      <c r="AW90" s="557"/>
      <c r="AX90" s="572"/>
      <c r="AY90" s="572"/>
      <c r="AZ90" s="572"/>
      <c r="BA90" s="572"/>
      <c r="BB90" s="572"/>
      <c r="BC90" s="572"/>
      <c r="BD90" s="557"/>
      <c r="BF90" s="557"/>
      <c r="BI90" s="557"/>
      <c r="BJ90" s="557"/>
      <c r="BK90" s="557"/>
      <c r="BL90" s="557"/>
      <c r="BM90" s="557"/>
      <c r="BN90" s="557"/>
      <c r="BO90" s="557"/>
      <c r="BP90" s="557"/>
      <c r="BQ90" s="557"/>
      <c r="BR90" s="557"/>
      <c r="BS90" s="557"/>
      <c r="CC90" s="557"/>
      <c r="CD90" s="557"/>
      <c r="CE90" s="557"/>
      <c r="CF90" s="557"/>
      <c r="CG90" s="557"/>
      <c r="CH90" s="557"/>
      <c r="CI90" s="557"/>
      <c r="CJ90" s="557"/>
      <c r="CK90" s="572"/>
      <c r="CL90" s="572"/>
      <c r="CM90" s="572"/>
      <c r="CN90" s="572"/>
      <c r="CO90" s="572"/>
      <c r="CP90" s="572"/>
      <c r="CQ90" s="572"/>
      <c r="CR90" s="572"/>
      <c r="CS90" s="557"/>
      <c r="CT90" s="557"/>
      <c r="CU90" s="557"/>
      <c r="CV90" s="557"/>
      <c r="CW90" s="557"/>
      <c r="CX90" s="557"/>
      <c r="CY90" s="557"/>
    </row>
    <row r="91" s="194" customFormat="true" ht="15" hidden="false" customHeight="true" outlineLevel="0" collapsed="false">
      <c r="A91" s="584"/>
      <c r="C91" s="585"/>
      <c r="I91" s="1"/>
      <c r="J91" s="1"/>
      <c r="K91" s="586"/>
      <c r="AE91" s="557"/>
      <c r="AF91" s="557"/>
      <c r="AO91" s="478"/>
      <c r="AP91" s="478"/>
      <c r="AQ91" s="478"/>
      <c r="AR91" s="712"/>
      <c r="AU91" s="586"/>
      <c r="AV91" s="557"/>
      <c r="AW91" s="557"/>
      <c r="AX91" s="572"/>
      <c r="AY91" s="572"/>
      <c r="AZ91" s="572"/>
      <c r="BA91" s="572"/>
      <c r="BB91" s="572"/>
      <c r="BC91" s="572"/>
      <c r="BI91" s="557"/>
      <c r="BJ91" s="557"/>
      <c r="BK91" s="557"/>
      <c r="BL91" s="557"/>
      <c r="BM91" s="557"/>
      <c r="BN91" s="557"/>
      <c r="BO91" s="557"/>
      <c r="BP91" s="557"/>
      <c r="BQ91" s="557"/>
      <c r="BR91" s="557"/>
      <c r="BS91" s="557"/>
      <c r="CC91" s="557"/>
      <c r="CD91" s="557"/>
      <c r="CE91" s="557"/>
      <c r="CF91" s="557"/>
      <c r="CG91" s="557"/>
      <c r="CH91" s="557"/>
      <c r="CI91" s="557"/>
      <c r="CJ91" s="557"/>
      <c r="CK91" s="572"/>
      <c r="CL91" s="572"/>
      <c r="CM91" s="572"/>
      <c r="CN91" s="572"/>
      <c r="CO91" s="572"/>
      <c r="CP91" s="572"/>
      <c r="CQ91" s="572"/>
      <c r="CR91" s="572"/>
      <c r="CS91" s="557"/>
      <c r="CT91" s="557"/>
      <c r="CU91" s="557"/>
      <c r="CV91" s="557"/>
      <c r="CW91" s="557"/>
      <c r="CX91" s="557"/>
    </row>
    <row r="92" s="194" customFormat="true" ht="15" hidden="false" customHeight="true" outlineLevel="0" collapsed="false">
      <c r="A92" s="584"/>
      <c r="C92" s="585"/>
      <c r="I92" s="1"/>
      <c r="J92" s="1"/>
      <c r="K92" s="586"/>
      <c r="V92" s="557"/>
      <c r="W92" s="557"/>
      <c r="X92" s="557"/>
      <c r="Y92" s="557"/>
      <c r="Z92" s="557"/>
      <c r="AA92" s="557"/>
      <c r="AB92" s="557"/>
      <c r="AC92" s="557"/>
      <c r="AE92" s="557"/>
      <c r="AF92" s="557"/>
      <c r="AO92" s="478"/>
      <c r="AP92" s="478"/>
      <c r="AQ92" s="478"/>
      <c r="AR92" s="712"/>
      <c r="AU92" s="586"/>
      <c r="AV92" s="557"/>
      <c r="AW92" s="557"/>
      <c r="AX92" s="572"/>
      <c r="AY92" s="572"/>
      <c r="AZ92" s="572"/>
      <c r="BA92" s="572"/>
      <c r="BB92" s="572"/>
      <c r="BC92" s="572"/>
      <c r="BI92" s="557"/>
      <c r="BJ92" s="557"/>
      <c r="BK92" s="557"/>
      <c r="BL92" s="557"/>
      <c r="BM92" s="557"/>
      <c r="BN92" s="557"/>
      <c r="BO92" s="557"/>
      <c r="BP92" s="557"/>
      <c r="BQ92" s="557"/>
      <c r="BR92" s="557"/>
      <c r="BS92" s="557"/>
      <c r="BT92" s="557"/>
      <c r="BU92" s="557"/>
      <c r="BV92" s="557"/>
      <c r="BW92" s="557"/>
      <c r="BX92" s="557"/>
      <c r="BY92" s="557"/>
      <c r="BZ92" s="557"/>
      <c r="CA92" s="557"/>
      <c r="CC92" s="557"/>
      <c r="CD92" s="557"/>
      <c r="CE92" s="557"/>
      <c r="CF92" s="557"/>
      <c r="CG92" s="557"/>
      <c r="CH92" s="557"/>
      <c r="CI92" s="557"/>
      <c r="CJ92" s="557"/>
      <c r="CK92" s="572"/>
      <c r="CL92" s="572"/>
      <c r="CM92" s="572"/>
      <c r="CN92" s="572"/>
      <c r="CO92" s="572"/>
      <c r="CP92" s="572"/>
      <c r="CQ92" s="572"/>
      <c r="CR92" s="572"/>
      <c r="CS92" s="557"/>
      <c r="CT92" s="557"/>
      <c r="CU92" s="557"/>
      <c r="CV92" s="557"/>
      <c r="CW92" s="557"/>
      <c r="CX92" s="557"/>
    </row>
    <row r="93" s="194" customFormat="true" ht="15" hidden="false" customHeight="true" outlineLevel="0" collapsed="false">
      <c r="A93" s="584"/>
      <c r="C93" s="585"/>
      <c r="I93" s="1"/>
      <c r="J93" s="1"/>
      <c r="K93" s="586"/>
      <c r="V93" s="557"/>
      <c r="W93" s="557"/>
      <c r="X93" s="557"/>
      <c r="Y93" s="557"/>
      <c r="Z93" s="557"/>
      <c r="AA93" s="557"/>
      <c r="AB93" s="557"/>
      <c r="AC93" s="557"/>
      <c r="AD93" s="557"/>
      <c r="AE93" s="557"/>
      <c r="AF93" s="557"/>
      <c r="AG93" s="557"/>
      <c r="AH93" s="557"/>
      <c r="AI93" s="557"/>
      <c r="AJ93" s="557"/>
      <c r="AK93" s="557"/>
      <c r="AL93" s="557"/>
      <c r="AM93" s="557"/>
      <c r="AN93" s="557"/>
      <c r="AO93" s="478"/>
      <c r="AP93" s="478"/>
      <c r="AQ93" s="478"/>
      <c r="AR93" s="712"/>
      <c r="AU93" s="586"/>
      <c r="AV93" s="557"/>
      <c r="AW93" s="557"/>
      <c r="AX93" s="572"/>
      <c r="AY93" s="572"/>
      <c r="AZ93" s="572"/>
      <c r="BA93" s="572"/>
      <c r="BB93" s="572"/>
      <c r="BC93" s="572"/>
      <c r="BI93" s="557"/>
      <c r="BJ93" s="557"/>
      <c r="BK93" s="557"/>
      <c r="BL93" s="557"/>
      <c r="BM93" s="557"/>
      <c r="BN93" s="557"/>
      <c r="BO93" s="557"/>
      <c r="BP93" s="557"/>
      <c r="BQ93" s="557"/>
      <c r="BR93" s="557"/>
      <c r="BS93" s="557"/>
      <c r="BT93" s="557"/>
      <c r="BU93" s="557"/>
      <c r="BV93" s="557"/>
      <c r="BW93" s="557"/>
      <c r="BX93" s="557"/>
      <c r="BY93" s="557"/>
      <c r="BZ93" s="557"/>
      <c r="CA93" s="557"/>
      <c r="CB93" s="557"/>
      <c r="CC93" s="557"/>
      <c r="CD93" s="557"/>
      <c r="CE93" s="557"/>
      <c r="CF93" s="557"/>
      <c r="CG93" s="557"/>
      <c r="CH93" s="557"/>
      <c r="CI93" s="557"/>
      <c r="CJ93" s="557"/>
      <c r="CK93" s="572"/>
      <c r="CL93" s="572"/>
      <c r="CM93" s="572"/>
      <c r="CN93" s="572"/>
      <c r="CO93" s="572"/>
      <c r="CP93" s="572"/>
      <c r="CQ93" s="572"/>
      <c r="CR93" s="572"/>
      <c r="CS93" s="557"/>
      <c r="CT93" s="557"/>
      <c r="CU93" s="557"/>
      <c r="CV93" s="557"/>
      <c r="CW93" s="557"/>
      <c r="CX93" s="557"/>
    </row>
    <row r="94" s="194" customFormat="true" ht="15" hidden="false" customHeight="true" outlineLevel="0" collapsed="false">
      <c r="A94" s="584"/>
      <c r="C94" s="585"/>
      <c r="I94" s="1"/>
      <c r="J94" s="1"/>
      <c r="K94" s="586"/>
      <c r="V94" s="557"/>
      <c r="W94" s="557"/>
      <c r="X94" s="557"/>
      <c r="Y94" s="557"/>
      <c r="Z94" s="557"/>
      <c r="AA94" s="557"/>
      <c r="AB94" s="557"/>
      <c r="AC94" s="557"/>
      <c r="AD94" s="557"/>
      <c r="AG94" s="557"/>
      <c r="AH94" s="557"/>
      <c r="AI94" s="557"/>
      <c r="AJ94" s="557"/>
      <c r="AK94" s="557"/>
      <c r="AL94" s="557"/>
      <c r="AM94" s="557"/>
      <c r="AN94" s="557"/>
      <c r="AO94" s="478"/>
      <c r="AP94" s="478"/>
      <c r="AQ94" s="478"/>
      <c r="AR94" s="712"/>
      <c r="AU94" s="586"/>
      <c r="AV94" s="557"/>
      <c r="AW94" s="557"/>
      <c r="AX94" s="572"/>
      <c r="AY94" s="572"/>
      <c r="AZ94" s="572"/>
      <c r="BA94" s="572"/>
      <c r="BB94" s="572"/>
      <c r="BD94" s="557"/>
      <c r="BF94" s="557"/>
      <c r="BI94" s="557"/>
      <c r="BJ94" s="557"/>
      <c r="BK94" s="557"/>
      <c r="BL94" s="557"/>
      <c r="BM94" s="557"/>
      <c r="BN94" s="557"/>
      <c r="BO94" s="557"/>
      <c r="BP94" s="557"/>
      <c r="BQ94" s="557"/>
      <c r="BR94" s="557"/>
      <c r="BS94" s="557"/>
      <c r="BT94" s="557"/>
      <c r="BU94" s="557"/>
      <c r="BV94" s="557"/>
      <c r="BW94" s="557"/>
      <c r="BX94" s="557"/>
      <c r="BY94" s="557"/>
      <c r="BZ94" s="557"/>
      <c r="CA94" s="557"/>
      <c r="CB94" s="557"/>
      <c r="CC94" s="557"/>
      <c r="CD94" s="557"/>
      <c r="CE94" s="557"/>
      <c r="CF94" s="557"/>
      <c r="CG94" s="557"/>
      <c r="CH94" s="557"/>
      <c r="CI94" s="557"/>
      <c r="CJ94" s="557"/>
      <c r="CK94" s="572"/>
      <c r="CL94" s="572"/>
      <c r="CM94" s="572"/>
      <c r="CN94" s="572"/>
      <c r="CO94" s="572"/>
      <c r="CP94" s="572"/>
      <c r="CQ94" s="572"/>
      <c r="CR94" s="572"/>
      <c r="CS94" s="557"/>
      <c r="CT94" s="557"/>
      <c r="CU94" s="557"/>
      <c r="CV94" s="557"/>
      <c r="CW94" s="557"/>
      <c r="CX94" s="557"/>
    </row>
    <row r="95" s="194" customFormat="true" ht="15" hidden="false" customHeight="true" outlineLevel="0" collapsed="false">
      <c r="A95" s="584"/>
      <c r="C95" s="585"/>
      <c r="I95" s="1"/>
      <c r="J95" s="1"/>
      <c r="K95" s="586"/>
      <c r="V95" s="557"/>
      <c r="W95" s="557"/>
      <c r="X95" s="557"/>
      <c r="Y95" s="557"/>
      <c r="Z95" s="557"/>
      <c r="AA95" s="557"/>
      <c r="AB95" s="557"/>
      <c r="AC95" s="557"/>
      <c r="AD95" s="557"/>
      <c r="AG95" s="557"/>
      <c r="AH95" s="557"/>
      <c r="AI95" s="557"/>
      <c r="AJ95" s="557"/>
      <c r="AK95" s="557"/>
      <c r="AL95" s="557"/>
      <c r="AM95" s="557"/>
      <c r="AN95" s="557"/>
      <c r="AO95" s="478"/>
      <c r="AP95" s="478"/>
      <c r="AQ95" s="478"/>
      <c r="AR95" s="712"/>
      <c r="AU95" s="586"/>
      <c r="AV95" s="557"/>
      <c r="AW95" s="557"/>
      <c r="AX95" s="572"/>
      <c r="AY95" s="572"/>
      <c r="AZ95" s="572"/>
      <c r="BA95" s="572"/>
      <c r="BB95" s="572"/>
      <c r="BD95" s="557"/>
      <c r="BF95" s="557"/>
      <c r="BQ95" s="557"/>
      <c r="BR95" s="557"/>
      <c r="BS95" s="557"/>
      <c r="BT95" s="557"/>
      <c r="BU95" s="557"/>
      <c r="BV95" s="557"/>
      <c r="BW95" s="557"/>
      <c r="BX95" s="557"/>
      <c r="BY95" s="557"/>
      <c r="BZ95" s="557"/>
      <c r="CA95" s="557"/>
      <c r="CB95" s="557"/>
      <c r="CC95" s="557"/>
      <c r="CD95" s="557"/>
      <c r="CE95" s="557"/>
      <c r="CF95" s="557"/>
      <c r="CG95" s="557"/>
      <c r="CH95" s="557"/>
      <c r="CI95" s="557"/>
      <c r="CJ95" s="557"/>
      <c r="CK95" s="572"/>
      <c r="CL95" s="572"/>
      <c r="CM95" s="572"/>
      <c r="CN95" s="572"/>
      <c r="CO95" s="572"/>
      <c r="CP95" s="572"/>
      <c r="CQ95" s="572"/>
      <c r="CR95" s="572"/>
      <c r="CS95" s="557"/>
      <c r="CT95" s="557"/>
      <c r="CU95" s="557"/>
      <c r="CV95" s="557"/>
      <c r="CW95" s="557"/>
      <c r="CX95" s="557"/>
    </row>
    <row r="96" s="194" customFormat="true" ht="15" hidden="false" customHeight="true" outlineLevel="0" collapsed="false">
      <c r="A96" s="584"/>
      <c r="C96" s="585"/>
      <c r="I96" s="1"/>
      <c r="J96" s="1"/>
      <c r="K96" s="586"/>
      <c r="V96" s="557"/>
      <c r="W96" s="557"/>
      <c r="X96" s="557"/>
      <c r="Y96" s="557"/>
      <c r="Z96" s="557"/>
      <c r="AA96" s="557"/>
      <c r="AB96" s="557"/>
      <c r="AC96" s="557"/>
      <c r="AD96" s="557"/>
      <c r="AG96" s="557"/>
      <c r="AH96" s="557"/>
      <c r="AI96" s="557"/>
      <c r="AJ96" s="557"/>
      <c r="AK96" s="557"/>
      <c r="AL96" s="557"/>
      <c r="AM96" s="557"/>
      <c r="AN96" s="557"/>
      <c r="AO96" s="478"/>
      <c r="AP96" s="478"/>
      <c r="AQ96" s="478"/>
      <c r="AR96" s="712"/>
      <c r="AU96" s="586"/>
      <c r="AV96" s="557"/>
      <c r="AW96" s="557"/>
      <c r="AX96" s="572"/>
      <c r="AY96" s="572"/>
      <c r="AZ96" s="572"/>
      <c r="BA96" s="572"/>
      <c r="BB96" s="572"/>
      <c r="BD96" s="557"/>
      <c r="BF96" s="557"/>
      <c r="BR96" s="557"/>
      <c r="BS96" s="557"/>
      <c r="BT96" s="557"/>
      <c r="BU96" s="557"/>
      <c r="BV96" s="557"/>
      <c r="BW96" s="557"/>
      <c r="BX96" s="557"/>
      <c r="BY96" s="557"/>
      <c r="BZ96" s="557"/>
      <c r="CA96" s="557"/>
      <c r="CB96" s="557"/>
      <c r="CC96" s="557"/>
      <c r="CD96" s="557"/>
      <c r="CE96" s="557"/>
      <c r="CF96" s="557"/>
      <c r="CG96" s="557"/>
      <c r="CH96" s="557"/>
      <c r="CI96" s="557"/>
      <c r="CJ96" s="557"/>
      <c r="CK96" s="572"/>
      <c r="CL96" s="572"/>
      <c r="CM96" s="572"/>
      <c r="CN96" s="572"/>
      <c r="CO96" s="572"/>
      <c r="CP96" s="572"/>
      <c r="CQ96" s="572"/>
      <c r="CR96" s="572"/>
      <c r="CS96" s="557"/>
      <c r="CT96" s="557"/>
      <c r="CU96" s="557"/>
      <c r="CV96" s="557"/>
      <c r="CW96" s="557"/>
      <c r="CX96" s="557"/>
    </row>
    <row r="97" s="194" customFormat="true" ht="15" hidden="false" customHeight="true" outlineLevel="0" collapsed="false">
      <c r="A97" s="584"/>
      <c r="C97" s="585"/>
      <c r="I97" s="1"/>
      <c r="J97" s="1"/>
      <c r="K97" s="586"/>
      <c r="V97" s="557"/>
      <c r="W97" s="557"/>
      <c r="X97" s="557"/>
      <c r="Y97" s="557"/>
      <c r="Z97" s="557"/>
      <c r="AA97" s="557"/>
      <c r="AB97" s="557"/>
      <c r="AC97" s="557"/>
      <c r="AD97" s="557"/>
      <c r="AE97" s="557"/>
      <c r="AF97" s="557"/>
      <c r="AG97" s="557"/>
      <c r="AH97" s="557"/>
      <c r="AI97" s="557"/>
      <c r="AJ97" s="557"/>
      <c r="AK97" s="557"/>
      <c r="AL97" s="557"/>
      <c r="AM97" s="557"/>
      <c r="AN97" s="557"/>
      <c r="AO97" s="478"/>
      <c r="AP97" s="478"/>
      <c r="AQ97" s="478"/>
      <c r="AR97" s="712"/>
      <c r="AU97" s="586"/>
      <c r="AV97" s="557"/>
      <c r="AW97" s="557"/>
      <c r="AX97" s="572"/>
      <c r="AY97" s="572"/>
      <c r="AZ97" s="572"/>
      <c r="BA97" s="572"/>
      <c r="BB97" s="572"/>
      <c r="BC97" s="572"/>
      <c r="BD97" s="557"/>
      <c r="BF97" s="557"/>
      <c r="BR97" s="557"/>
      <c r="BS97" s="557"/>
      <c r="BT97" s="557"/>
      <c r="BU97" s="557"/>
      <c r="BV97" s="557"/>
      <c r="BW97" s="557"/>
      <c r="BX97" s="557"/>
      <c r="BY97" s="557"/>
      <c r="BZ97" s="557"/>
      <c r="CA97" s="557"/>
      <c r="CB97" s="557"/>
      <c r="CC97" s="557"/>
      <c r="CD97" s="557"/>
      <c r="CE97" s="557"/>
      <c r="CF97" s="557"/>
      <c r="CG97" s="557"/>
      <c r="CH97" s="557"/>
      <c r="CI97" s="557"/>
      <c r="CJ97" s="557"/>
      <c r="CK97" s="572"/>
      <c r="CL97" s="572"/>
      <c r="CM97" s="572"/>
      <c r="CN97" s="572"/>
      <c r="CO97" s="572"/>
    </row>
    <row r="98" s="194" customFormat="true" ht="15" hidden="false" customHeight="true" outlineLevel="0" collapsed="false">
      <c r="A98" s="584"/>
      <c r="C98" s="585"/>
      <c r="I98" s="1"/>
      <c r="J98" s="1"/>
      <c r="K98" s="586"/>
      <c r="V98" s="557"/>
      <c r="W98" s="557"/>
      <c r="X98" s="557"/>
      <c r="Y98" s="557"/>
      <c r="Z98" s="557"/>
      <c r="AA98" s="557"/>
      <c r="AB98" s="557"/>
      <c r="AC98" s="557"/>
      <c r="AD98" s="557"/>
      <c r="AE98" s="557"/>
      <c r="AF98" s="557"/>
      <c r="AG98" s="557"/>
      <c r="AH98" s="557"/>
      <c r="AI98" s="557"/>
      <c r="AJ98" s="557"/>
      <c r="AK98" s="557"/>
      <c r="AL98" s="557"/>
      <c r="AM98" s="557"/>
      <c r="AN98" s="557"/>
      <c r="AO98" s="478"/>
      <c r="AP98" s="478"/>
      <c r="AQ98" s="478"/>
      <c r="AR98" s="712"/>
      <c r="AU98" s="586"/>
      <c r="AV98" s="557"/>
      <c r="AW98" s="557"/>
      <c r="AX98" s="572"/>
      <c r="AY98" s="572"/>
      <c r="AZ98" s="572"/>
      <c r="BA98" s="572"/>
      <c r="BB98" s="572"/>
      <c r="BC98" s="572"/>
      <c r="BD98" s="557"/>
      <c r="BF98" s="557"/>
      <c r="BI98" s="557"/>
      <c r="BJ98" s="557"/>
      <c r="BK98" s="557"/>
      <c r="BL98" s="557"/>
      <c r="BM98" s="557"/>
      <c r="BN98" s="557"/>
      <c r="BO98" s="557"/>
      <c r="BP98" s="557"/>
      <c r="BR98" s="557"/>
      <c r="BS98" s="557"/>
      <c r="BT98" s="557"/>
      <c r="BU98" s="557"/>
      <c r="BV98" s="557"/>
      <c r="BW98" s="557"/>
      <c r="BX98" s="557"/>
      <c r="BY98" s="557"/>
      <c r="BZ98" s="557"/>
      <c r="CA98" s="557"/>
      <c r="CB98" s="557"/>
      <c r="CC98" s="557"/>
      <c r="CD98" s="557"/>
      <c r="CE98" s="557"/>
      <c r="CF98" s="557"/>
      <c r="CG98" s="557"/>
      <c r="CH98" s="557"/>
      <c r="CI98" s="557"/>
      <c r="CJ98" s="557"/>
      <c r="CK98" s="572"/>
      <c r="CL98" s="572"/>
      <c r="CM98" s="572"/>
      <c r="CN98" s="572"/>
      <c r="CO98" s="572"/>
    </row>
    <row r="99" s="194" customFormat="true" ht="15" hidden="false" customHeight="true" outlineLevel="0" collapsed="false">
      <c r="A99" s="321"/>
      <c r="B99" s="1"/>
      <c r="C99" s="2"/>
      <c r="D99" s="1"/>
      <c r="E99" s="1"/>
      <c r="F99" s="1"/>
      <c r="G99" s="1"/>
      <c r="H99" s="1"/>
      <c r="I99" s="1"/>
      <c r="J99" s="1"/>
      <c r="K99" s="586"/>
      <c r="V99" s="557"/>
      <c r="W99" s="557"/>
      <c r="X99" s="557"/>
      <c r="Y99" s="557"/>
      <c r="Z99" s="557"/>
      <c r="AA99" s="557"/>
      <c r="AB99" s="557"/>
      <c r="AC99" s="557"/>
      <c r="AD99" s="557"/>
      <c r="AE99" s="557"/>
      <c r="AF99" s="557"/>
      <c r="AG99" s="557"/>
      <c r="AH99" s="557"/>
      <c r="AI99" s="557"/>
      <c r="AJ99" s="557"/>
      <c r="AK99" s="557"/>
      <c r="AL99" s="557"/>
      <c r="AM99" s="557"/>
      <c r="AN99" s="557"/>
      <c r="AO99" s="1"/>
      <c r="AP99" s="1"/>
      <c r="AQ99" s="4"/>
      <c r="AR99" s="5"/>
      <c r="AS99" s="1"/>
      <c r="AT99" s="1"/>
      <c r="AU99" s="1"/>
      <c r="AV99" s="557"/>
      <c r="AW99" s="557"/>
      <c r="AX99" s="572"/>
      <c r="AY99" s="572"/>
      <c r="AZ99" s="572"/>
      <c r="BA99" s="572"/>
      <c r="BB99" s="572"/>
      <c r="BC99" s="572"/>
      <c r="BD99" s="557"/>
      <c r="BF99" s="557"/>
      <c r="BI99" s="557"/>
      <c r="BJ99" s="557"/>
      <c r="BK99" s="557"/>
      <c r="BL99" s="557"/>
      <c r="BM99" s="557"/>
      <c r="BN99" s="557"/>
      <c r="BO99" s="557"/>
      <c r="BP99" s="557"/>
      <c r="BQ99" s="557"/>
      <c r="BR99" s="557"/>
      <c r="BS99" s="557"/>
      <c r="BT99" s="557"/>
      <c r="BU99" s="557"/>
      <c r="BV99" s="557"/>
      <c r="BW99" s="557"/>
      <c r="BX99" s="557"/>
      <c r="BY99" s="557"/>
      <c r="BZ99" s="557"/>
      <c r="CA99" s="557"/>
      <c r="CB99" s="557"/>
      <c r="CC99" s="557"/>
      <c r="CD99" s="557"/>
      <c r="CE99" s="557"/>
      <c r="CF99" s="557"/>
      <c r="CG99" s="557"/>
      <c r="CH99" s="557"/>
      <c r="CI99" s="557"/>
      <c r="CJ99" s="557"/>
      <c r="CK99" s="572"/>
      <c r="CL99" s="572"/>
      <c r="CM99" s="572"/>
      <c r="CN99" s="572"/>
      <c r="CO99" s="572"/>
    </row>
    <row r="100" s="194" customFormat="true" ht="15" hidden="false" customHeight="true" outlineLevel="0" collapsed="false">
      <c r="A100" s="321"/>
      <c r="B100" s="1"/>
      <c r="C100" s="2"/>
      <c r="D100" s="1"/>
      <c r="E100" s="1"/>
      <c r="F100" s="1"/>
      <c r="G100" s="1"/>
      <c r="H100" s="1"/>
      <c r="I100" s="1"/>
      <c r="J100" s="1"/>
      <c r="K100" s="1"/>
      <c r="L100" s="1"/>
      <c r="M100" s="1"/>
      <c r="N100" s="1"/>
      <c r="O100" s="1"/>
      <c r="P100" s="1"/>
      <c r="Q100" s="1"/>
      <c r="R100" s="1"/>
      <c r="V100" s="557"/>
      <c r="W100" s="557"/>
      <c r="X100" s="557"/>
      <c r="Y100" s="557"/>
      <c r="Z100" s="557"/>
      <c r="AA100" s="557"/>
      <c r="AB100" s="557"/>
      <c r="AC100" s="557"/>
      <c r="AD100" s="557"/>
      <c r="AE100" s="557"/>
      <c r="AF100" s="557"/>
      <c r="AG100" s="557"/>
      <c r="AH100" s="557"/>
      <c r="AI100" s="557"/>
      <c r="AJ100" s="557"/>
      <c r="AK100" s="557"/>
      <c r="AL100" s="557"/>
      <c r="AM100" s="557"/>
      <c r="AN100" s="557"/>
      <c r="AO100" s="1"/>
      <c r="AP100" s="1"/>
      <c r="AQ100" s="4"/>
      <c r="AR100" s="5"/>
      <c r="AS100" s="1"/>
      <c r="AT100" s="1"/>
      <c r="AU100" s="1"/>
      <c r="AV100" s="557"/>
      <c r="AW100" s="557"/>
      <c r="AX100" s="572"/>
      <c r="AY100" s="572"/>
      <c r="AZ100" s="572"/>
      <c r="BA100" s="572"/>
      <c r="BB100" s="572"/>
      <c r="BC100" s="572"/>
      <c r="BD100" s="557"/>
      <c r="BF100" s="557"/>
      <c r="BI100" s="557"/>
      <c r="BJ100" s="557"/>
      <c r="BK100" s="557"/>
      <c r="BL100" s="557"/>
      <c r="BM100" s="557"/>
      <c r="BN100" s="557"/>
      <c r="BO100" s="557"/>
      <c r="BP100" s="557"/>
      <c r="BQ100" s="557"/>
      <c r="BT100" s="557"/>
      <c r="BU100" s="557"/>
      <c r="BV100" s="557"/>
      <c r="BW100" s="557"/>
      <c r="BX100" s="557"/>
      <c r="BY100" s="557"/>
      <c r="BZ100" s="557"/>
      <c r="CA100" s="557"/>
      <c r="CB100" s="557"/>
      <c r="CE100" s="557"/>
      <c r="CF100" s="557"/>
      <c r="CG100" s="557"/>
      <c r="CH100" s="557"/>
      <c r="CI100" s="557"/>
      <c r="CJ100" s="557"/>
      <c r="CK100" s="572"/>
      <c r="CL100" s="572"/>
      <c r="CM100" s="572"/>
      <c r="CP100" s="572"/>
      <c r="CQ100" s="572"/>
      <c r="CR100" s="572"/>
      <c r="CS100" s="557"/>
      <c r="CT100" s="557"/>
      <c r="CU100" s="557"/>
      <c r="CV100" s="557"/>
      <c r="CW100" s="557"/>
      <c r="CX100" s="557"/>
    </row>
    <row r="101" customFormat="false" ht="15" hidden="false" customHeight="true" outlineLevel="0" collapsed="false">
      <c r="V101" s="557"/>
      <c r="W101" s="557"/>
      <c r="X101" s="557"/>
      <c r="Y101" s="557"/>
      <c r="Z101" s="557"/>
      <c r="AA101" s="557"/>
      <c r="AB101" s="557"/>
      <c r="AC101" s="557"/>
      <c r="AD101" s="557"/>
      <c r="AE101" s="557"/>
      <c r="AF101" s="557"/>
      <c r="AG101" s="557"/>
      <c r="AH101" s="557"/>
      <c r="AI101" s="557"/>
      <c r="AJ101" s="557"/>
      <c r="AK101" s="557"/>
      <c r="AL101" s="557"/>
      <c r="AM101" s="557"/>
      <c r="AN101" s="557"/>
      <c r="AP101" s="1"/>
      <c r="AQ101" s="4"/>
      <c r="AR101" s="5"/>
      <c r="AS101" s="1"/>
      <c r="AT101" s="1"/>
      <c r="AV101" s="557"/>
      <c r="AW101" s="557"/>
      <c r="AX101" s="572"/>
      <c r="AY101" s="572"/>
      <c r="AZ101" s="572"/>
      <c r="BA101" s="572"/>
      <c r="BB101" s="572"/>
      <c r="BC101" s="572"/>
      <c r="BD101" s="557"/>
      <c r="BF101" s="557"/>
      <c r="BI101" s="557"/>
      <c r="BJ101" s="557"/>
      <c r="BK101" s="557"/>
      <c r="BL101" s="557"/>
      <c r="BM101" s="557"/>
      <c r="BN101" s="557"/>
      <c r="BO101" s="557"/>
      <c r="BP101" s="557"/>
      <c r="BQ101" s="557"/>
      <c r="BR101" s="194"/>
      <c r="BS101" s="194"/>
      <c r="BT101" s="557"/>
      <c r="BU101" s="557"/>
      <c r="BV101" s="557"/>
      <c r="BW101" s="557"/>
      <c r="BX101" s="557"/>
      <c r="BY101" s="557"/>
      <c r="BZ101" s="557"/>
      <c r="CA101" s="557"/>
      <c r="CB101" s="557"/>
      <c r="CC101" s="194"/>
      <c r="CD101" s="194"/>
      <c r="CE101" s="557"/>
      <c r="CF101" s="557"/>
      <c r="CG101" s="557"/>
      <c r="CH101" s="557"/>
      <c r="CI101" s="557"/>
      <c r="CJ101" s="557"/>
      <c r="CK101" s="572"/>
      <c r="CL101" s="572"/>
      <c r="CM101" s="572"/>
      <c r="CN101" s="194"/>
      <c r="CO101" s="194"/>
      <c r="CP101" s="572"/>
      <c r="CQ101" s="572"/>
      <c r="CR101" s="572"/>
      <c r="CS101" s="557"/>
      <c r="CT101" s="557"/>
      <c r="CU101" s="557"/>
      <c r="CV101" s="557"/>
      <c r="CW101" s="557"/>
      <c r="CX101" s="557"/>
      <c r="CY101" s="194"/>
    </row>
    <row r="102" customFormat="false" ht="15" hidden="false" customHeight="true" outlineLevel="0" collapsed="false">
      <c r="V102" s="557"/>
      <c r="W102" s="557"/>
      <c r="X102" s="557"/>
      <c r="Y102" s="557"/>
      <c r="Z102" s="557"/>
      <c r="AA102" s="557"/>
      <c r="AB102" s="557"/>
      <c r="AC102" s="557"/>
      <c r="AD102" s="557"/>
      <c r="AE102" s="557"/>
      <c r="AF102" s="557"/>
      <c r="AG102" s="557"/>
      <c r="AH102" s="557"/>
      <c r="AI102" s="557"/>
      <c r="AJ102" s="557"/>
      <c r="AK102" s="557"/>
      <c r="AL102" s="557"/>
      <c r="AM102" s="557"/>
      <c r="AN102" s="557"/>
      <c r="AP102" s="1"/>
      <c r="AQ102" s="4"/>
      <c r="AR102" s="5"/>
      <c r="AS102" s="1"/>
      <c r="AT102" s="1"/>
      <c r="AV102" s="557"/>
      <c r="AW102" s="557"/>
      <c r="AX102" s="572"/>
      <c r="AY102" s="572"/>
      <c r="AZ102" s="572"/>
      <c r="BA102" s="572"/>
      <c r="BB102" s="572"/>
      <c r="BC102" s="572"/>
      <c r="BD102" s="557"/>
      <c r="BF102" s="557"/>
      <c r="BI102" s="557"/>
      <c r="BJ102" s="557"/>
      <c r="BK102" s="557"/>
      <c r="BL102" s="557"/>
      <c r="BM102" s="557"/>
      <c r="BN102" s="557"/>
      <c r="BO102" s="557"/>
      <c r="BP102" s="557"/>
      <c r="BQ102" s="557"/>
      <c r="BR102" s="194"/>
      <c r="BS102" s="194"/>
      <c r="BT102" s="557"/>
      <c r="BU102" s="557"/>
      <c r="BV102" s="557"/>
      <c r="BW102" s="557"/>
      <c r="BX102" s="557"/>
      <c r="BY102" s="557"/>
      <c r="BZ102" s="557"/>
      <c r="CA102" s="557"/>
      <c r="CB102" s="557"/>
      <c r="CC102" s="194"/>
      <c r="CD102" s="194"/>
      <c r="CE102" s="557"/>
      <c r="CF102" s="557"/>
      <c r="CG102" s="557"/>
      <c r="CH102" s="557"/>
      <c r="CI102" s="557"/>
      <c r="CJ102" s="557"/>
      <c r="CK102" s="572"/>
      <c r="CL102" s="572"/>
      <c r="CM102" s="572"/>
      <c r="CN102" s="194"/>
      <c r="CO102" s="194"/>
      <c r="CP102" s="572"/>
      <c r="CQ102" s="572"/>
      <c r="CR102" s="572"/>
      <c r="CS102" s="557"/>
      <c r="CT102" s="557"/>
      <c r="CU102" s="557"/>
      <c r="CV102" s="557"/>
      <c r="CW102" s="557"/>
      <c r="CX102" s="557"/>
      <c r="CY102" s="194"/>
    </row>
    <row r="103" customFormat="false" ht="15" hidden="false" customHeight="true" outlineLevel="0" collapsed="false">
      <c r="V103" s="557"/>
      <c r="W103" s="557"/>
      <c r="X103" s="557"/>
      <c r="Y103" s="557"/>
      <c r="Z103" s="557"/>
      <c r="AA103" s="557"/>
      <c r="AB103" s="557"/>
      <c r="AC103" s="557"/>
      <c r="AD103" s="557"/>
      <c r="AE103" s="557"/>
      <c r="AF103" s="557"/>
      <c r="AG103" s="557"/>
      <c r="AH103" s="557"/>
      <c r="AI103" s="557"/>
      <c r="AJ103" s="557"/>
      <c r="AK103" s="557"/>
      <c r="AL103" s="557"/>
      <c r="AM103" s="557"/>
      <c r="AN103" s="557"/>
      <c r="AP103" s="1"/>
      <c r="AQ103" s="4"/>
      <c r="AR103" s="5"/>
      <c r="AS103" s="1"/>
      <c r="AT103" s="1"/>
      <c r="AV103" s="557"/>
      <c r="AW103" s="557"/>
      <c r="AX103" s="572"/>
      <c r="AY103" s="572"/>
      <c r="AZ103" s="572"/>
      <c r="BA103" s="572"/>
      <c r="BB103" s="572"/>
      <c r="BC103" s="572"/>
      <c r="BD103" s="557"/>
      <c r="BF103" s="557"/>
      <c r="BI103" s="557"/>
      <c r="BJ103" s="557"/>
      <c r="BK103" s="557"/>
      <c r="BL103" s="557"/>
      <c r="BM103" s="557"/>
      <c r="BN103" s="557"/>
      <c r="BO103" s="557"/>
      <c r="BP103" s="557"/>
      <c r="BQ103" s="557"/>
      <c r="BR103" s="557"/>
      <c r="BS103" s="557"/>
      <c r="BT103" s="557"/>
      <c r="BU103" s="557"/>
      <c r="BV103" s="557"/>
      <c r="BW103" s="557"/>
      <c r="BX103" s="557"/>
      <c r="BY103" s="557"/>
      <c r="BZ103" s="557"/>
      <c r="CA103" s="557"/>
      <c r="CB103" s="557"/>
      <c r="CC103" s="557"/>
      <c r="CD103" s="557"/>
      <c r="CE103" s="557"/>
      <c r="CF103" s="557"/>
      <c r="CG103" s="557"/>
      <c r="CH103" s="557"/>
      <c r="CI103" s="557"/>
      <c r="CJ103" s="557"/>
      <c r="CK103" s="572"/>
      <c r="CL103" s="572"/>
      <c r="CM103" s="572"/>
      <c r="CN103" s="572"/>
      <c r="CO103" s="572"/>
      <c r="CP103" s="572"/>
      <c r="CQ103" s="572"/>
      <c r="CR103" s="572"/>
      <c r="CS103" s="557"/>
      <c r="CT103" s="557"/>
      <c r="CU103" s="557"/>
      <c r="CV103" s="557"/>
      <c r="CW103" s="557"/>
      <c r="CX103" s="557"/>
      <c r="CY103" s="194"/>
    </row>
    <row r="104" customFormat="false" ht="15" hidden="false" customHeight="true" outlineLevel="0" collapsed="false">
      <c r="V104" s="557"/>
      <c r="W104" s="557"/>
      <c r="X104" s="557"/>
      <c r="Y104" s="557"/>
      <c r="Z104" s="557"/>
      <c r="AA104" s="557"/>
      <c r="AB104" s="557"/>
      <c r="AC104" s="557"/>
      <c r="AD104" s="557"/>
      <c r="AE104" s="557"/>
      <c r="AF104" s="557"/>
      <c r="AG104" s="557"/>
      <c r="AH104" s="557"/>
      <c r="AI104" s="557"/>
      <c r="AJ104" s="557"/>
      <c r="AK104" s="557"/>
      <c r="AL104" s="557"/>
      <c r="AM104" s="557"/>
      <c r="AN104" s="557"/>
      <c r="AP104" s="1"/>
      <c r="AQ104" s="4"/>
      <c r="AR104" s="5"/>
      <c r="AS104" s="1"/>
      <c r="AT104" s="1"/>
      <c r="AV104" s="557"/>
      <c r="AW104" s="557"/>
      <c r="AX104" s="572"/>
      <c r="AY104" s="572"/>
      <c r="AZ104" s="572"/>
      <c r="BA104" s="572"/>
      <c r="BB104" s="572"/>
      <c r="BC104" s="572"/>
      <c r="BD104" s="557"/>
      <c r="BF104" s="557"/>
      <c r="BI104" s="557"/>
      <c r="BJ104" s="557"/>
      <c r="BK104" s="557"/>
      <c r="BL104" s="557"/>
      <c r="BM104" s="557"/>
      <c r="BN104" s="557"/>
      <c r="BO104" s="557"/>
      <c r="BP104" s="557"/>
      <c r="BQ104" s="557"/>
      <c r="BR104" s="557"/>
      <c r="BS104" s="557"/>
      <c r="BT104" s="557"/>
      <c r="BU104" s="557"/>
      <c r="BV104" s="557"/>
      <c r="BW104" s="557"/>
      <c r="BX104" s="557"/>
      <c r="BY104" s="557"/>
      <c r="BZ104" s="557"/>
      <c r="CA104" s="557"/>
      <c r="CB104" s="557"/>
      <c r="CC104" s="557"/>
      <c r="CD104" s="557"/>
      <c r="CE104" s="557"/>
      <c r="CF104" s="557"/>
      <c r="CG104" s="557"/>
      <c r="CH104" s="557"/>
      <c r="CI104" s="557"/>
      <c r="CJ104" s="557"/>
      <c r="CK104" s="572"/>
      <c r="CL104" s="572"/>
      <c r="CM104" s="572"/>
      <c r="CN104" s="572"/>
      <c r="CO104" s="572"/>
      <c r="CP104" s="572"/>
      <c r="CQ104" s="572"/>
      <c r="CR104" s="572"/>
      <c r="CS104" s="557"/>
      <c r="CT104" s="557"/>
      <c r="CU104" s="557"/>
      <c r="CV104" s="557"/>
      <c r="CW104" s="557"/>
      <c r="CX104" s="557"/>
      <c r="CY104" s="194"/>
    </row>
    <row r="105" customFormat="false" ht="15" hidden="false" customHeight="true" outlineLevel="0" collapsed="false">
      <c r="V105" s="557"/>
      <c r="W105" s="557"/>
      <c r="X105" s="557"/>
      <c r="Y105" s="557"/>
      <c r="Z105" s="557"/>
      <c r="AA105" s="557"/>
      <c r="AB105" s="557"/>
      <c r="AC105" s="557"/>
      <c r="AD105" s="557"/>
      <c r="AE105" s="557"/>
      <c r="AF105" s="557"/>
      <c r="AG105" s="557"/>
      <c r="AH105" s="557"/>
      <c r="AI105" s="557"/>
      <c r="AJ105" s="557"/>
      <c r="AK105" s="557"/>
      <c r="AL105" s="557"/>
      <c r="AM105" s="557"/>
      <c r="AN105" s="557"/>
      <c r="AP105" s="1"/>
      <c r="AQ105" s="4"/>
      <c r="AR105" s="5"/>
      <c r="AS105" s="1"/>
      <c r="AT105" s="1"/>
      <c r="AV105" s="557"/>
      <c r="AW105" s="557"/>
      <c r="AX105" s="572"/>
      <c r="AY105" s="572"/>
      <c r="AZ105" s="572"/>
      <c r="BA105" s="572"/>
      <c r="BB105" s="572"/>
      <c r="BC105" s="572"/>
      <c r="BD105" s="557"/>
      <c r="BF105" s="557"/>
      <c r="BI105" s="557"/>
      <c r="BJ105" s="557"/>
      <c r="BK105" s="557"/>
      <c r="BL105" s="557"/>
      <c r="BM105" s="557"/>
      <c r="BN105" s="557"/>
      <c r="BO105" s="557"/>
      <c r="BP105" s="557"/>
      <c r="BQ105" s="557"/>
      <c r="BR105" s="557"/>
      <c r="BS105" s="557"/>
      <c r="BT105" s="557"/>
      <c r="BU105" s="557"/>
      <c r="BV105" s="557"/>
      <c r="BW105" s="557"/>
      <c r="BX105" s="557"/>
      <c r="BY105" s="557"/>
      <c r="BZ105" s="557"/>
      <c r="CA105" s="557"/>
      <c r="CB105" s="557"/>
      <c r="CC105" s="557"/>
      <c r="CD105" s="557"/>
      <c r="CE105" s="557"/>
      <c r="CF105" s="557"/>
      <c r="CG105" s="557"/>
      <c r="CH105" s="557"/>
      <c r="CI105" s="557"/>
      <c r="CJ105" s="557"/>
      <c r="CK105" s="572"/>
      <c r="CL105" s="572"/>
      <c r="CM105" s="572"/>
      <c r="CN105" s="572"/>
      <c r="CO105" s="572"/>
      <c r="CP105" s="572"/>
      <c r="CQ105" s="572"/>
      <c r="CR105" s="572"/>
      <c r="CS105" s="557"/>
      <c r="CT105" s="557"/>
      <c r="CU105" s="557"/>
      <c r="CV105" s="557"/>
      <c r="CW105" s="557"/>
      <c r="CX105" s="557"/>
      <c r="CY105" s="194"/>
    </row>
    <row r="106" customFormat="false" ht="15" hidden="false" customHeight="true" outlineLevel="0" collapsed="false">
      <c r="V106" s="557"/>
      <c r="W106" s="557"/>
      <c r="X106" s="557"/>
      <c r="Y106" s="557"/>
      <c r="Z106" s="557"/>
      <c r="AA106" s="557"/>
      <c r="AB106" s="557"/>
      <c r="AC106" s="557"/>
      <c r="AD106" s="557"/>
      <c r="AE106" s="557"/>
      <c r="AF106" s="557"/>
      <c r="AG106" s="557"/>
      <c r="AH106" s="557"/>
      <c r="AI106" s="557"/>
      <c r="AJ106" s="557"/>
      <c r="AK106" s="557"/>
      <c r="AL106" s="557"/>
      <c r="AM106" s="557"/>
      <c r="AN106" s="557"/>
      <c r="AP106" s="1"/>
      <c r="AQ106" s="4"/>
      <c r="AR106" s="5"/>
      <c r="AS106" s="1"/>
      <c r="AT106" s="1"/>
      <c r="AV106" s="557"/>
      <c r="AW106" s="557"/>
      <c r="AX106" s="572"/>
      <c r="AY106" s="572"/>
      <c r="AZ106" s="572"/>
      <c r="BA106" s="572"/>
      <c r="BB106" s="572"/>
      <c r="BC106" s="572"/>
      <c r="BD106" s="557"/>
      <c r="BF106" s="557"/>
      <c r="BI106" s="557"/>
      <c r="BJ106" s="557"/>
      <c r="BK106" s="557"/>
      <c r="BL106" s="557"/>
      <c r="BM106" s="557"/>
      <c r="BN106" s="557"/>
      <c r="BO106" s="557"/>
      <c r="BP106" s="557"/>
      <c r="BQ106" s="557"/>
      <c r="BR106" s="557"/>
      <c r="BS106" s="557"/>
      <c r="BT106" s="557"/>
      <c r="BU106" s="557"/>
      <c r="BV106" s="557"/>
      <c r="BW106" s="557"/>
      <c r="BX106" s="557"/>
      <c r="BY106" s="557"/>
      <c r="BZ106" s="557"/>
      <c r="CA106" s="557"/>
      <c r="CB106" s="557"/>
      <c r="CC106" s="557"/>
      <c r="CD106" s="557"/>
      <c r="CE106" s="557"/>
      <c r="CF106" s="557"/>
      <c r="CG106" s="557"/>
      <c r="CH106" s="557"/>
      <c r="CI106" s="557"/>
      <c r="CJ106" s="557"/>
      <c r="CK106" s="572"/>
      <c r="CL106" s="572"/>
      <c r="CM106" s="572"/>
      <c r="CN106" s="572"/>
      <c r="CO106" s="572"/>
      <c r="CP106" s="572"/>
      <c r="CQ106" s="572"/>
      <c r="CR106" s="572"/>
      <c r="CS106" s="557"/>
      <c r="CT106" s="557"/>
      <c r="CU106" s="557"/>
      <c r="CV106" s="557"/>
      <c r="CW106" s="557"/>
      <c r="CX106" s="557"/>
      <c r="CY106" s="194"/>
    </row>
    <row r="107" customFormat="false" ht="15" hidden="false" customHeight="true" outlineLevel="0" collapsed="false">
      <c r="V107" s="557"/>
      <c r="W107" s="557"/>
      <c r="X107" s="557"/>
      <c r="Y107" s="557"/>
      <c r="Z107" s="557"/>
      <c r="AA107" s="557"/>
      <c r="AB107" s="557"/>
      <c r="AC107" s="557"/>
      <c r="AD107" s="557"/>
      <c r="AE107" s="557"/>
      <c r="AF107" s="557"/>
      <c r="AG107" s="557"/>
      <c r="AH107" s="557"/>
      <c r="AI107" s="557"/>
      <c r="AJ107" s="557"/>
      <c r="AK107" s="557"/>
      <c r="AL107" s="557"/>
      <c r="AM107" s="557"/>
      <c r="AN107" s="557"/>
      <c r="AP107" s="1"/>
      <c r="AQ107" s="4"/>
      <c r="AR107" s="5"/>
      <c r="AS107" s="1"/>
      <c r="AT107" s="1"/>
      <c r="AV107" s="557"/>
      <c r="AW107" s="557"/>
      <c r="AX107" s="572"/>
      <c r="AY107" s="572"/>
      <c r="AZ107" s="572"/>
      <c r="BA107" s="572"/>
      <c r="BB107" s="572"/>
      <c r="BC107" s="572"/>
      <c r="BD107" s="557"/>
      <c r="BF107" s="557"/>
      <c r="BI107" s="557"/>
      <c r="BJ107" s="557"/>
      <c r="BK107" s="557"/>
      <c r="BL107" s="557"/>
      <c r="BM107" s="557"/>
      <c r="BN107" s="557"/>
      <c r="BO107" s="557"/>
      <c r="BP107" s="557"/>
      <c r="BQ107" s="557"/>
      <c r="BR107" s="557"/>
      <c r="BS107" s="557"/>
      <c r="BT107" s="557"/>
      <c r="BU107" s="557"/>
      <c r="BV107" s="557"/>
      <c r="BW107" s="557"/>
      <c r="BX107" s="557"/>
      <c r="BY107" s="557"/>
      <c r="BZ107" s="557"/>
      <c r="CA107" s="557"/>
      <c r="CB107" s="557"/>
      <c r="CC107" s="557"/>
      <c r="CD107" s="557"/>
      <c r="CE107" s="557"/>
      <c r="CF107" s="557"/>
      <c r="CG107" s="557"/>
      <c r="CH107" s="557"/>
      <c r="CI107" s="557"/>
      <c r="CJ107" s="557"/>
      <c r="CK107" s="572"/>
      <c r="CL107" s="572"/>
      <c r="CM107" s="572"/>
      <c r="CN107" s="572"/>
      <c r="CO107" s="572"/>
      <c r="CP107" s="572"/>
      <c r="CQ107" s="572"/>
      <c r="CR107" s="572"/>
      <c r="CS107" s="557"/>
      <c r="CT107" s="557"/>
      <c r="CU107" s="557"/>
      <c r="CV107" s="557"/>
      <c r="CW107" s="557"/>
      <c r="CX107" s="557"/>
    </row>
    <row r="108" customFormat="false" ht="15" hidden="false" customHeight="true" outlineLevel="0" collapsed="false">
      <c r="V108" s="557"/>
      <c r="W108" s="557"/>
      <c r="X108" s="557"/>
      <c r="Y108" s="557"/>
      <c r="Z108" s="557"/>
      <c r="AA108" s="557"/>
      <c r="AB108" s="557"/>
      <c r="AC108" s="557"/>
      <c r="AD108" s="557"/>
      <c r="AE108" s="557"/>
      <c r="AF108" s="557"/>
      <c r="AG108" s="557"/>
      <c r="AH108" s="557"/>
      <c r="AI108" s="557"/>
      <c r="AJ108" s="557"/>
      <c r="AK108" s="557"/>
      <c r="AL108" s="557"/>
      <c r="AM108" s="557"/>
      <c r="AN108" s="557"/>
      <c r="AP108" s="1"/>
      <c r="AQ108" s="4"/>
      <c r="AR108" s="5"/>
      <c r="AS108" s="1"/>
      <c r="AT108" s="1"/>
      <c r="AV108" s="194"/>
      <c r="AW108" s="194"/>
      <c r="AX108" s="194"/>
      <c r="AY108" s="194"/>
      <c r="AZ108" s="194"/>
      <c r="BA108" s="194"/>
      <c r="BB108" s="572"/>
      <c r="BC108" s="572"/>
      <c r="BD108" s="557"/>
      <c r="BF108" s="557"/>
      <c r="BI108" s="557"/>
      <c r="BJ108" s="557"/>
      <c r="BK108" s="557"/>
      <c r="BL108" s="557"/>
      <c r="BM108" s="557"/>
      <c r="BN108" s="557"/>
      <c r="BO108" s="557"/>
      <c r="BP108" s="557"/>
      <c r="BQ108" s="557"/>
      <c r="BR108" s="557"/>
      <c r="BS108" s="557"/>
      <c r="BT108" s="557"/>
      <c r="BU108" s="557"/>
      <c r="BV108" s="557"/>
      <c r="BW108" s="557"/>
      <c r="BX108" s="557"/>
      <c r="BY108" s="557"/>
      <c r="BZ108" s="557"/>
      <c r="CA108" s="557"/>
      <c r="CB108" s="557"/>
      <c r="CC108" s="557"/>
      <c r="CD108" s="557"/>
      <c r="CE108" s="557"/>
      <c r="CF108" s="557"/>
      <c r="CG108" s="557"/>
      <c r="CH108" s="557"/>
      <c r="CI108" s="557"/>
      <c r="CJ108" s="557"/>
      <c r="CK108" s="572"/>
      <c r="CL108" s="572"/>
      <c r="CM108" s="572"/>
      <c r="CN108" s="572"/>
      <c r="CO108" s="572"/>
      <c r="CP108" s="572"/>
      <c r="CQ108" s="572"/>
      <c r="CR108" s="572"/>
      <c r="CS108" s="557"/>
      <c r="CT108" s="557"/>
      <c r="CU108" s="557"/>
      <c r="CV108" s="557"/>
      <c r="CW108" s="557"/>
      <c r="CX108" s="557"/>
    </row>
    <row r="109" customFormat="false" ht="15" hidden="false" customHeight="true" outlineLevel="0" collapsed="false">
      <c r="V109" s="557"/>
      <c r="W109" s="557"/>
      <c r="X109" s="557"/>
      <c r="Y109" s="557"/>
      <c r="Z109" s="557"/>
      <c r="AA109" s="557"/>
      <c r="AB109" s="557"/>
      <c r="AC109" s="557"/>
      <c r="AD109" s="557"/>
      <c r="AE109" s="557"/>
      <c r="AF109" s="557"/>
      <c r="AG109" s="557"/>
      <c r="AH109" s="557"/>
      <c r="AI109" s="557"/>
      <c r="AJ109" s="557"/>
      <c r="AK109" s="557"/>
      <c r="AL109" s="557"/>
      <c r="AM109" s="557"/>
      <c r="AN109" s="557"/>
      <c r="AP109" s="1"/>
      <c r="AQ109" s="4"/>
      <c r="AR109" s="5"/>
      <c r="AS109" s="1"/>
      <c r="AT109" s="1"/>
      <c r="AV109" s="194"/>
      <c r="AW109" s="194"/>
      <c r="AX109" s="194"/>
      <c r="AY109" s="194"/>
      <c r="AZ109" s="194"/>
      <c r="BA109" s="194"/>
      <c r="BB109" s="194"/>
      <c r="BC109" s="572"/>
      <c r="BD109" s="557"/>
      <c r="BF109" s="557"/>
      <c r="BI109" s="557"/>
      <c r="BJ109" s="557"/>
      <c r="BK109" s="557"/>
      <c r="BL109" s="557"/>
      <c r="BM109" s="557"/>
      <c r="BN109" s="557"/>
      <c r="BO109" s="557"/>
      <c r="BP109" s="557"/>
      <c r="BQ109" s="557"/>
      <c r="BR109" s="557"/>
      <c r="BS109" s="557"/>
      <c r="BT109" s="557"/>
      <c r="BU109" s="557"/>
      <c r="BV109" s="557"/>
      <c r="BW109" s="557"/>
      <c r="BX109" s="557"/>
      <c r="BY109" s="557"/>
      <c r="BZ109" s="557"/>
      <c r="CA109" s="557"/>
      <c r="CB109" s="557"/>
      <c r="CC109" s="557"/>
      <c r="CD109" s="557"/>
      <c r="CE109" s="557"/>
      <c r="CF109" s="557"/>
      <c r="CG109" s="557"/>
      <c r="CH109" s="557"/>
      <c r="CI109" s="557"/>
      <c r="CJ109" s="557"/>
      <c r="CK109" s="572"/>
      <c r="CL109" s="572"/>
      <c r="CM109" s="572"/>
      <c r="CN109" s="572"/>
      <c r="CO109" s="572"/>
      <c r="CP109" s="572"/>
      <c r="CQ109" s="572"/>
      <c r="CR109" s="572"/>
      <c r="CS109" s="557"/>
      <c r="CT109" s="557"/>
      <c r="CU109" s="557"/>
      <c r="CV109" s="557"/>
      <c r="CW109" s="557"/>
      <c r="CX109" s="557"/>
    </row>
    <row r="110" customFormat="false" ht="15" hidden="false" customHeight="true" outlineLevel="0" collapsed="false">
      <c r="V110" s="557"/>
      <c r="W110" s="557"/>
      <c r="X110" s="557"/>
      <c r="Y110" s="557"/>
      <c r="Z110" s="557"/>
      <c r="AA110" s="557"/>
      <c r="AB110" s="557"/>
      <c r="AC110" s="557"/>
      <c r="AD110" s="557"/>
      <c r="AE110" s="557"/>
      <c r="AF110" s="557"/>
      <c r="AG110" s="557"/>
      <c r="AH110" s="557"/>
      <c r="AI110" s="557"/>
      <c r="AJ110" s="557"/>
      <c r="AK110" s="557"/>
      <c r="AL110" s="557"/>
      <c r="AM110" s="557"/>
      <c r="AN110" s="557"/>
      <c r="AO110" s="557"/>
      <c r="AP110" s="557"/>
      <c r="AQ110" s="557"/>
      <c r="AR110" s="194"/>
      <c r="AS110" s="194"/>
      <c r="AT110" s="194"/>
      <c r="AU110" s="194"/>
      <c r="AV110" s="194"/>
      <c r="AW110" s="194"/>
      <c r="AX110" s="194"/>
      <c r="AY110" s="194"/>
      <c r="AZ110" s="194"/>
      <c r="BA110" s="194"/>
      <c r="BB110" s="194"/>
      <c r="BC110" s="572"/>
      <c r="BD110" s="557"/>
      <c r="BF110" s="557"/>
      <c r="BI110" s="557"/>
      <c r="BJ110" s="557"/>
      <c r="BK110" s="557"/>
      <c r="BL110" s="557"/>
      <c r="BM110" s="557"/>
      <c r="BN110" s="557"/>
      <c r="BO110" s="557"/>
      <c r="BP110" s="557"/>
      <c r="BQ110" s="557"/>
      <c r="BR110" s="557"/>
      <c r="BS110" s="557"/>
      <c r="BT110" s="557"/>
      <c r="BU110" s="557"/>
      <c r="BV110" s="557"/>
      <c r="BW110" s="557"/>
      <c r="BX110" s="557"/>
      <c r="BY110" s="557"/>
      <c r="BZ110" s="557"/>
      <c r="CA110" s="557"/>
      <c r="CB110" s="557"/>
      <c r="CC110" s="557"/>
      <c r="CD110" s="557"/>
      <c r="CE110" s="557"/>
      <c r="CF110" s="557"/>
      <c r="CG110" s="557"/>
      <c r="CH110" s="557"/>
      <c r="CI110" s="557"/>
      <c r="CJ110" s="557"/>
      <c r="CK110" s="572"/>
      <c r="CL110" s="572"/>
      <c r="CM110" s="572"/>
      <c r="CN110" s="572"/>
      <c r="CO110" s="572"/>
      <c r="CP110" s="572"/>
      <c r="CQ110" s="572"/>
      <c r="CR110" s="572"/>
      <c r="CS110" s="557"/>
      <c r="CT110" s="557"/>
      <c r="CU110" s="557"/>
      <c r="CV110" s="557"/>
      <c r="CW110" s="557"/>
      <c r="CX110" s="557"/>
    </row>
    <row r="111" customFormat="false" ht="15" hidden="false" customHeight="true" outlineLevel="0" collapsed="false">
      <c r="V111" s="557"/>
      <c r="W111" s="557"/>
      <c r="X111" s="557"/>
      <c r="Y111" s="557"/>
      <c r="Z111" s="557"/>
      <c r="AA111" s="557"/>
      <c r="AB111" s="557"/>
      <c r="AC111" s="557"/>
      <c r="AD111" s="557"/>
      <c r="AE111" s="557"/>
      <c r="AF111" s="557"/>
      <c r="AG111" s="557"/>
      <c r="AH111" s="557"/>
      <c r="AI111" s="557"/>
      <c r="AJ111" s="557"/>
      <c r="AK111" s="557"/>
      <c r="AL111" s="557"/>
      <c r="AM111" s="557"/>
      <c r="AN111" s="557"/>
      <c r="AO111" s="557"/>
      <c r="AP111" s="557"/>
      <c r="AQ111" s="557"/>
      <c r="AR111" s="194"/>
      <c r="AS111" s="194"/>
      <c r="AT111" s="194"/>
      <c r="AU111" s="194"/>
      <c r="AV111" s="194"/>
      <c r="AW111" s="194"/>
      <c r="AX111" s="194"/>
      <c r="AY111" s="194"/>
      <c r="AZ111" s="194"/>
      <c r="BA111" s="194"/>
      <c r="BB111" s="194"/>
      <c r="BC111" s="572"/>
      <c r="BD111" s="557"/>
      <c r="BF111" s="557"/>
      <c r="BI111" s="557"/>
      <c r="BJ111" s="557"/>
      <c r="BK111" s="557"/>
      <c r="BL111" s="557"/>
      <c r="BM111" s="557"/>
      <c r="BN111" s="557"/>
      <c r="BO111" s="557"/>
      <c r="BP111" s="557"/>
      <c r="BQ111" s="557"/>
      <c r="BR111" s="557"/>
      <c r="BS111" s="557"/>
      <c r="BT111" s="557"/>
      <c r="BU111" s="557"/>
      <c r="BV111" s="557"/>
      <c r="BW111" s="557"/>
      <c r="BX111" s="557"/>
      <c r="BY111" s="557"/>
      <c r="BZ111" s="557"/>
      <c r="CA111" s="557"/>
      <c r="CB111" s="557"/>
      <c r="CC111" s="557"/>
      <c r="CD111" s="557"/>
      <c r="CE111" s="557"/>
      <c r="CF111" s="557"/>
      <c r="CG111" s="557"/>
      <c r="CH111" s="557"/>
      <c r="CI111" s="557"/>
      <c r="CJ111" s="557"/>
      <c r="CK111" s="572"/>
      <c r="CL111" s="572"/>
      <c r="CM111" s="572"/>
      <c r="CN111" s="572"/>
      <c r="CO111" s="572"/>
      <c r="CP111" s="572"/>
      <c r="CQ111" s="572"/>
      <c r="CR111" s="572"/>
      <c r="CS111" s="557"/>
      <c r="CT111" s="557"/>
      <c r="CU111" s="557"/>
      <c r="CV111" s="557"/>
      <c r="CW111" s="557"/>
      <c r="CX111" s="557"/>
    </row>
    <row r="112" customFormat="false" ht="15" hidden="false" customHeight="true" outlineLevel="0" collapsed="false">
      <c r="V112" s="557"/>
      <c r="W112" s="557"/>
      <c r="X112" s="557"/>
      <c r="Y112" s="557"/>
      <c r="Z112" s="557"/>
      <c r="AA112" s="557"/>
      <c r="AB112" s="557"/>
      <c r="AC112" s="557"/>
      <c r="AD112" s="557"/>
      <c r="AE112" s="557"/>
      <c r="AF112" s="557"/>
      <c r="AG112" s="557"/>
      <c r="AH112" s="557"/>
      <c r="AI112" s="557"/>
      <c r="AJ112" s="557"/>
      <c r="AK112" s="557"/>
      <c r="AL112" s="557"/>
      <c r="AM112" s="557"/>
      <c r="AN112" s="557"/>
      <c r="AO112" s="557"/>
      <c r="AP112" s="557"/>
      <c r="AQ112" s="557"/>
      <c r="AR112" s="194"/>
      <c r="AS112" s="194"/>
      <c r="AT112" s="194"/>
      <c r="AU112" s="194"/>
      <c r="AV112" s="194"/>
      <c r="AW112" s="194"/>
      <c r="AX112" s="194"/>
      <c r="AY112" s="194"/>
      <c r="AZ112" s="194"/>
      <c r="BA112" s="194"/>
      <c r="BB112" s="194"/>
      <c r="BC112" s="572"/>
      <c r="BD112" s="557"/>
      <c r="BF112" s="557"/>
      <c r="BI112" s="557"/>
      <c r="BJ112" s="557"/>
      <c r="BK112" s="557"/>
      <c r="BL112" s="557"/>
      <c r="BM112" s="557"/>
      <c r="BN112" s="557"/>
      <c r="BO112" s="557"/>
      <c r="BP112" s="557"/>
      <c r="BQ112" s="557"/>
      <c r="BR112" s="557"/>
      <c r="BS112" s="557"/>
      <c r="BT112" s="557"/>
      <c r="BU112" s="557"/>
      <c r="BV112" s="557"/>
      <c r="BW112" s="557"/>
      <c r="BX112" s="557"/>
      <c r="BY112" s="557"/>
      <c r="BZ112" s="557"/>
      <c r="CA112" s="557"/>
      <c r="CB112" s="557"/>
      <c r="CC112" s="557"/>
      <c r="CD112" s="557"/>
      <c r="CE112" s="557"/>
      <c r="CF112" s="557"/>
      <c r="CG112" s="557"/>
      <c r="CH112" s="557"/>
      <c r="CI112" s="557"/>
      <c r="CJ112" s="557"/>
      <c r="CK112" s="572"/>
      <c r="CL112" s="572"/>
      <c r="CM112" s="572"/>
      <c r="CN112" s="572"/>
      <c r="CO112" s="572"/>
      <c r="CP112" s="572"/>
      <c r="CQ112" s="572"/>
      <c r="CR112" s="572"/>
      <c r="CS112" s="557"/>
      <c r="CT112" s="557"/>
      <c r="CU112" s="557"/>
      <c r="CV112" s="557"/>
      <c r="CW112" s="557"/>
      <c r="CX112" s="557"/>
    </row>
    <row r="113" customFormat="false" ht="15" hidden="false" customHeight="true" outlineLevel="0" collapsed="false">
      <c r="V113" s="557"/>
      <c r="W113" s="557"/>
      <c r="X113" s="557"/>
      <c r="Y113" s="557"/>
      <c r="Z113" s="557"/>
      <c r="AA113" s="557"/>
      <c r="AB113" s="557"/>
      <c r="AC113" s="557"/>
      <c r="AD113" s="557"/>
      <c r="AE113" s="557"/>
      <c r="AF113" s="557"/>
      <c r="AG113" s="557"/>
      <c r="AH113" s="557"/>
      <c r="AI113" s="557"/>
      <c r="AJ113" s="557"/>
      <c r="AK113" s="557"/>
      <c r="AL113" s="557"/>
      <c r="AM113" s="557"/>
      <c r="AN113" s="557"/>
      <c r="AO113" s="557"/>
      <c r="AP113" s="557"/>
      <c r="AQ113" s="557"/>
      <c r="AR113" s="194"/>
      <c r="AS113" s="194"/>
      <c r="AT113" s="194"/>
      <c r="AU113" s="194"/>
      <c r="AV113" s="194"/>
      <c r="AW113" s="194"/>
      <c r="AX113" s="194"/>
      <c r="AY113" s="194"/>
      <c r="AZ113" s="194"/>
      <c r="BA113" s="194"/>
      <c r="BB113" s="194"/>
      <c r="BC113" s="572"/>
      <c r="BD113" s="557"/>
      <c r="BF113" s="557"/>
      <c r="BI113" s="557"/>
      <c r="BJ113" s="557"/>
      <c r="BK113" s="557"/>
      <c r="BL113" s="557"/>
      <c r="BM113" s="557"/>
      <c r="BN113" s="557"/>
      <c r="BO113" s="557"/>
      <c r="BP113" s="557"/>
      <c r="BQ113" s="557"/>
      <c r="BR113" s="557"/>
      <c r="BS113" s="557"/>
      <c r="BT113" s="557"/>
      <c r="BU113" s="557"/>
      <c r="BV113" s="557"/>
      <c r="BW113" s="557"/>
      <c r="BX113" s="557"/>
      <c r="BY113" s="557"/>
      <c r="BZ113" s="557"/>
      <c r="CA113" s="557"/>
      <c r="CB113" s="557"/>
      <c r="CC113" s="557"/>
      <c r="CD113" s="557"/>
      <c r="CE113" s="557"/>
      <c r="CF113" s="557"/>
      <c r="CG113" s="557"/>
      <c r="CH113" s="194"/>
      <c r="CI113" s="194"/>
      <c r="CJ113" s="194"/>
      <c r="CK113" s="194"/>
      <c r="CL113" s="194"/>
      <c r="CM113" s="572"/>
      <c r="CN113" s="572"/>
      <c r="CO113" s="572"/>
      <c r="CP113" s="572"/>
      <c r="CQ113" s="572"/>
      <c r="CR113" s="572"/>
      <c r="CS113" s="557"/>
      <c r="CT113" s="557"/>
      <c r="CU113" s="557"/>
      <c r="CV113" s="557"/>
      <c r="CW113" s="557"/>
      <c r="CX113" s="557"/>
    </row>
    <row r="114" customFormat="false" ht="15" hidden="false" customHeight="true" outlineLevel="0" collapsed="false">
      <c r="V114" s="557"/>
      <c r="W114" s="557"/>
      <c r="X114" s="557"/>
      <c r="Y114" s="557"/>
      <c r="Z114" s="557"/>
      <c r="AA114" s="557"/>
      <c r="AB114" s="557"/>
      <c r="AC114" s="557"/>
      <c r="AD114" s="557"/>
      <c r="AE114" s="557"/>
      <c r="AF114" s="557"/>
      <c r="AG114" s="557"/>
      <c r="AH114" s="557"/>
      <c r="AI114" s="557"/>
      <c r="AJ114" s="557"/>
      <c r="AK114" s="557"/>
      <c r="AL114" s="557"/>
      <c r="AM114" s="557"/>
      <c r="AN114" s="557"/>
      <c r="AO114" s="557"/>
      <c r="AP114" s="557"/>
      <c r="AQ114" s="557"/>
      <c r="AR114" s="194"/>
      <c r="AS114" s="194"/>
      <c r="AT114" s="194"/>
      <c r="AU114" s="194"/>
      <c r="AV114" s="194"/>
      <c r="AW114" s="194"/>
      <c r="AX114" s="194"/>
      <c r="AY114" s="194"/>
      <c r="AZ114" s="194"/>
      <c r="BA114" s="194"/>
      <c r="BB114" s="194"/>
      <c r="BC114" s="572"/>
      <c r="BD114" s="557"/>
      <c r="BF114" s="557"/>
      <c r="BI114" s="557"/>
      <c r="BJ114" s="557"/>
      <c r="BK114" s="557"/>
      <c r="BL114" s="557"/>
      <c r="BM114" s="557"/>
      <c r="BN114" s="557"/>
      <c r="BO114" s="557"/>
      <c r="BP114" s="557"/>
      <c r="BQ114" s="557"/>
      <c r="BR114" s="557"/>
      <c r="BS114" s="557"/>
      <c r="BT114" s="557"/>
      <c r="BU114" s="557"/>
      <c r="BV114" s="557"/>
      <c r="BW114" s="557"/>
      <c r="BX114" s="557"/>
      <c r="BY114" s="557"/>
      <c r="BZ114" s="557"/>
      <c r="CA114" s="557"/>
      <c r="CB114" s="557"/>
      <c r="CC114" s="557"/>
      <c r="CD114" s="557"/>
      <c r="CE114" s="557"/>
      <c r="CF114" s="557"/>
      <c r="CG114" s="557"/>
      <c r="CH114" s="194"/>
      <c r="CI114" s="194"/>
      <c r="CJ114" s="194"/>
      <c r="CK114" s="194"/>
      <c r="CL114" s="194"/>
      <c r="CM114" s="194"/>
      <c r="CN114" s="572"/>
      <c r="CO114" s="572"/>
      <c r="CP114" s="572"/>
      <c r="CQ114" s="572"/>
      <c r="CR114" s="572"/>
      <c r="CS114" s="557"/>
      <c r="CT114" s="557"/>
      <c r="CU114" s="557"/>
      <c r="CV114" s="557"/>
      <c r="CW114" s="557"/>
      <c r="CX114" s="557"/>
    </row>
    <row r="115" customFormat="false" ht="15" hidden="false" customHeight="true" outlineLevel="0" collapsed="false">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AR115" s="194"/>
      <c r="AS115" s="194"/>
      <c r="AT115" s="194"/>
      <c r="AU115" s="194"/>
      <c r="AV115" s="194"/>
      <c r="AW115" s="194"/>
      <c r="AX115" s="194"/>
      <c r="AY115" s="194"/>
      <c r="AZ115" s="194"/>
      <c r="BA115" s="194"/>
      <c r="BB115" s="194"/>
      <c r="BC115" s="572"/>
      <c r="BD115" s="557"/>
      <c r="BF115" s="557"/>
      <c r="BI115" s="557"/>
      <c r="BJ115" s="557"/>
      <c r="BK115" s="557"/>
      <c r="BL115" s="557"/>
      <c r="BM115" s="557"/>
      <c r="BN115" s="557"/>
      <c r="BO115" s="557"/>
      <c r="BP115" s="557"/>
      <c r="BQ115" s="557"/>
      <c r="BR115" s="557"/>
      <c r="BS115" s="557"/>
      <c r="BT115" s="557"/>
      <c r="BU115" s="557"/>
      <c r="BV115" s="557"/>
      <c r="BW115" s="557"/>
      <c r="BX115" s="557"/>
      <c r="BY115" s="557"/>
      <c r="BZ115" s="557"/>
      <c r="CA115" s="557"/>
      <c r="CB115" s="557"/>
      <c r="CC115" s="557"/>
      <c r="CD115" s="557"/>
      <c r="CE115" s="194"/>
      <c r="CF115" s="194"/>
      <c r="CG115" s="194"/>
      <c r="CH115" s="194"/>
      <c r="CI115" s="194"/>
      <c r="CJ115" s="194"/>
      <c r="CK115" s="194"/>
      <c r="CL115" s="194"/>
      <c r="CM115" s="194"/>
      <c r="CN115" s="572"/>
      <c r="CO115" s="572"/>
      <c r="CP115" s="572"/>
      <c r="CQ115" s="572"/>
      <c r="CR115" s="572"/>
      <c r="CS115" s="557"/>
      <c r="CT115" s="557"/>
      <c r="CU115" s="557"/>
      <c r="CV115" s="557"/>
      <c r="CW115" s="557"/>
      <c r="CX115" s="557"/>
    </row>
    <row r="116" customFormat="false" ht="15" hidden="false" customHeight="true" outlineLevel="0" collapsed="false">
      <c r="V116" s="557"/>
      <c r="W116" s="557"/>
      <c r="X116" s="557"/>
      <c r="Y116" s="557"/>
      <c r="Z116" s="557"/>
      <c r="AA116" s="557"/>
      <c r="AB116" s="557"/>
      <c r="AC116" s="557"/>
      <c r="AD116" s="557"/>
      <c r="AE116" s="557"/>
      <c r="AF116" s="557"/>
      <c r="AG116" s="557"/>
      <c r="AH116" s="557"/>
      <c r="AI116" s="557"/>
      <c r="AJ116" s="557"/>
      <c r="AK116" s="557"/>
      <c r="AL116" s="557"/>
      <c r="AM116" s="557"/>
      <c r="AN116" s="557"/>
      <c r="AO116" s="557"/>
      <c r="AP116" s="557"/>
      <c r="AQ116" s="557"/>
      <c r="AR116" s="194"/>
      <c r="AS116" s="194"/>
      <c r="AT116" s="194"/>
      <c r="AU116" s="194"/>
      <c r="AV116" s="194"/>
      <c r="AW116" s="194"/>
      <c r="AX116" s="194"/>
      <c r="AY116" s="194"/>
      <c r="AZ116" s="194"/>
      <c r="BA116" s="194"/>
      <c r="BB116" s="194"/>
      <c r="BC116" s="572"/>
      <c r="BD116" s="557"/>
      <c r="BF116" s="557"/>
      <c r="BI116" s="557"/>
      <c r="BJ116" s="557"/>
      <c r="BK116" s="557"/>
      <c r="BL116" s="557"/>
      <c r="BM116" s="557"/>
      <c r="BN116" s="557"/>
      <c r="BO116" s="557"/>
      <c r="BP116" s="557"/>
      <c r="BQ116" s="557"/>
      <c r="BR116" s="557"/>
      <c r="BS116" s="557"/>
      <c r="BT116" s="557"/>
      <c r="BU116" s="557"/>
      <c r="BV116" s="557"/>
      <c r="BW116" s="557"/>
      <c r="BX116" s="557"/>
      <c r="BY116" s="557"/>
      <c r="BZ116" s="557"/>
      <c r="CA116" s="557"/>
      <c r="CB116" s="557"/>
      <c r="CC116" s="557"/>
      <c r="CD116" s="557"/>
      <c r="CE116" s="194"/>
      <c r="CF116" s="194"/>
      <c r="CG116" s="194"/>
      <c r="CH116" s="194"/>
      <c r="CI116" s="194"/>
      <c r="CJ116" s="194"/>
      <c r="CK116" s="194"/>
      <c r="CL116" s="194"/>
      <c r="CM116" s="194"/>
      <c r="CN116" s="572"/>
      <c r="CO116" s="572"/>
      <c r="CP116" s="572"/>
      <c r="CQ116" s="572"/>
      <c r="CR116" s="572"/>
      <c r="CS116" s="557"/>
      <c r="CT116" s="557"/>
      <c r="CU116" s="557"/>
      <c r="CV116" s="557"/>
      <c r="CW116" s="557"/>
      <c r="CX116" s="557"/>
    </row>
    <row r="117" customFormat="false" ht="15" hidden="false" customHeight="true" outlineLevel="0" collapsed="false">
      <c r="V117" s="557"/>
      <c r="W117" s="557"/>
      <c r="X117" s="557"/>
      <c r="Y117" s="557"/>
      <c r="Z117" s="557"/>
      <c r="AA117" s="557"/>
      <c r="AB117" s="557"/>
      <c r="AC117" s="557"/>
      <c r="AD117" s="557"/>
      <c r="AE117" s="557"/>
      <c r="AF117" s="557"/>
      <c r="AG117" s="557"/>
      <c r="AH117" s="557"/>
      <c r="AI117" s="557"/>
      <c r="AJ117" s="557"/>
      <c r="AK117" s="557"/>
      <c r="AL117" s="557"/>
      <c r="AM117" s="557"/>
      <c r="AN117" s="557"/>
      <c r="AO117" s="557"/>
      <c r="AP117" s="557"/>
      <c r="AQ117" s="557"/>
      <c r="AR117" s="194"/>
      <c r="AS117" s="194"/>
      <c r="AT117" s="194"/>
      <c r="AU117" s="194"/>
      <c r="AV117" s="194"/>
      <c r="AW117" s="194"/>
      <c r="AX117" s="194"/>
      <c r="AY117" s="194"/>
      <c r="AZ117" s="194"/>
      <c r="BA117" s="194"/>
      <c r="BB117" s="194"/>
      <c r="BC117" s="572"/>
      <c r="BD117" s="557"/>
      <c r="BF117" s="557"/>
      <c r="BI117" s="557"/>
      <c r="BJ117" s="557"/>
      <c r="BK117" s="557"/>
      <c r="BL117" s="557"/>
      <c r="BM117" s="557"/>
      <c r="BN117" s="557"/>
      <c r="BO117" s="557"/>
      <c r="BP117" s="557"/>
      <c r="BQ117" s="557"/>
      <c r="BR117" s="557"/>
      <c r="BS117" s="557"/>
      <c r="BT117" s="557"/>
      <c r="BU117" s="557"/>
      <c r="BV117" s="557"/>
      <c r="BW117" s="557"/>
      <c r="BX117" s="557"/>
      <c r="BY117" s="557"/>
      <c r="BZ117" s="557"/>
      <c r="CA117" s="557"/>
      <c r="CB117" s="557"/>
      <c r="CC117" s="557"/>
      <c r="CD117" s="557"/>
      <c r="CE117" s="194"/>
      <c r="CF117" s="194"/>
      <c r="CG117" s="194"/>
      <c r="CH117" s="194"/>
      <c r="CI117" s="194"/>
      <c r="CJ117" s="194"/>
      <c r="CK117" s="194"/>
      <c r="CL117" s="194"/>
      <c r="CM117" s="194"/>
      <c r="CN117" s="572"/>
      <c r="CO117" s="572"/>
      <c r="CP117" s="572"/>
      <c r="CQ117" s="572"/>
      <c r="CR117" s="572"/>
      <c r="CS117" s="557"/>
      <c r="CT117" s="557"/>
      <c r="CU117" s="557"/>
      <c r="CV117" s="557"/>
      <c r="CW117" s="557"/>
      <c r="CX117" s="557"/>
    </row>
    <row r="118" customFormat="false" ht="15" hidden="false" customHeight="true" outlineLevel="0" collapsed="false">
      <c r="V118" s="557"/>
      <c r="W118" s="557"/>
      <c r="X118" s="557"/>
      <c r="Y118" s="557"/>
      <c r="Z118" s="557"/>
      <c r="AA118" s="557"/>
      <c r="AB118" s="557"/>
      <c r="AC118" s="557"/>
      <c r="AD118" s="557"/>
      <c r="AE118" s="557"/>
      <c r="AF118" s="557"/>
      <c r="AG118" s="557"/>
      <c r="AH118" s="557"/>
      <c r="AI118" s="557"/>
      <c r="AJ118" s="557"/>
      <c r="AK118" s="557"/>
      <c r="AL118" s="557"/>
      <c r="AM118" s="557"/>
      <c r="AN118" s="557"/>
      <c r="AO118" s="557"/>
      <c r="AP118" s="557"/>
      <c r="AQ118" s="557"/>
      <c r="AR118" s="194"/>
      <c r="AS118" s="194"/>
      <c r="AT118" s="194"/>
      <c r="AU118" s="194"/>
      <c r="AV118" s="194"/>
      <c r="AW118" s="194"/>
      <c r="AX118" s="194"/>
      <c r="AY118" s="194"/>
      <c r="AZ118" s="194"/>
      <c r="BA118" s="194"/>
      <c r="BB118" s="194"/>
      <c r="BC118" s="572"/>
      <c r="BD118" s="557"/>
      <c r="BF118" s="557"/>
      <c r="BI118" s="557"/>
      <c r="BJ118" s="557"/>
      <c r="BK118" s="557"/>
      <c r="BL118" s="557"/>
      <c r="BM118" s="557"/>
      <c r="BN118" s="557"/>
      <c r="BO118" s="557"/>
      <c r="BP118" s="557"/>
      <c r="BQ118" s="557"/>
      <c r="BR118" s="557"/>
      <c r="BS118" s="557"/>
      <c r="BT118" s="557"/>
      <c r="BU118" s="557"/>
      <c r="BV118" s="557"/>
      <c r="BW118" s="557"/>
      <c r="BX118" s="557"/>
      <c r="BY118" s="557"/>
      <c r="BZ118" s="557"/>
      <c r="CA118" s="557"/>
      <c r="CB118" s="557"/>
      <c r="CC118" s="557"/>
      <c r="CD118" s="557"/>
      <c r="CE118" s="194"/>
      <c r="CF118" s="194"/>
      <c r="CG118" s="194"/>
      <c r="CH118" s="194"/>
      <c r="CI118" s="194"/>
      <c r="CJ118" s="194"/>
      <c r="CK118" s="194"/>
      <c r="CL118" s="194"/>
      <c r="CM118" s="194"/>
      <c r="CN118" s="572"/>
      <c r="CO118" s="572"/>
      <c r="CP118" s="572"/>
      <c r="CQ118" s="572"/>
      <c r="CR118" s="572"/>
      <c r="CS118" s="557"/>
      <c r="CT118" s="557"/>
      <c r="CU118" s="557"/>
      <c r="CV118" s="557"/>
      <c r="CW118" s="557"/>
      <c r="CX118" s="557"/>
    </row>
    <row r="119" customFormat="false" ht="15" hidden="false" customHeight="true" outlineLevel="0" collapsed="false">
      <c r="V119" s="557"/>
      <c r="W119" s="557"/>
      <c r="X119" s="557"/>
      <c r="Y119" s="557"/>
      <c r="Z119" s="557"/>
      <c r="AA119" s="557"/>
      <c r="AB119" s="557"/>
      <c r="AC119" s="557"/>
      <c r="AD119" s="557"/>
      <c r="AE119" s="557"/>
      <c r="AF119" s="557"/>
      <c r="AG119" s="557"/>
      <c r="AH119" s="557"/>
      <c r="AI119" s="557"/>
      <c r="AJ119" s="557"/>
      <c r="AK119" s="557"/>
      <c r="AL119" s="557"/>
      <c r="AM119" s="557"/>
      <c r="AN119" s="557"/>
      <c r="AO119" s="557"/>
      <c r="AP119" s="557"/>
      <c r="AQ119" s="557"/>
      <c r="AR119" s="194"/>
      <c r="AS119" s="194"/>
      <c r="AT119" s="194"/>
      <c r="AU119" s="194"/>
      <c r="AV119" s="194"/>
      <c r="AW119" s="194"/>
      <c r="AX119" s="194"/>
      <c r="AY119" s="194"/>
      <c r="AZ119" s="194"/>
      <c r="BA119" s="194"/>
      <c r="BB119" s="194"/>
      <c r="BC119" s="572"/>
      <c r="BD119" s="557"/>
      <c r="BF119" s="557"/>
      <c r="BI119" s="557"/>
      <c r="BJ119" s="557"/>
      <c r="BK119" s="557"/>
      <c r="BL119" s="557"/>
      <c r="BM119" s="557"/>
      <c r="BN119" s="557"/>
      <c r="BO119" s="557"/>
      <c r="BP119" s="557"/>
      <c r="BQ119" s="557"/>
      <c r="BR119" s="557"/>
      <c r="BS119" s="557"/>
      <c r="BT119" s="557"/>
      <c r="BU119" s="557"/>
      <c r="BV119" s="557"/>
      <c r="BW119" s="557"/>
      <c r="BX119" s="557"/>
      <c r="BY119" s="557"/>
      <c r="BZ119" s="557"/>
      <c r="CA119" s="557"/>
      <c r="CB119" s="557"/>
      <c r="CC119" s="557"/>
      <c r="CD119" s="557"/>
      <c r="CE119" s="194"/>
      <c r="CF119" s="194"/>
      <c r="CG119" s="194"/>
      <c r="CH119" s="194"/>
      <c r="CI119" s="194"/>
      <c r="CJ119" s="194"/>
      <c r="CK119" s="194"/>
      <c r="CL119" s="194"/>
      <c r="CM119" s="194"/>
      <c r="CN119" s="572"/>
      <c r="CO119" s="572"/>
      <c r="CP119" s="572"/>
      <c r="CQ119" s="572"/>
      <c r="CR119" s="572"/>
      <c r="CS119" s="557"/>
      <c r="CT119" s="557"/>
      <c r="CU119" s="557"/>
      <c r="CV119" s="557"/>
      <c r="CW119" s="557"/>
      <c r="CX119" s="557"/>
    </row>
    <row r="120" customFormat="false" ht="15" hidden="false" customHeight="true" outlineLevel="0" collapsed="false">
      <c r="V120" s="557"/>
      <c r="W120" s="557"/>
      <c r="X120" s="557"/>
      <c r="Y120" s="557"/>
      <c r="Z120" s="557"/>
      <c r="AA120" s="557"/>
      <c r="AB120" s="557"/>
      <c r="AC120" s="557"/>
      <c r="AD120" s="557"/>
      <c r="AE120" s="557"/>
      <c r="AF120" s="557"/>
      <c r="AG120" s="557"/>
      <c r="AH120" s="557"/>
      <c r="AI120" s="557"/>
      <c r="AJ120" s="557"/>
      <c r="AK120" s="557"/>
      <c r="AL120" s="557"/>
      <c r="AM120" s="557"/>
      <c r="AN120" s="557"/>
      <c r="AO120" s="557"/>
      <c r="AP120" s="557"/>
      <c r="AQ120" s="557"/>
      <c r="AR120" s="194"/>
      <c r="AS120" s="194"/>
      <c r="AT120" s="194"/>
      <c r="AU120" s="194"/>
      <c r="AV120" s="194"/>
      <c r="AW120" s="194"/>
      <c r="AX120" s="194"/>
      <c r="AY120" s="194"/>
      <c r="AZ120" s="194"/>
      <c r="BA120" s="194"/>
      <c r="BB120" s="194"/>
      <c r="BC120" s="572"/>
      <c r="BD120" s="557"/>
      <c r="BF120" s="557"/>
      <c r="BI120" s="557"/>
      <c r="BJ120" s="557"/>
      <c r="BK120" s="557"/>
      <c r="BL120" s="557"/>
      <c r="BM120" s="557"/>
      <c r="BN120" s="557"/>
      <c r="BO120" s="557"/>
      <c r="BP120" s="557"/>
      <c r="BQ120" s="557"/>
      <c r="BR120" s="557"/>
      <c r="BS120" s="557"/>
      <c r="BT120" s="557"/>
      <c r="BU120" s="557"/>
      <c r="BV120" s="557"/>
      <c r="BW120" s="557"/>
      <c r="BX120" s="557"/>
      <c r="BY120" s="557"/>
      <c r="BZ120" s="557"/>
      <c r="CA120" s="557"/>
      <c r="CB120" s="557"/>
      <c r="CC120" s="557"/>
      <c r="CD120" s="557"/>
      <c r="CE120" s="194"/>
      <c r="CF120" s="194"/>
      <c r="CG120" s="194"/>
      <c r="CH120" s="194"/>
      <c r="CI120" s="194"/>
      <c r="CJ120" s="194"/>
      <c r="CK120" s="194"/>
      <c r="CL120" s="194"/>
      <c r="CM120" s="194"/>
      <c r="CN120" s="572"/>
      <c r="CO120" s="572"/>
      <c r="CP120" s="572"/>
      <c r="CQ120" s="572"/>
      <c r="CR120" s="572"/>
      <c r="CS120" s="557"/>
      <c r="CT120" s="557"/>
      <c r="CU120" s="557"/>
      <c r="CV120" s="557"/>
      <c r="CW120" s="557"/>
      <c r="CX120" s="557"/>
    </row>
    <row r="121" customFormat="false" ht="15" hidden="false" customHeight="true" outlineLevel="0" collapsed="false">
      <c r="V121" s="557"/>
      <c r="W121" s="557"/>
      <c r="X121" s="557"/>
      <c r="Y121" s="557"/>
      <c r="Z121" s="557"/>
      <c r="AA121" s="557"/>
      <c r="AB121" s="557"/>
      <c r="AC121" s="557"/>
      <c r="AD121" s="557"/>
      <c r="AE121" s="557"/>
      <c r="AF121" s="557"/>
      <c r="AG121" s="557"/>
      <c r="AH121" s="557"/>
      <c r="AI121" s="557"/>
      <c r="AJ121" s="557"/>
      <c r="AK121" s="557"/>
      <c r="AL121" s="557"/>
      <c r="AM121" s="557"/>
      <c r="AN121" s="557"/>
      <c r="AO121" s="557"/>
      <c r="AP121" s="557"/>
      <c r="AQ121" s="557"/>
      <c r="AR121" s="194"/>
      <c r="AS121" s="194"/>
      <c r="AT121" s="194"/>
      <c r="AU121" s="194"/>
      <c r="AV121" s="194"/>
      <c r="AW121" s="194"/>
      <c r="AX121" s="194"/>
      <c r="AY121" s="194"/>
      <c r="AZ121" s="194"/>
      <c r="BA121" s="194"/>
      <c r="BB121" s="194"/>
      <c r="BC121" s="572"/>
      <c r="BD121" s="557"/>
      <c r="BF121" s="557"/>
      <c r="BI121" s="557"/>
      <c r="BJ121" s="557"/>
      <c r="BK121" s="557"/>
      <c r="BL121" s="557"/>
      <c r="BM121" s="557"/>
      <c r="BN121" s="557"/>
      <c r="BO121" s="557"/>
      <c r="BP121" s="557"/>
      <c r="BQ121" s="557"/>
      <c r="BR121" s="557"/>
      <c r="BS121" s="557"/>
      <c r="BT121" s="557"/>
      <c r="BU121" s="557"/>
      <c r="BV121" s="557"/>
      <c r="BW121" s="557"/>
      <c r="BX121" s="557"/>
      <c r="BY121" s="557"/>
      <c r="BZ121" s="557"/>
      <c r="CA121" s="557"/>
      <c r="CB121" s="557"/>
      <c r="CC121" s="557"/>
      <c r="CD121" s="557"/>
      <c r="CE121" s="194"/>
      <c r="CF121" s="194"/>
      <c r="CG121" s="194"/>
      <c r="CH121" s="194"/>
      <c r="CI121" s="194"/>
      <c r="CJ121" s="194"/>
      <c r="CK121" s="194"/>
      <c r="CL121" s="194"/>
      <c r="CM121" s="194"/>
      <c r="CN121" s="572"/>
      <c r="CO121" s="572"/>
      <c r="CP121" s="572"/>
      <c r="CQ121" s="572"/>
      <c r="CR121" s="572"/>
      <c r="CS121" s="557"/>
      <c r="CT121" s="557"/>
      <c r="CU121" s="557"/>
      <c r="CV121" s="557"/>
      <c r="CW121" s="557"/>
      <c r="CX121" s="557"/>
    </row>
    <row r="122" customFormat="false" ht="15" hidden="false" customHeight="true" outlineLevel="0" collapsed="false">
      <c r="V122" s="557"/>
      <c r="W122" s="557"/>
      <c r="X122" s="557"/>
      <c r="Y122" s="557"/>
      <c r="Z122" s="557"/>
      <c r="AA122" s="557"/>
      <c r="AB122" s="557"/>
      <c r="AC122" s="557"/>
      <c r="AD122" s="557"/>
      <c r="AE122" s="557"/>
      <c r="AF122" s="557"/>
      <c r="AG122" s="557"/>
      <c r="AH122" s="557"/>
      <c r="AI122" s="557"/>
      <c r="AJ122" s="557"/>
      <c r="AK122" s="557"/>
      <c r="AL122" s="557"/>
      <c r="AM122" s="557"/>
      <c r="AN122" s="557"/>
      <c r="AO122" s="557"/>
      <c r="AP122" s="557"/>
      <c r="AQ122" s="557"/>
      <c r="AR122" s="194"/>
      <c r="AS122" s="194"/>
      <c r="AT122" s="194"/>
      <c r="AU122" s="194"/>
      <c r="AV122" s="194"/>
      <c r="AW122" s="194"/>
      <c r="AX122" s="194"/>
      <c r="AY122" s="194"/>
      <c r="AZ122" s="194"/>
      <c r="BA122" s="194"/>
      <c r="BB122" s="194"/>
      <c r="BC122" s="572"/>
      <c r="BD122" s="194"/>
      <c r="BF122" s="557"/>
      <c r="BI122" s="557"/>
      <c r="BJ122" s="557"/>
      <c r="BK122" s="557"/>
      <c r="BL122" s="557"/>
      <c r="BM122" s="557"/>
      <c r="BN122" s="557"/>
      <c r="BO122" s="557"/>
      <c r="BP122" s="557"/>
      <c r="BQ122" s="557"/>
      <c r="BR122" s="557"/>
      <c r="BS122" s="557"/>
      <c r="BT122" s="557"/>
      <c r="BU122" s="557"/>
      <c r="BV122" s="557"/>
      <c r="BW122" s="557"/>
      <c r="BX122" s="557"/>
      <c r="BY122" s="557"/>
      <c r="BZ122" s="557"/>
      <c r="CA122" s="557"/>
      <c r="CB122" s="557"/>
      <c r="CC122" s="557"/>
      <c r="CD122" s="557"/>
      <c r="CE122" s="194"/>
      <c r="CF122" s="194"/>
      <c r="CG122" s="194"/>
      <c r="CH122" s="194"/>
      <c r="CI122" s="194"/>
      <c r="CJ122" s="194"/>
      <c r="CK122" s="194"/>
      <c r="CL122" s="194"/>
      <c r="CM122" s="194"/>
      <c r="CN122" s="572"/>
      <c r="CO122" s="572"/>
      <c r="CP122" s="572"/>
      <c r="CQ122" s="572"/>
      <c r="CR122" s="572"/>
      <c r="CS122" s="557"/>
      <c r="CT122" s="557"/>
      <c r="CU122" s="557"/>
      <c r="CV122" s="557"/>
      <c r="CW122" s="557"/>
      <c r="CX122" s="557"/>
    </row>
    <row r="123" customFormat="false" ht="15" hidden="false" customHeight="true" outlineLevel="0" collapsed="false">
      <c r="V123" s="557"/>
      <c r="W123" s="557"/>
      <c r="X123" s="557"/>
      <c r="Y123" s="557"/>
      <c r="Z123" s="194"/>
      <c r="AA123" s="194"/>
      <c r="AB123" s="194"/>
      <c r="AC123" s="194"/>
      <c r="AD123" s="557"/>
      <c r="AE123" s="557"/>
      <c r="AF123" s="557"/>
      <c r="AG123" s="557"/>
      <c r="AH123" s="557"/>
      <c r="AI123" s="557"/>
      <c r="AJ123" s="557"/>
      <c r="AK123" s="557"/>
      <c r="AL123" s="557"/>
      <c r="AM123" s="557"/>
      <c r="AN123" s="557"/>
      <c r="AO123" s="557"/>
      <c r="AP123" s="557"/>
      <c r="AQ123" s="557"/>
      <c r="AR123" s="194"/>
      <c r="AS123" s="194"/>
      <c r="AT123" s="194"/>
      <c r="AU123" s="194"/>
      <c r="AV123" s="194"/>
      <c r="AW123" s="194"/>
      <c r="AX123" s="194"/>
      <c r="AY123" s="194"/>
      <c r="AZ123" s="194"/>
      <c r="BA123" s="194"/>
      <c r="BB123" s="194"/>
      <c r="BC123" s="572"/>
      <c r="BD123" s="194"/>
      <c r="BF123" s="557"/>
      <c r="BI123" s="557"/>
      <c r="BJ123" s="557"/>
      <c r="BK123" s="557"/>
      <c r="BL123" s="557"/>
      <c r="BM123" s="557"/>
      <c r="BN123" s="557"/>
      <c r="BO123" s="557"/>
      <c r="BP123" s="557"/>
      <c r="BQ123" s="557"/>
      <c r="BR123" s="557"/>
      <c r="BS123" s="557"/>
      <c r="BT123" s="194"/>
      <c r="BU123" s="194"/>
      <c r="BV123" s="194"/>
      <c r="BW123" s="194"/>
      <c r="BX123" s="194"/>
      <c r="BY123" s="194"/>
      <c r="BZ123" s="194"/>
      <c r="CA123" s="194"/>
      <c r="CB123" s="557"/>
      <c r="CC123" s="557"/>
      <c r="CD123" s="557"/>
      <c r="CE123" s="194"/>
      <c r="CF123" s="194"/>
      <c r="CG123" s="194"/>
      <c r="CH123" s="194"/>
      <c r="CI123" s="194"/>
      <c r="CJ123" s="194"/>
      <c r="CK123" s="194"/>
      <c r="CL123" s="194"/>
      <c r="CM123" s="194"/>
      <c r="CN123" s="572"/>
      <c r="CO123" s="572"/>
      <c r="CP123" s="572"/>
      <c r="CQ123" s="572"/>
      <c r="CR123" s="572"/>
      <c r="CS123" s="557"/>
      <c r="CT123" s="557"/>
      <c r="CU123" s="557"/>
      <c r="CV123" s="557"/>
      <c r="CW123" s="557"/>
      <c r="CX123" s="557"/>
    </row>
    <row r="124" customFormat="false" ht="15" hidden="false" customHeight="true" outlineLevel="0" collapsed="false">
      <c r="BI124" s="557"/>
      <c r="BJ124" s="557"/>
      <c r="BK124" s="557"/>
      <c r="BL124" s="557"/>
      <c r="BM124" s="557"/>
      <c r="BN124" s="557"/>
      <c r="BO124" s="557"/>
      <c r="BP124" s="557"/>
      <c r="BQ124" s="557"/>
      <c r="BR124" s="557"/>
      <c r="BS124" s="557"/>
      <c r="BT124" s="194"/>
      <c r="BU124" s="194"/>
      <c r="BV124" s="194"/>
      <c r="BW124" s="194"/>
      <c r="BX124" s="194"/>
      <c r="BY124" s="194"/>
      <c r="BZ124" s="194"/>
      <c r="CA124" s="194"/>
      <c r="CB124" s="194"/>
      <c r="CC124" s="557"/>
      <c r="CD124" s="557"/>
      <c r="CE124" s="194"/>
      <c r="CF124" s="194"/>
      <c r="CG124" s="194"/>
      <c r="CH124" s="194"/>
      <c r="CI124" s="194"/>
      <c r="CJ124" s="194"/>
      <c r="CK124" s="194"/>
      <c r="CL124" s="194"/>
      <c r="CM124" s="194"/>
      <c r="CN124" s="572"/>
      <c r="CO124" s="572"/>
      <c r="CP124" s="572"/>
      <c r="CQ124" s="572"/>
      <c r="CR124" s="572"/>
      <c r="CS124" s="557"/>
      <c r="CT124" s="557"/>
      <c r="CU124" s="557"/>
      <c r="CV124" s="557"/>
      <c r="CW124" s="557"/>
      <c r="CX124" s="557"/>
    </row>
    <row r="125" customFormat="false" ht="15" hidden="false" customHeight="true" outlineLevel="0" collapsed="false">
      <c r="BI125" s="557"/>
      <c r="BJ125" s="557"/>
      <c r="BK125" s="557"/>
      <c r="BL125" s="557"/>
      <c r="BM125" s="557"/>
      <c r="BN125" s="557"/>
      <c r="BO125" s="557"/>
      <c r="BP125" s="557"/>
      <c r="BQ125" s="557"/>
      <c r="BR125" s="557"/>
      <c r="BS125" s="557"/>
      <c r="BT125" s="194"/>
      <c r="BU125" s="194"/>
      <c r="BV125" s="194"/>
      <c r="BW125" s="194"/>
      <c r="BX125" s="194"/>
      <c r="BY125" s="194"/>
      <c r="BZ125" s="194"/>
      <c r="CA125" s="194"/>
      <c r="CB125" s="194"/>
      <c r="CC125" s="557"/>
      <c r="CD125" s="557"/>
      <c r="CE125" s="194"/>
      <c r="CF125" s="194"/>
      <c r="CG125" s="194"/>
      <c r="CH125" s="194"/>
      <c r="CI125" s="194"/>
      <c r="CJ125" s="194"/>
      <c r="CK125" s="194"/>
      <c r="CL125" s="194"/>
      <c r="CM125" s="194"/>
      <c r="CN125" s="572"/>
      <c r="CO125" s="572"/>
      <c r="CP125" s="572"/>
      <c r="CQ125" s="572"/>
      <c r="CR125" s="572"/>
      <c r="CS125" s="557"/>
      <c r="CT125" s="557"/>
      <c r="CU125" s="557"/>
      <c r="CV125" s="557"/>
      <c r="CW125" s="557"/>
      <c r="CX125" s="557"/>
    </row>
    <row r="126" customFormat="false" ht="15" hidden="false" customHeight="true" outlineLevel="0" collapsed="false">
      <c r="BI126" s="557"/>
      <c r="BJ126" s="557"/>
      <c r="BK126" s="557"/>
      <c r="BL126" s="557"/>
      <c r="BM126" s="557"/>
      <c r="BN126" s="557"/>
      <c r="BO126" s="557"/>
      <c r="BP126" s="557"/>
      <c r="BQ126" s="557"/>
      <c r="BR126" s="557"/>
      <c r="BS126" s="557"/>
      <c r="BT126" s="194"/>
      <c r="BU126" s="194"/>
      <c r="BV126" s="194"/>
      <c r="BW126" s="194"/>
      <c r="BX126" s="194"/>
      <c r="BY126" s="194"/>
      <c r="BZ126" s="194"/>
      <c r="CA126" s="194"/>
      <c r="CB126" s="194"/>
      <c r="CC126" s="557"/>
      <c r="CD126" s="557"/>
      <c r="CE126" s="194"/>
      <c r="CF126" s="194"/>
      <c r="CG126" s="194"/>
      <c r="CH126" s="194"/>
      <c r="CI126" s="194"/>
      <c r="CJ126" s="194"/>
      <c r="CK126" s="194"/>
      <c r="CL126" s="194"/>
      <c r="CM126" s="194"/>
      <c r="CN126" s="572"/>
      <c r="CO126" s="572"/>
      <c r="CP126" s="572"/>
      <c r="CQ126" s="572"/>
      <c r="CR126" s="572"/>
      <c r="CS126" s="557"/>
      <c r="CT126" s="557"/>
      <c r="CU126" s="557"/>
      <c r="CV126" s="557"/>
      <c r="CW126" s="557"/>
      <c r="CX126" s="557"/>
    </row>
    <row r="127" customFormat="false" ht="15" hidden="false" customHeight="true" outlineLevel="0" collapsed="false">
      <c r="BI127" s="557"/>
      <c r="BJ127" s="557"/>
      <c r="BK127" s="557"/>
      <c r="BL127" s="557"/>
      <c r="BM127" s="557"/>
      <c r="BN127" s="557"/>
      <c r="BO127" s="557"/>
      <c r="BP127" s="557"/>
      <c r="BQ127" s="557"/>
      <c r="BR127" s="557"/>
      <c r="BS127" s="557"/>
      <c r="BT127" s="194"/>
      <c r="BU127" s="194"/>
      <c r="BV127" s="194"/>
      <c r="BW127" s="194"/>
      <c r="BX127" s="194"/>
      <c r="BY127" s="194"/>
      <c r="BZ127" s="194"/>
      <c r="CA127" s="194"/>
      <c r="CB127" s="194"/>
      <c r="CC127" s="557"/>
      <c r="CD127" s="557"/>
      <c r="CE127" s="194"/>
      <c r="CF127" s="194"/>
      <c r="CG127" s="194"/>
      <c r="CH127" s="194"/>
      <c r="CI127" s="194"/>
      <c r="CJ127" s="194"/>
      <c r="CK127" s="194"/>
      <c r="CL127" s="194"/>
      <c r="CM127" s="194"/>
      <c r="CN127" s="572"/>
      <c r="CO127" s="572"/>
      <c r="CP127" s="572"/>
      <c r="CQ127" s="572"/>
      <c r="CR127" s="572"/>
      <c r="CS127" s="557"/>
      <c r="CT127" s="557"/>
      <c r="CU127" s="557"/>
      <c r="CV127" s="557"/>
      <c r="CW127" s="557"/>
      <c r="CX127" s="557"/>
    </row>
    <row r="128" customFormat="false" ht="15" hidden="false" customHeight="true" outlineLevel="0" collapsed="false">
      <c r="BI128" s="557"/>
      <c r="BJ128" s="557"/>
      <c r="BK128" s="557"/>
      <c r="BL128" s="557"/>
      <c r="BM128" s="557"/>
      <c r="BN128" s="557"/>
      <c r="BO128" s="557"/>
      <c r="BP128" s="557"/>
      <c r="BQ128" s="557"/>
      <c r="BR128" s="557"/>
      <c r="BS128" s="557"/>
      <c r="BT128" s="194"/>
      <c r="BU128" s="194"/>
      <c r="BV128" s="194"/>
      <c r="BW128" s="194"/>
      <c r="BX128" s="194"/>
      <c r="BY128" s="194"/>
      <c r="BZ128" s="194"/>
      <c r="CA128" s="194"/>
      <c r="CB128" s="194"/>
      <c r="CC128" s="557"/>
      <c r="CD128" s="557"/>
      <c r="CE128" s="194"/>
      <c r="CF128" s="194"/>
      <c r="CG128" s="194"/>
      <c r="CH128" s="194"/>
      <c r="CI128" s="194"/>
      <c r="CJ128" s="194"/>
      <c r="CK128" s="194"/>
      <c r="CL128" s="194"/>
      <c r="CM128" s="194"/>
      <c r="CN128" s="572"/>
      <c r="CO128" s="572"/>
      <c r="CP128" s="572"/>
      <c r="CQ128" s="572"/>
      <c r="CR128" s="194"/>
      <c r="CS128" s="194"/>
      <c r="CT128" s="194"/>
      <c r="CU128" s="194"/>
      <c r="CV128" s="557"/>
      <c r="CW128" s="557"/>
      <c r="CX128" s="557"/>
    </row>
    <row r="129" customFormat="false" ht="15" hidden="false" customHeight="true" outlineLevel="0" collapsed="false">
      <c r="BI129" s="557"/>
      <c r="BJ129" s="557"/>
      <c r="BK129" s="557"/>
      <c r="BL129" s="557"/>
      <c r="BM129" s="194"/>
      <c r="BN129" s="194"/>
      <c r="BO129" s="194"/>
      <c r="BP129" s="194"/>
      <c r="BQ129" s="557"/>
      <c r="BR129" s="557"/>
      <c r="BS129" s="557"/>
      <c r="BT129" s="194"/>
      <c r="BU129" s="194"/>
      <c r="BV129" s="194"/>
      <c r="BW129" s="194"/>
      <c r="BX129" s="194"/>
      <c r="BY129" s="194"/>
      <c r="BZ129" s="194"/>
      <c r="CA129" s="194"/>
      <c r="CB129" s="194"/>
      <c r="CC129" s="557"/>
      <c r="CD129" s="557"/>
      <c r="CE129" s="194"/>
      <c r="CF129" s="194"/>
      <c r="CG129" s="194"/>
      <c r="CM129" s="194"/>
      <c r="CN129" s="572"/>
      <c r="CO129" s="572"/>
      <c r="CP129" s="572"/>
      <c r="CQ129" s="572"/>
      <c r="CR129" s="194"/>
      <c r="CS129" s="194"/>
      <c r="CT129" s="194"/>
      <c r="CU129" s="194"/>
      <c r="CV129" s="557"/>
      <c r="CW129" s="557"/>
      <c r="CX129" s="557"/>
    </row>
    <row r="130" customFormat="false" ht="15" hidden="false" customHeight="true" outlineLevel="0" collapsed="false">
      <c r="BI130" s="557"/>
      <c r="BJ130" s="557"/>
      <c r="BK130" s="557"/>
      <c r="BL130" s="557"/>
      <c r="BM130" s="194"/>
      <c r="BN130" s="194"/>
      <c r="BO130" s="194"/>
      <c r="BP130" s="194"/>
      <c r="BQ130" s="194"/>
      <c r="BR130" s="557"/>
      <c r="BS130" s="557"/>
      <c r="BT130" s="194"/>
      <c r="BU130" s="194"/>
      <c r="BV130" s="194"/>
      <c r="BW130" s="194"/>
      <c r="BX130" s="194"/>
      <c r="BY130" s="194"/>
      <c r="BZ130" s="194"/>
      <c r="CA130" s="194"/>
      <c r="CB130" s="194"/>
      <c r="CC130" s="557"/>
      <c r="CD130" s="557"/>
      <c r="CE130" s="194"/>
      <c r="CF130" s="194"/>
      <c r="CG130" s="194"/>
      <c r="CN130" s="572"/>
      <c r="CO130" s="572"/>
      <c r="CP130" s="572"/>
      <c r="CQ130" s="572"/>
      <c r="CR130" s="572"/>
      <c r="CS130" s="572"/>
      <c r="CT130" s="572"/>
      <c r="CU130" s="572"/>
      <c r="CV130" s="194"/>
      <c r="CW130" s="194"/>
      <c r="CX130" s="194"/>
    </row>
    <row r="131" customFormat="false" ht="15" hidden="false" customHeight="true" outlineLevel="0" collapsed="false">
      <c r="BI131" s="194"/>
      <c r="BJ131" s="194"/>
      <c r="BK131" s="194"/>
      <c r="BL131" s="194"/>
      <c r="BM131" s="194"/>
      <c r="BN131" s="194"/>
      <c r="BO131" s="194"/>
      <c r="BP131" s="194"/>
      <c r="BQ131" s="194"/>
      <c r="BR131" s="557"/>
      <c r="BS131" s="557"/>
      <c r="BT131" s="194"/>
      <c r="BU131" s="194"/>
      <c r="BV131" s="194"/>
      <c r="BW131" s="194"/>
      <c r="BX131" s="194"/>
      <c r="BY131" s="194"/>
      <c r="BZ131" s="194"/>
      <c r="CA131" s="194"/>
      <c r="CB131" s="194"/>
      <c r="CC131" s="557"/>
      <c r="CD131" s="557"/>
      <c r="CN131" s="572"/>
      <c r="CO131" s="572"/>
      <c r="CP131" s="194"/>
      <c r="CQ131" s="194"/>
      <c r="CR131" s="194"/>
      <c r="CS131" s="194"/>
      <c r="CT131" s="194"/>
      <c r="CU131" s="194"/>
      <c r="CV131" s="194"/>
      <c r="CW131" s="194"/>
      <c r="CX131" s="194"/>
    </row>
    <row r="132" customFormat="false" ht="15" hidden="false" customHeight="true" outlineLevel="0" collapsed="false">
      <c r="BI132" s="194"/>
      <c r="BJ132" s="194"/>
      <c r="BK132" s="194"/>
      <c r="BL132" s="194"/>
      <c r="BM132" s="194"/>
      <c r="BN132" s="194"/>
      <c r="BO132" s="194"/>
      <c r="BP132" s="194"/>
      <c r="BQ132" s="194"/>
      <c r="BR132" s="557"/>
      <c r="BS132" s="557"/>
      <c r="BT132" s="194"/>
      <c r="BU132" s="194"/>
      <c r="BV132" s="194"/>
      <c r="BW132" s="194"/>
      <c r="BX132" s="194"/>
      <c r="BY132" s="194"/>
      <c r="BZ132" s="194"/>
      <c r="CA132" s="194"/>
      <c r="CB132" s="194"/>
      <c r="CC132" s="557"/>
      <c r="CD132" s="557"/>
      <c r="CN132" s="572"/>
      <c r="CO132" s="572"/>
      <c r="CP132" s="194"/>
      <c r="CQ132" s="194"/>
      <c r="CR132" s="194"/>
      <c r="CS132" s="194"/>
      <c r="CT132" s="194"/>
      <c r="CU132" s="194"/>
      <c r="CV132" s="194"/>
      <c r="CW132" s="194"/>
      <c r="CX132" s="194"/>
    </row>
    <row r="133" customFormat="false" ht="15" hidden="false" customHeight="true" outlineLevel="0" collapsed="false">
      <c r="BI133" s="194"/>
      <c r="BJ133" s="194"/>
      <c r="BK133" s="194"/>
      <c r="BL133" s="194"/>
      <c r="BM133" s="194"/>
      <c r="BN133" s="194"/>
      <c r="BO133" s="194"/>
      <c r="BP133" s="194"/>
      <c r="BQ133" s="194"/>
      <c r="BR133" s="557"/>
      <c r="BS133" s="557"/>
      <c r="BT133" s="194"/>
      <c r="BU133" s="194"/>
      <c r="BV133" s="194"/>
      <c r="BW133" s="194"/>
      <c r="BX133" s="194"/>
      <c r="BY133" s="194"/>
      <c r="BZ133" s="194"/>
      <c r="CA133" s="194"/>
      <c r="CB133" s="194"/>
      <c r="CC133" s="557"/>
      <c r="CD133" s="557"/>
      <c r="CN133" s="557"/>
      <c r="CO133" s="572"/>
      <c r="CP133" s="194"/>
      <c r="CQ133" s="194"/>
      <c r="CR133" s="194"/>
      <c r="CS133" s="194"/>
      <c r="CT133" s="194"/>
      <c r="CU133" s="194"/>
      <c r="CV133" s="194"/>
      <c r="CW133" s="194"/>
      <c r="CX133" s="194"/>
    </row>
    <row r="134" customFormat="false" ht="15" hidden="false" customHeight="true" outlineLevel="0" collapsed="false">
      <c r="BI134" s="194"/>
      <c r="BJ134" s="194"/>
      <c r="BK134" s="194"/>
      <c r="BL134" s="194"/>
      <c r="BM134" s="194"/>
      <c r="BN134" s="194"/>
      <c r="BO134" s="194"/>
      <c r="BP134" s="194"/>
      <c r="BQ134" s="194"/>
      <c r="BR134" s="194"/>
      <c r="BS134" s="194"/>
      <c r="BT134" s="194"/>
      <c r="BU134" s="194"/>
      <c r="BV134" s="194"/>
      <c r="BW134" s="194"/>
      <c r="BX134" s="194"/>
      <c r="BY134" s="194"/>
      <c r="BZ134" s="194"/>
      <c r="CA134" s="194"/>
      <c r="CB134" s="194"/>
      <c r="CC134" s="194"/>
      <c r="CD134" s="194"/>
      <c r="CN134" s="194"/>
      <c r="CO134" s="194"/>
      <c r="CP134" s="194"/>
      <c r="CQ134" s="194"/>
      <c r="CR134" s="194"/>
      <c r="CS134" s="194"/>
      <c r="CT134" s="194"/>
      <c r="CU134" s="194"/>
      <c r="CV134" s="194"/>
      <c r="CW134" s="194"/>
      <c r="CX134" s="194"/>
    </row>
    <row r="135" customFormat="false" ht="15" hidden="false" customHeight="true" outlineLevel="0" collapsed="false">
      <c r="BI135" s="194"/>
      <c r="BJ135" s="194"/>
      <c r="BK135" s="194"/>
      <c r="BL135" s="194"/>
      <c r="BM135" s="194"/>
      <c r="BN135" s="194"/>
      <c r="BO135" s="194"/>
      <c r="BP135" s="194"/>
      <c r="BQ135" s="194"/>
      <c r="BR135" s="194"/>
      <c r="BS135" s="194"/>
      <c r="BT135" s="194"/>
      <c r="BU135" s="194"/>
      <c r="BV135" s="194"/>
      <c r="BW135" s="194"/>
      <c r="BX135" s="194"/>
      <c r="BY135" s="194"/>
      <c r="BZ135" s="194"/>
      <c r="CA135" s="194"/>
      <c r="CB135" s="194"/>
      <c r="CC135" s="194"/>
      <c r="CD135" s="194"/>
      <c r="CN135" s="194"/>
      <c r="CO135" s="194"/>
      <c r="CP135" s="194"/>
      <c r="CQ135" s="194"/>
      <c r="CR135" s="194"/>
      <c r="CS135" s="194"/>
      <c r="CT135" s="194"/>
      <c r="CU135" s="194"/>
      <c r="CV135" s="194"/>
      <c r="CW135" s="194"/>
      <c r="CX135" s="194"/>
    </row>
    <row r="136" customFormat="false" ht="15" hidden="false" customHeight="true" outlineLevel="0" collapsed="false">
      <c r="BI136" s="194"/>
      <c r="BJ136" s="194"/>
      <c r="BK136" s="194"/>
      <c r="BL136" s="194"/>
      <c r="BM136" s="194"/>
      <c r="BN136" s="194"/>
      <c r="BO136" s="194"/>
      <c r="BP136" s="194"/>
      <c r="BQ136" s="194"/>
      <c r="BR136" s="194"/>
      <c r="BS136" s="194"/>
      <c r="BT136" s="194"/>
      <c r="BU136" s="194"/>
      <c r="BV136" s="194"/>
      <c r="BW136" s="194"/>
      <c r="BX136" s="194"/>
      <c r="BY136" s="194"/>
      <c r="BZ136" s="194"/>
      <c r="CA136" s="194"/>
      <c r="CB136" s="194"/>
      <c r="CC136" s="194"/>
      <c r="CD136" s="194"/>
      <c r="CN136" s="194"/>
      <c r="CO136" s="194"/>
      <c r="CP136" s="194"/>
      <c r="CQ136" s="194"/>
      <c r="CR136" s="194"/>
      <c r="CS136" s="194"/>
      <c r="CT136" s="194"/>
      <c r="CU136" s="194"/>
      <c r="CV136" s="194"/>
      <c r="CW136" s="194"/>
      <c r="CX136" s="194"/>
    </row>
    <row r="137" customFormat="false" ht="15" hidden="false" customHeight="true" outlineLevel="0" collapsed="false">
      <c r="BI137" s="194"/>
      <c r="BJ137" s="194"/>
      <c r="BK137" s="194"/>
      <c r="BL137" s="194"/>
      <c r="BM137" s="194"/>
      <c r="BN137" s="194"/>
      <c r="BO137" s="194"/>
      <c r="BP137" s="194"/>
      <c r="BQ137" s="194"/>
      <c r="BR137" s="194"/>
      <c r="BS137" s="194"/>
      <c r="BT137" s="194"/>
      <c r="BU137" s="194"/>
      <c r="BV137" s="194"/>
      <c r="BW137" s="194"/>
      <c r="BX137" s="194"/>
      <c r="BY137" s="194"/>
      <c r="BZ137" s="194"/>
      <c r="CA137" s="194"/>
      <c r="CB137" s="194"/>
      <c r="CC137" s="194"/>
      <c r="CD137" s="194"/>
      <c r="CN137" s="194"/>
      <c r="CO137" s="194"/>
      <c r="CP137" s="194"/>
      <c r="CQ137" s="194"/>
      <c r="CR137" s="194"/>
      <c r="CS137" s="194"/>
      <c r="CT137" s="194"/>
      <c r="CU137" s="194"/>
      <c r="CV137" s="194"/>
      <c r="CW137" s="194"/>
      <c r="CX137" s="194"/>
    </row>
    <row r="138" customFormat="false" ht="15" hidden="false" customHeight="true" outlineLevel="0" collapsed="false">
      <c r="BI138" s="194"/>
      <c r="BJ138" s="194"/>
      <c r="BK138" s="194"/>
      <c r="BL138" s="194"/>
      <c r="BM138" s="194"/>
      <c r="BN138" s="194"/>
      <c r="BO138" s="194"/>
      <c r="BP138" s="194"/>
      <c r="BQ138" s="194"/>
      <c r="BR138" s="194"/>
      <c r="BS138" s="194"/>
      <c r="CB138" s="194"/>
      <c r="CC138" s="194"/>
      <c r="CD138" s="194"/>
      <c r="CN138" s="194"/>
      <c r="CO138" s="194"/>
      <c r="CP138" s="194"/>
      <c r="CQ138" s="194"/>
      <c r="CR138" s="194"/>
      <c r="CS138" s="194"/>
      <c r="CT138" s="194"/>
      <c r="CU138" s="194"/>
      <c r="CV138" s="194"/>
      <c r="CW138" s="194"/>
      <c r="CX138" s="194"/>
    </row>
    <row r="139" customFormat="false" ht="15" hidden="false" customHeight="true" outlineLevel="0" collapsed="false">
      <c r="BI139" s="194"/>
      <c r="BJ139" s="194"/>
      <c r="BK139" s="194"/>
      <c r="BL139" s="194"/>
      <c r="BM139" s="194"/>
      <c r="BN139" s="194"/>
      <c r="BO139" s="194"/>
      <c r="BP139" s="194"/>
      <c r="BQ139" s="194"/>
      <c r="BR139" s="194"/>
      <c r="BS139" s="194"/>
      <c r="CC139" s="194"/>
      <c r="CD139" s="194"/>
      <c r="CN139" s="194"/>
      <c r="CO139" s="194"/>
      <c r="CP139" s="194"/>
      <c r="CQ139" s="194"/>
      <c r="CR139" s="194"/>
      <c r="CS139" s="194"/>
      <c r="CT139" s="194"/>
      <c r="CU139" s="194"/>
      <c r="CV139" s="194"/>
      <c r="CW139" s="194"/>
      <c r="CX139" s="194"/>
    </row>
    <row r="140" customFormat="false" ht="15" hidden="false" customHeight="true" outlineLevel="0" collapsed="false">
      <c r="BI140" s="194"/>
      <c r="BJ140" s="194"/>
      <c r="BK140" s="194"/>
      <c r="BL140" s="194"/>
      <c r="BM140" s="194"/>
      <c r="BN140" s="194"/>
      <c r="BO140" s="194"/>
      <c r="BP140" s="194"/>
      <c r="BQ140" s="194"/>
      <c r="BR140" s="194"/>
      <c r="BS140" s="194"/>
      <c r="CC140" s="194"/>
      <c r="CD140" s="194"/>
      <c r="CN140" s="194"/>
      <c r="CO140" s="194"/>
      <c r="CP140" s="194"/>
      <c r="CQ140" s="194"/>
      <c r="CR140" s="194"/>
      <c r="CS140" s="194"/>
      <c r="CT140" s="194"/>
      <c r="CU140" s="194"/>
      <c r="CV140" s="194"/>
      <c r="CW140" s="194"/>
      <c r="CX140" s="194"/>
    </row>
    <row r="141" customFormat="false" ht="15" hidden="false" customHeight="true" outlineLevel="0" collapsed="false">
      <c r="BI141" s="194"/>
      <c r="BJ141" s="194"/>
      <c r="BK141" s="194"/>
      <c r="BL141" s="194"/>
      <c r="BM141" s="194"/>
      <c r="BN141" s="194"/>
      <c r="BO141" s="194"/>
      <c r="BP141" s="194"/>
      <c r="BQ141" s="194"/>
      <c r="BR141" s="194"/>
      <c r="BS141" s="194"/>
      <c r="CC141" s="194"/>
      <c r="CD141" s="194"/>
      <c r="CN141" s="194"/>
      <c r="CO141" s="194"/>
      <c r="CP141" s="194"/>
      <c r="CQ141" s="194"/>
      <c r="CR141" s="194"/>
      <c r="CS141" s="194"/>
      <c r="CT141" s="194"/>
      <c r="CU141" s="194"/>
      <c r="CV141" s="194"/>
      <c r="CW141" s="194"/>
      <c r="CX141" s="194"/>
    </row>
    <row r="142" customFormat="false" ht="15" hidden="false" customHeight="true" outlineLevel="0" collapsed="false">
      <c r="BI142" s="194"/>
      <c r="BJ142" s="194"/>
      <c r="BK142" s="194"/>
      <c r="BL142" s="194"/>
      <c r="BM142" s="194"/>
      <c r="BN142" s="194"/>
      <c r="BO142" s="194"/>
      <c r="BP142" s="194"/>
      <c r="BQ142" s="194"/>
      <c r="BR142" s="194"/>
      <c r="BS142" s="194"/>
      <c r="CC142" s="194"/>
      <c r="CD142" s="194"/>
      <c r="CN142" s="194"/>
      <c r="CO142" s="194"/>
      <c r="CP142" s="194"/>
      <c r="CQ142" s="194"/>
      <c r="CR142" s="194"/>
      <c r="CS142" s="194"/>
      <c r="CT142" s="194"/>
      <c r="CU142" s="194"/>
      <c r="CV142" s="194"/>
      <c r="CW142" s="194"/>
      <c r="CX142" s="194"/>
    </row>
    <row r="143" customFormat="false" ht="15" hidden="false" customHeight="true" outlineLevel="0" collapsed="false">
      <c r="BI143" s="194"/>
      <c r="BJ143" s="194"/>
      <c r="BK143" s="194"/>
      <c r="BL143" s="194"/>
      <c r="BM143" s="194"/>
      <c r="BN143" s="194"/>
      <c r="BO143" s="194"/>
      <c r="BP143" s="194"/>
      <c r="BQ143" s="194"/>
      <c r="BR143" s="194"/>
      <c r="BS143" s="194"/>
      <c r="CC143" s="194"/>
      <c r="CD143" s="194"/>
      <c r="CN143" s="194"/>
      <c r="CO143" s="194"/>
      <c r="CP143" s="194"/>
      <c r="CQ143" s="194"/>
      <c r="CR143" s="194"/>
      <c r="CS143" s="194"/>
      <c r="CT143" s="194"/>
      <c r="CU143" s="194"/>
      <c r="CV143" s="194"/>
      <c r="CW143" s="194"/>
      <c r="CX143" s="194"/>
    </row>
    <row r="144" customFormat="false" ht="15" hidden="false" customHeight="true" outlineLevel="0" collapsed="false">
      <c r="BQ144" s="194"/>
      <c r="BR144" s="194"/>
      <c r="BS144" s="194"/>
      <c r="CC144" s="194"/>
      <c r="CD144" s="194"/>
      <c r="CN144" s="194"/>
      <c r="CO144" s="194"/>
      <c r="CP144" s="194"/>
      <c r="CQ144" s="194"/>
      <c r="CR144" s="194"/>
      <c r="CS144" s="194"/>
      <c r="CT144" s="194"/>
      <c r="CU144" s="194"/>
      <c r="CV144" s="194"/>
      <c r="CW144" s="194"/>
      <c r="CX144" s="194"/>
    </row>
    <row r="145" customFormat="false" ht="15" hidden="false" customHeight="true" outlineLevel="0" collapsed="false">
      <c r="BR145" s="194"/>
      <c r="BS145" s="194"/>
      <c r="CC145" s="194"/>
      <c r="CD145" s="194"/>
      <c r="CN145" s="194"/>
      <c r="CO145" s="194"/>
      <c r="CP145" s="194"/>
      <c r="CQ145" s="194"/>
      <c r="CR145" s="194"/>
      <c r="CS145" s="194"/>
      <c r="CT145" s="194"/>
      <c r="CU145" s="194"/>
      <c r="CV145" s="194"/>
      <c r="CW145" s="194"/>
      <c r="CX145" s="194"/>
    </row>
    <row r="146" customFormat="false" ht="15" hidden="false" customHeight="true" outlineLevel="0" collapsed="false">
      <c r="BR146" s="194"/>
      <c r="BS146" s="194"/>
      <c r="CC146" s="194"/>
      <c r="CD146" s="194"/>
      <c r="CN146" s="194"/>
      <c r="CO146" s="194"/>
    </row>
    <row r="147" customFormat="false" ht="15" hidden="false" customHeight="true" outlineLevel="0" collapsed="false">
      <c r="BR147" s="194"/>
      <c r="BS147" s="194"/>
      <c r="CC147" s="194"/>
      <c r="CD147" s="194"/>
      <c r="CN147" s="194"/>
      <c r="CO147" s="194"/>
    </row>
    <row r="148" customFormat="false" ht="15" hidden="false" customHeight="true" outlineLevel="0" collapsed="false">
      <c r="BR148" s="194"/>
      <c r="BS148" s="194"/>
      <c r="CC148" s="194"/>
      <c r="CD148" s="194"/>
      <c r="CN148" s="194"/>
      <c r="CO148" s="194"/>
    </row>
  </sheetData>
  <mergeCells count="109">
    <mergeCell ref="A1:A2"/>
    <mergeCell ref="B1:B2"/>
    <mergeCell ref="C1:C2"/>
    <mergeCell ref="D1:D2"/>
    <mergeCell ref="E1:E2"/>
    <mergeCell ref="F1:F2"/>
    <mergeCell ref="G1:G2"/>
    <mergeCell ref="H1:H2"/>
    <mergeCell ref="I1:I2"/>
    <mergeCell ref="J1:J2"/>
    <mergeCell ref="L1:M1"/>
    <mergeCell ref="N1:N2"/>
    <mergeCell ref="O1:P1"/>
    <mergeCell ref="Q1:R1"/>
    <mergeCell ref="S1:S2"/>
    <mergeCell ref="T1:U1"/>
    <mergeCell ref="V1:V2"/>
    <mergeCell ref="W1:W2"/>
    <mergeCell ref="X1:Y1"/>
    <mergeCell ref="Z1:Z2"/>
    <mergeCell ref="AA1:AA2"/>
    <mergeCell ref="AB1:AC1"/>
    <mergeCell ref="AD1:AD2"/>
    <mergeCell ref="AE1:AE2"/>
    <mergeCell ref="AF1:AG1"/>
    <mergeCell ref="AH1:AH2"/>
    <mergeCell ref="AI1:AI2"/>
    <mergeCell ref="AJ1:AJ2"/>
    <mergeCell ref="AK1:AL1"/>
    <mergeCell ref="AM1:AM2"/>
    <mergeCell ref="AN1:AN2"/>
    <mergeCell ref="AO1:AP1"/>
    <mergeCell ref="AQ1:AQ2"/>
    <mergeCell ref="AR1:AS1"/>
    <mergeCell ref="AT1:AT2"/>
    <mergeCell ref="AU1:AU2"/>
    <mergeCell ref="AV1:AV2"/>
    <mergeCell ref="AW1:AW2"/>
    <mergeCell ref="AX1:AX2"/>
    <mergeCell ref="AY1:AY2"/>
    <mergeCell ref="AZ1:AZ2"/>
    <mergeCell ref="BA1:BA2"/>
    <mergeCell ref="BB1:BB2"/>
    <mergeCell ref="BC1:BC2"/>
    <mergeCell ref="BD1:BD2"/>
    <mergeCell ref="BE1:BE2"/>
    <mergeCell ref="BF1:BF2"/>
    <mergeCell ref="BJ1:BJ2"/>
    <mergeCell ref="BK1:BK2"/>
    <mergeCell ref="BL1:BL2"/>
    <mergeCell ref="BM1:BM2"/>
    <mergeCell ref="BN1:BN2"/>
    <mergeCell ref="BO1:BO2"/>
    <mergeCell ref="BP1:BP2"/>
    <mergeCell ref="BQ1:BQ2"/>
    <mergeCell ref="BR1:BR2"/>
    <mergeCell ref="BU1:BU2"/>
    <mergeCell ref="BV1:BV2"/>
    <mergeCell ref="BW1:BW2"/>
    <mergeCell ref="BX1:BX2"/>
    <mergeCell ref="BY1:BY2"/>
    <mergeCell ref="BZ1:BZ2"/>
    <mergeCell ref="CA1:CA2"/>
    <mergeCell ref="CB1:CB2"/>
    <mergeCell ref="CC1:CC2"/>
    <mergeCell ref="CF1:CF2"/>
    <mergeCell ref="CG1:CG2"/>
    <mergeCell ref="CH1:CH2"/>
    <mergeCell ref="CI1:CI2"/>
    <mergeCell ref="CJ1:CJ2"/>
    <mergeCell ref="CK1:CK2"/>
    <mergeCell ref="CL1:CL2"/>
    <mergeCell ref="CM1:CM2"/>
    <mergeCell ref="CN1:CN2"/>
    <mergeCell ref="CQ1:CQ2"/>
    <mergeCell ref="CR1:CR2"/>
    <mergeCell ref="CS1:CS2"/>
    <mergeCell ref="CT1:CT2"/>
    <mergeCell ref="CU1:CU2"/>
    <mergeCell ref="CV1:CV2"/>
    <mergeCell ref="CW1:CW2"/>
    <mergeCell ref="CX1:CX2"/>
    <mergeCell ref="CY1:CY2"/>
    <mergeCell ref="A3:A15"/>
    <mergeCell ref="BJ12:BJ15"/>
    <mergeCell ref="A16:A24"/>
    <mergeCell ref="CQ17:CQ20"/>
    <mergeCell ref="BU19:BU22"/>
    <mergeCell ref="CF19:CF22"/>
    <mergeCell ref="A25:A31"/>
    <mergeCell ref="A32:A39"/>
    <mergeCell ref="A40:A43"/>
    <mergeCell ref="AO46:AO63"/>
    <mergeCell ref="H47:H64"/>
    <mergeCell ref="AF47:AF49"/>
    <mergeCell ref="T48:T49"/>
    <mergeCell ref="T50:T51"/>
    <mergeCell ref="T52:T53"/>
    <mergeCell ref="X52:Y52"/>
    <mergeCell ref="W53:W55"/>
    <mergeCell ref="T54:T55"/>
    <mergeCell ref="AF54:AF56"/>
    <mergeCell ref="BD59:BF59"/>
    <mergeCell ref="AO65:AO72"/>
    <mergeCell ref="H66:H73"/>
    <mergeCell ref="AO74:AO78"/>
    <mergeCell ref="H75:H79"/>
    <mergeCell ref="AO84:AP84"/>
    <mergeCell ref="H85:I85"/>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extLst>
    <ext xmlns:x14="http://schemas.microsoft.com/office/spreadsheetml/2009/9/main" uri="{78C0D931-6437-407d-A8EE-F0AAD7539E65}">
      <x14:conditionalFormattings>
        <x14:conditionalFormatting xmlns:xm="http://schemas.microsoft.com/office/excel/2006/main">
          <x14:cfRule type="cellIs" priority="2" operator="equal" id="{156FED78-C8E4-41BF-8CFD-F4C52F138926}">
            <xm:f>"More than 72 Hours"</xm:f>
            <x14:dxf>
              <font>
                <color rgb="FF9C6500"/>
              </font>
              <fill>
                <patternFill>
                  <bgColor rgb="FFFFEB9C"/>
                </patternFill>
              </fill>
            </x14:dxf>
          </x14:cfRule>
          <xm:sqref>K3</xm:sqref>
        </x14:conditionalFormatting>
        <x14:conditionalFormatting xmlns:xm="http://schemas.microsoft.com/office/excel/2006/main">
          <x14:cfRule type="cellIs" priority="3" operator="equal" id="{25B0D6F5-B5E3-479E-9593-D4D2F464431A}">
            <xm:f>"Escalated( مصعدة)"</xm:f>
            <x14:dxf>
              <fill>
                <patternFill>
                  <bgColor rgb="FF00B050"/>
                </patternFill>
              </fill>
            </x14:dxf>
          </x14:cfRule>
          <x14:cfRule type="cellIs" priority="4" operator="equal" id="{48D5AB51-5486-47FD-9630-50E2C7D9DC8B}">
            <xm:f>"24 Hours"</xm:f>
            <x14:dxf>
              <fill>
                <patternFill>
                  <bgColor rgb="FF0070C0"/>
                </patternFill>
              </fill>
            </x14:dxf>
          </x14:cfRule>
          <x14:cfRule type="cellIs" priority="5" operator="equal" id="{78F2EA33-50BD-4228-B499-B61DA848607C}">
            <xm:f>"48 Hours"</xm:f>
            <x14:dxf>
              <fill>
                <patternFill>
                  <bgColor rgb="FF00B0F0"/>
                </patternFill>
              </fill>
            </x14:dxf>
          </x14:cfRule>
          <x14:cfRule type="cellIs" priority="6" operator="equal" id="{5158D942-5753-46F5-9C12-A874381E27BB}">
            <xm:f>"72 Hours"</xm:f>
            <x14:dxf>
              <fill>
                <patternFill>
                  <bgColor rgb="FFFF0000"/>
                </patternFill>
              </fill>
            </x14:dxf>
          </x14:cfRule>
          <xm:sqref>K3:K43</xm:sqref>
        </x14:conditionalFormatting>
        <x14:conditionalFormatting xmlns:xm="http://schemas.microsoft.com/office/excel/2006/main">
          <x14:cfRule type="cellIs" priority="7" operator="equal" id="{704C83A6-D8CC-408F-BE2B-00E3B21A8475}">
            <xm:f>"More than 72 hours"</xm:f>
            <x14:dxf>
              <font>
                <color rgb="FF9C5700"/>
              </font>
              <fill>
                <patternFill>
                  <bgColor rgb="FFFFEB9C"/>
                </patternFill>
              </fill>
            </x14:dxf>
          </x14:cfRule>
          <xm:sqref>K4:K43</xm:sqref>
        </x14:conditionalFormatting>
        <x14:conditionalFormatting xmlns:xm="http://schemas.microsoft.com/office/excel/2006/main">
          <x14:cfRule type="cellIs" priority="8" operator="equal" id="{C89C279A-60D0-4195-99F3-30C4A2409595}">
            <xm:f>"Patient"</xm:f>
            <x14:dxf>
              <fill>
                <patternFill>
                  <bgColor theme="4" tint="0.7999"/>
                </patternFill>
              </fill>
            </x14:dxf>
          </x14:cfRule>
          <x14:cfRule type="cellIs" priority="9" operator="equal" id="{AFD9C83D-619E-448A-9DD2-468BEAD36789}">
            <xm:f>"Hospital"</xm:f>
            <x14:dxf>
              <font>
                <color rgb="FF9C5700"/>
              </font>
              <fill>
                <patternFill>
                  <bgColor rgb="FFFFEB9C"/>
                </patternFill>
              </fill>
            </x14:dxf>
          </x14:cfRule>
          <xm:sqref>BE3:BE43</xm:sqref>
        </x14:conditionalFormatting>
        <x14:conditionalFormatting xmlns:xm="http://schemas.microsoft.com/office/excel/2006/main">
          <x14:cfRule type="cellIs" priority="10" operator="equal" id="{2DA0E1A5-C1A2-4DAD-9AE6-3EA12B4085D4}">
            <xm:f>"Dissatisfied"</xm:f>
            <x14:dxf>
              <fill>
                <patternFill>
                  <bgColor theme="4" tint="0.7999"/>
                </patternFill>
              </fill>
            </x14:dxf>
          </x14:cfRule>
          <x14:cfRule type="cellIs" priority="11" operator="equal" id="{802031EA-5915-44F0-B0F5-95129B1E414A}">
            <xm:f>"Neutral"</xm:f>
            <x14:dxf>
              <font>
                <color rgb="FF9C5700"/>
              </font>
              <fill>
                <patternFill>
                  <bgColor rgb="FFFFEB9C"/>
                </patternFill>
              </fill>
            </x14:dxf>
          </x14:cfRule>
          <x14:cfRule type="cellIs" priority="12" operator="equal" id="{72FE96A0-48D7-4237-B1E5-E1C2B0D049E5}">
            <xm:f>"Satisfied"</xm:f>
            <x14:dxf>
              <fill>
                <patternFill>
                  <bgColor theme="4" tint="0.7999"/>
                </patternFill>
              </fill>
            </x14:dxf>
          </x14:cfRule>
          <xm:sqref>BI73</xm:sqref>
        </x14:conditionalFormatting>
        <x14:conditionalFormatting xmlns:xm="http://schemas.microsoft.com/office/excel/2006/main">
          <x14:cfRule type="cellIs" priority="13" operator="equal" id="{87258755-1042-45CE-9E78-A39E2E495422}">
            <xm:f>"More than 72 hours"</xm:f>
            <x14:dxf>
              <font>
                <color rgb="FF9C5700"/>
              </font>
              <fill>
                <patternFill>
                  <bgColor rgb="FFFFEB9C"/>
                </patternFill>
              </fill>
            </x14:dxf>
          </x14:cfRule>
          <x14:cfRule type="cellIs" priority="14" operator="equal" id="{7F704F00-73FD-4D44-AC12-CCB78010F379}">
            <xm:f>"72 Hours"</xm:f>
            <x14:dxf>
              <fill>
                <patternFill>
                  <bgColor theme="4" tint="0.7999"/>
                </patternFill>
              </fill>
            </x14:dxf>
          </x14:cfRule>
          <x14:cfRule type="cellIs" priority="15" operator="equal" id="{00D69040-ACB3-4131-9942-251EDC7E172D}">
            <xm:f>"48 Hours"</xm:f>
            <x14:dxf>
              <font>
                <color rgb="FF9C5700"/>
              </font>
              <fill>
                <patternFill>
                  <bgColor rgb="FFFFEB9C"/>
                </patternFill>
              </fill>
            </x14:dxf>
          </x14:cfRule>
          <x14:cfRule type="cellIs" priority="16" operator="equal" id="{44A40022-5133-4378-93E9-461CC3D6BE1B}">
            <xm:f>"24 Hours"</xm:f>
            <x14:dxf>
              <fill>
                <patternFill>
                  <bgColor theme="4" tint="0.7999"/>
                </patternFill>
              </fill>
            </x14:dxf>
          </x14:cfRule>
          <xm:sqref>BR3:BR7 CC3:CC15 CN3:CN15</xm:sqref>
        </x14:conditionalFormatting>
        <x14:conditionalFormatting xmlns:xm="http://schemas.microsoft.com/office/excel/2006/main">
          <x14:cfRule type="cellIs" priority="17" operator="equal" id="{207F85C4-C35A-4D4F-B385-E4299490ACB9}">
            <xm:f>"More than 72 hours"</xm:f>
            <x14:dxf>
              <font>
                <color rgb="FF9C5700"/>
              </font>
              <fill>
                <patternFill>
                  <bgColor rgb="FFFFEB9C"/>
                </patternFill>
              </fill>
            </x14:dxf>
          </x14:cfRule>
          <x14:cfRule type="cellIs" priority="18" operator="equal" id="{39106D8C-20A2-4F82-B925-EBD44723A090}">
            <xm:f>"72 Hours"</xm:f>
            <x14:dxf>
              <fill>
                <patternFill>
                  <bgColor theme="4" tint="0.7999"/>
                </patternFill>
              </fill>
            </x14:dxf>
          </x14:cfRule>
          <x14:cfRule type="cellIs" priority="19" operator="equal" id="{6C4560E4-1C14-4936-B3F8-22A37C7880BD}">
            <xm:f>"48 Hours"</xm:f>
            <x14:dxf>
              <font>
                <color rgb="FF9C5700"/>
              </font>
              <fill>
                <patternFill>
                  <bgColor rgb="FFFFEB9C"/>
                </patternFill>
              </fill>
            </x14:dxf>
          </x14:cfRule>
          <x14:cfRule type="cellIs" priority="20" operator="equal" id="{7430D8C2-3031-4820-9173-3FAD70457DDF}">
            <xm:f>"24 Hours"</xm:f>
            <x14:dxf>
              <fill>
                <patternFill>
                  <bgColor theme="4" tint="0.7999"/>
                </patternFill>
              </fill>
            </x14:dxf>
          </x14:cfRule>
          <xm:sqref>CY3:CY10</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2026-02-23T19:22:16Z</dcterms:created>
  <dc:creator>Nuzha Patient Relations</dc:creator>
  <dc:description/>
  <dc:language>en-US</dc:language>
  <cp:lastModifiedBy/>
  <dcterms:modified xsi:type="dcterms:W3CDTF">2026-04-13T13:51:25Z</dcterms:modified>
  <cp:revision>1</cp:revision>
  <dc:subject/>
  <dc:title/>
</cp:coreProperties>
</file>